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5" windowWidth="21075" windowHeight="10035" activeTab="2"/>
  </bookViews>
  <sheets>
    <sheet name="WCC Portfolio" sheetId="7" r:id="rId1"/>
    <sheet name="Buys" sheetId="6" r:id="rId2"/>
    <sheet name="Decider" sheetId="2" r:id="rId3"/>
    <sheet name="2013" sheetId="4" r:id="rId4"/>
    <sheet name="Combos" sheetId="5" r:id="rId5"/>
    <sheet name="testOutputs" sheetId="1" r:id="rId6"/>
  </sheets>
  <definedNames>
    <definedName name="_xlnm._FilterDatabase" localSheetId="3" hidden="1">'2013'!#REF!</definedName>
    <definedName name="CIQWBGuid" hidden="1">"d7f9e41d-3335-4940-a255-64c063b6bf9e"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3" hidden="1">40976.9751736111</definedName>
    <definedName name="IQ_NAMES_REVISION_DATE_" hidden="1">41307.8244907407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3">'2013'!$B$1:$N$71</definedName>
  </definedNames>
  <calcPr calcId="144525" calcMode="autoNoTable" iterate="1"/>
</workbook>
</file>

<file path=xl/calcChain.xml><?xml version="1.0" encoding="utf-8"?>
<calcChain xmlns="http://schemas.openxmlformats.org/spreadsheetml/2006/main">
  <c r="F16" i="7" l="1"/>
  <c r="C16" i="7"/>
  <c r="C22" i="7"/>
  <c r="F5" i="7"/>
  <c r="F6" i="7"/>
  <c r="F7" i="7"/>
  <c r="F8" i="7"/>
  <c r="F9" i="7"/>
  <c r="F10" i="7"/>
  <c r="F11" i="7"/>
  <c r="F12" i="7"/>
  <c r="F13" i="7"/>
  <c r="F14" i="7"/>
  <c r="F15" i="7"/>
  <c r="F4" i="7"/>
  <c r="E5" i="7"/>
  <c r="E6" i="7"/>
  <c r="E7" i="7"/>
  <c r="E8" i="7"/>
  <c r="E9" i="7"/>
  <c r="E10" i="7"/>
  <c r="E11" i="7"/>
  <c r="E12" i="7"/>
  <c r="E13" i="7"/>
  <c r="E14" i="7"/>
  <c r="E15" i="7"/>
  <c r="E4" i="7"/>
  <c r="D5" i="7"/>
  <c r="D6" i="7"/>
  <c r="D7" i="7"/>
  <c r="D8" i="7"/>
  <c r="D9" i="7"/>
  <c r="D10" i="7"/>
  <c r="D11" i="7"/>
  <c r="D12" i="7"/>
  <c r="D13" i="7"/>
  <c r="D14" i="7"/>
  <c r="D15" i="7"/>
  <c r="D4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D30" i="7"/>
  <c r="E30" i="7"/>
  <c r="F30" i="7"/>
  <c r="G30" i="7"/>
  <c r="H30" i="7"/>
  <c r="I30" i="7"/>
  <c r="J30" i="7"/>
  <c r="K30" i="7"/>
  <c r="L30" i="7"/>
  <c r="M30" i="7"/>
  <c r="N30" i="7"/>
  <c r="C30" i="7"/>
  <c r="J10" i="6"/>
  <c r="I10" i="6"/>
  <c r="C33" i="6" l="1"/>
  <c r="C37" i="6" s="1"/>
  <c r="D33" i="6"/>
  <c r="C36" i="6" s="1"/>
  <c r="D32" i="6"/>
  <c r="C32" i="6"/>
  <c r="C35" i="6" s="1"/>
  <c r="C38" i="6" s="1"/>
  <c r="C39" i="6" s="1"/>
  <c r="C13" i="6"/>
  <c r="C9" i="6"/>
  <c r="C22" i="6"/>
  <c r="D22" i="6"/>
  <c r="E22" i="6"/>
  <c r="F22" i="6"/>
  <c r="G22" i="6"/>
  <c r="H22" i="6"/>
  <c r="I22" i="6"/>
  <c r="J22" i="6"/>
  <c r="C23" i="6"/>
  <c r="D23" i="6"/>
  <c r="E23" i="6"/>
  <c r="F23" i="6"/>
  <c r="G23" i="6"/>
  <c r="H23" i="6"/>
  <c r="I23" i="6"/>
  <c r="J23" i="6"/>
  <c r="C24" i="6"/>
  <c r="D24" i="6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C26" i="6"/>
  <c r="D26" i="6"/>
  <c r="E26" i="6"/>
  <c r="F26" i="6"/>
  <c r="G26" i="6"/>
  <c r="H26" i="6"/>
  <c r="I26" i="6"/>
  <c r="J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D21" i="6"/>
  <c r="E21" i="6"/>
  <c r="F21" i="6"/>
  <c r="G21" i="6"/>
  <c r="H21" i="6"/>
  <c r="I21" i="6"/>
  <c r="J21" i="6"/>
  <c r="C21" i="6"/>
  <c r="D1" i="2"/>
  <c r="G51" i="2"/>
  <c r="J51" i="2" s="1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I41" i="5"/>
  <c r="J41" i="5"/>
  <c r="K41" i="5"/>
  <c r="L41" i="5"/>
  <c r="H41" i="5"/>
  <c r="F45" i="5"/>
  <c r="G45" i="5" s="1"/>
  <c r="E45" i="5"/>
  <c r="F44" i="5"/>
  <c r="G44" i="5" s="1"/>
  <c r="E44" i="5"/>
  <c r="F43" i="5"/>
  <c r="G43" i="5" s="1"/>
  <c r="E43" i="5"/>
  <c r="F42" i="5"/>
  <c r="G42" i="5" s="1"/>
  <c r="E42" i="5"/>
  <c r="F41" i="5"/>
  <c r="G41" i="5" s="1"/>
  <c r="E41" i="5"/>
  <c r="H35" i="5"/>
  <c r="G36" i="5" s="1"/>
  <c r="F36" i="5" s="1"/>
  <c r="G37" i="2" s="1"/>
  <c r="J37" i="2" s="1"/>
  <c r="I35" i="5"/>
  <c r="I34" i="5"/>
  <c r="H34" i="5"/>
  <c r="F35" i="5"/>
  <c r="G35" i="5" s="1"/>
  <c r="E35" i="5"/>
  <c r="F34" i="5"/>
  <c r="G34" i="5" s="1"/>
  <c r="E3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I24" i="5"/>
  <c r="J24" i="5"/>
  <c r="K24" i="5"/>
  <c r="L24" i="5"/>
  <c r="H24" i="5"/>
  <c r="H16" i="5"/>
  <c r="I16" i="5"/>
  <c r="J16" i="5"/>
  <c r="K16" i="5"/>
  <c r="H17" i="5"/>
  <c r="I17" i="5"/>
  <c r="J17" i="5"/>
  <c r="K17" i="5"/>
  <c r="H18" i="5"/>
  <c r="I18" i="5"/>
  <c r="J18" i="5"/>
  <c r="K18" i="5"/>
  <c r="I15" i="5"/>
  <c r="J15" i="5"/>
  <c r="K15" i="5"/>
  <c r="H15" i="5"/>
  <c r="F28" i="5"/>
  <c r="G28" i="5" s="1"/>
  <c r="E28" i="5"/>
  <c r="F27" i="5"/>
  <c r="G27" i="5" s="1"/>
  <c r="E27" i="5"/>
  <c r="F26" i="5"/>
  <c r="G26" i="5" s="1"/>
  <c r="E26" i="5"/>
  <c r="F25" i="5"/>
  <c r="G25" i="5" s="1"/>
  <c r="E25" i="5"/>
  <c r="F24" i="5"/>
  <c r="G24" i="5" s="1"/>
  <c r="E24" i="5"/>
  <c r="F18" i="5"/>
  <c r="G18" i="5" s="1"/>
  <c r="E18" i="5"/>
  <c r="F17" i="5"/>
  <c r="G17" i="5" s="1"/>
  <c r="E17" i="5"/>
  <c r="F16" i="5"/>
  <c r="G16" i="5" s="1"/>
  <c r="E16" i="5"/>
  <c r="F15" i="5"/>
  <c r="G15" i="5" s="1"/>
  <c r="E15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I4" i="5"/>
  <c r="J4" i="5"/>
  <c r="K4" i="5"/>
  <c r="L4" i="5"/>
  <c r="H4" i="5"/>
  <c r="F5" i="5"/>
  <c r="G5" i="5" s="1"/>
  <c r="F6" i="5"/>
  <c r="G6" i="5" s="1"/>
  <c r="F7" i="5"/>
  <c r="G7" i="5" s="1"/>
  <c r="F8" i="5"/>
  <c r="G8" i="5" s="1"/>
  <c r="F4" i="5"/>
  <c r="G4" i="5" s="1"/>
  <c r="E5" i="5"/>
  <c r="E6" i="5"/>
  <c r="E7" i="5"/>
  <c r="E8" i="5"/>
  <c r="E4" i="5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F51" i="2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D36" i="2"/>
  <c r="F36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6" i="2"/>
  <c r="F6" i="2" s="1"/>
  <c r="F5" i="4"/>
  <c r="G5" i="4"/>
  <c r="H5" i="4"/>
  <c r="I5" i="4"/>
  <c r="J5" i="4"/>
  <c r="K5" i="4"/>
  <c r="E25" i="4"/>
  <c r="F25" i="4"/>
  <c r="G25" i="4"/>
  <c r="H25" i="4"/>
  <c r="I25" i="4"/>
  <c r="J25" i="4"/>
  <c r="K25" i="4"/>
  <c r="E40" i="4"/>
  <c r="F40" i="4"/>
  <c r="G40" i="4"/>
  <c r="H40" i="4"/>
  <c r="I40" i="4"/>
  <c r="J40" i="4"/>
  <c r="K40" i="4"/>
  <c r="E55" i="4"/>
  <c r="F55" i="4"/>
  <c r="G55" i="4"/>
  <c r="H55" i="4"/>
  <c r="I55" i="4"/>
  <c r="J55" i="4"/>
  <c r="K55" i="4"/>
  <c r="E70" i="4"/>
  <c r="F70" i="4"/>
  <c r="G70" i="4"/>
  <c r="H70" i="4"/>
  <c r="I70" i="4"/>
  <c r="J70" i="4"/>
  <c r="K70" i="4"/>
  <c r="E71" i="4"/>
  <c r="G29" i="5" l="1"/>
  <c r="F29" i="5" s="1"/>
  <c r="G35" i="2" s="1"/>
  <c r="J35" i="2" s="1"/>
  <c r="E36" i="5"/>
  <c r="F37" i="2" s="1"/>
  <c r="E19" i="5"/>
  <c r="F20" i="2" s="1"/>
  <c r="E29" i="5"/>
  <c r="F35" i="2" s="1"/>
  <c r="N35" i="2" s="1"/>
  <c r="G46" i="5"/>
  <c r="F46" i="5" s="1"/>
  <c r="G50" i="2" s="1"/>
  <c r="J50" i="2" s="1"/>
  <c r="G15" i="2"/>
  <c r="J15" i="2" s="1"/>
  <c r="G11" i="2"/>
  <c r="J11" i="2" s="1"/>
  <c r="G7" i="2"/>
  <c r="J7" i="2" s="1"/>
  <c r="G24" i="2"/>
  <c r="J24" i="2" s="1"/>
  <c r="G28" i="2"/>
  <c r="J28" i="2" s="1"/>
  <c r="G32" i="2"/>
  <c r="J32" i="2" s="1"/>
  <c r="G40" i="2"/>
  <c r="J40" i="2" s="1"/>
  <c r="G44" i="2"/>
  <c r="J44" i="2" s="1"/>
  <c r="G55" i="2"/>
  <c r="J55" i="2" s="1"/>
  <c r="G59" i="2"/>
  <c r="J59" i="2" s="1"/>
  <c r="G52" i="2"/>
  <c r="J52" i="2" s="1"/>
  <c r="E9" i="5"/>
  <c r="F5" i="2" s="1"/>
  <c r="N5" i="2" s="1"/>
  <c r="E46" i="5"/>
  <c r="F50" i="2" s="1"/>
  <c r="N50" i="2" s="1"/>
  <c r="G6" i="2"/>
  <c r="J6" i="2" s="1"/>
  <c r="G14" i="2"/>
  <c r="J14" i="2" s="1"/>
  <c r="G10" i="2"/>
  <c r="J10" i="2" s="1"/>
  <c r="G21" i="2"/>
  <c r="J21" i="2" s="1"/>
  <c r="G25" i="2"/>
  <c r="J25" i="2" s="1"/>
  <c r="G29" i="2"/>
  <c r="J29" i="2" s="1"/>
  <c r="G36" i="2"/>
  <c r="J36" i="2" s="1"/>
  <c r="G41" i="2"/>
  <c r="J41" i="2" s="1"/>
  <c r="G45" i="2"/>
  <c r="J45" i="2" s="1"/>
  <c r="G56" i="2"/>
  <c r="J56" i="2" s="1"/>
  <c r="G60" i="2"/>
  <c r="J60" i="2" s="1"/>
  <c r="G17" i="2"/>
  <c r="J17" i="2" s="1"/>
  <c r="G13" i="2"/>
  <c r="J13" i="2" s="1"/>
  <c r="G9" i="2"/>
  <c r="J9" i="2" s="1"/>
  <c r="G22" i="2"/>
  <c r="J22" i="2" s="1"/>
  <c r="G26" i="2"/>
  <c r="J26" i="2" s="1"/>
  <c r="G30" i="2"/>
  <c r="J30" i="2" s="1"/>
  <c r="G38" i="2"/>
  <c r="J38" i="2" s="1"/>
  <c r="G42" i="2"/>
  <c r="J42" i="2" s="1"/>
  <c r="G46" i="2"/>
  <c r="J46" i="2" s="1"/>
  <c r="G53" i="2"/>
  <c r="J53" i="2" s="1"/>
  <c r="G57" i="2"/>
  <c r="J57" i="2" s="1"/>
  <c r="G61" i="2"/>
  <c r="J61" i="2" s="1"/>
  <c r="G9" i="6"/>
  <c r="F9" i="6" s="1"/>
  <c r="J9" i="6" s="1"/>
  <c r="G9" i="5"/>
  <c r="F9" i="5" s="1"/>
  <c r="G5" i="2" s="1"/>
  <c r="F5" i="6" s="1"/>
  <c r="G16" i="2"/>
  <c r="J16" i="2" s="1"/>
  <c r="G12" i="2"/>
  <c r="J12" i="2" s="1"/>
  <c r="G8" i="2"/>
  <c r="J8" i="2" s="1"/>
  <c r="G23" i="2"/>
  <c r="J23" i="2" s="1"/>
  <c r="G27" i="2"/>
  <c r="J27" i="2" s="1"/>
  <c r="G31" i="2"/>
  <c r="J31" i="2" s="1"/>
  <c r="G39" i="2"/>
  <c r="J39" i="2" s="1"/>
  <c r="G43" i="2"/>
  <c r="J43" i="2" s="1"/>
  <c r="G47" i="2"/>
  <c r="J47" i="2" s="1"/>
  <c r="G54" i="2"/>
  <c r="J54" i="2" s="1"/>
  <c r="G58" i="2"/>
  <c r="J58" i="2" s="1"/>
  <c r="G62" i="2"/>
  <c r="J62" i="2" s="1"/>
  <c r="E5" i="6"/>
  <c r="J5" i="2"/>
  <c r="I20" i="2"/>
  <c r="N20" i="2"/>
  <c r="I35" i="2"/>
  <c r="I37" i="2"/>
  <c r="N37" i="2"/>
  <c r="I6" i="2"/>
  <c r="N6" i="2"/>
  <c r="I17" i="2"/>
  <c r="N17" i="2"/>
  <c r="I16" i="2"/>
  <c r="N16" i="2"/>
  <c r="I15" i="2"/>
  <c r="N15" i="2"/>
  <c r="I14" i="2"/>
  <c r="E6" i="6"/>
  <c r="I6" i="6" s="1"/>
  <c r="N14" i="2"/>
  <c r="I13" i="2"/>
  <c r="N13" i="2"/>
  <c r="I12" i="2"/>
  <c r="N12" i="2"/>
  <c r="I11" i="2"/>
  <c r="N11" i="2"/>
  <c r="I10" i="2"/>
  <c r="N10" i="2"/>
  <c r="I9" i="2"/>
  <c r="N9" i="2"/>
  <c r="I8" i="2"/>
  <c r="N8" i="2"/>
  <c r="I7" i="2"/>
  <c r="N7" i="2"/>
  <c r="I21" i="2"/>
  <c r="N21" i="2"/>
  <c r="I22" i="2"/>
  <c r="N22" i="2"/>
  <c r="I23" i="2"/>
  <c r="N23" i="2"/>
  <c r="I24" i="2"/>
  <c r="N24" i="2"/>
  <c r="I25" i="2"/>
  <c r="N25" i="2"/>
  <c r="I26" i="2"/>
  <c r="N26" i="2"/>
  <c r="I27" i="2"/>
  <c r="N27" i="2"/>
  <c r="I28" i="2"/>
  <c r="N28" i="2"/>
  <c r="I29" i="2"/>
  <c r="N29" i="2"/>
  <c r="I30" i="2"/>
  <c r="E7" i="6"/>
  <c r="I7" i="6" s="1"/>
  <c r="N30" i="2"/>
  <c r="I31" i="2"/>
  <c r="N31" i="2"/>
  <c r="I32" i="2"/>
  <c r="N32" i="2"/>
  <c r="I36" i="2"/>
  <c r="N36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C42" i="6"/>
  <c r="D42" i="6" s="1"/>
  <c r="N44" i="2"/>
  <c r="I45" i="2"/>
  <c r="N45" i="2"/>
  <c r="I46" i="2"/>
  <c r="N46" i="2"/>
  <c r="I47" i="2"/>
  <c r="N47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E8" i="6"/>
  <c r="I8" i="6" s="1"/>
  <c r="N57" i="2"/>
  <c r="I58" i="2"/>
  <c r="I64" i="2" s="1"/>
  <c r="C41" i="6"/>
  <c r="D41" i="6" s="1"/>
  <c r="D43" i="6" s="1"/>
  <c r="N58" i="2"/>
  <c r="I59" i="2"/>
  <c r="N59" i="2"/>
  <c r="I60" i="2"/>
  <c r="N60" i="2"/>
  <c r="I61" i="2"/>
  <c r="N61" i="2"/>
  <c r="I62" i="2"/>
  <c r="N62" i="2"/>
  <c r="F6" i="6"/>
  <c r="F7" i="6"/>
  <c r="I50" i="2"/>
  <c r="K9" i="6"/>
  <c r="G19" i="5"/>
  <c r="F19" i="5" s="1"/>
  <c r="G20" i="2" s="1"/>
  <c r="J20" i="2" s="1"/>
  <c r="K4" i="4"/>
  <c r="J4" i="4"/>
  <c r="I4" i="4"/>
  <c r="H4" i="4"/>
  <c r="G4" i="4"/>
  <c r="F4" i="4"/>
  <c r="F8" i="6" l="1"/>
  <c r="I5" i="2"/>
  <c r="G8" i="6"/>
  <c r="K8" i="6" s="1"/>
  <c r="J8" i="6"/>
  <c r="G7" i="6"/>
  <c r="K7" i="6" s="1"/>
  <c r="J7" i="6"/>
  <c r="G6" i="6"/>
  <c r="K6" i="6" s="1"/>
  <c r="J6" i="6"/>
  <c r="G5" i="6"/>
  <c r="K5" i="6" s="1"/>
  <c r="J5" i="6"/>
  <c r="E9" i="6"/>
  <c r="I9" i="6" s="1"/>
  <c r="I5" i="6"/>
  <c r="F7" i="4"/>
  <c r="G7" i="4"/>
  <c r="H7" i="4"/>
  <c r="I7" i="4"/>
  <c r="J7" i="4"/>
  <c r="K7" i="4"/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M69" i="4" l="1"/>
  <c r="N69" i="4"/>
  <c r="M68" i="4"/>
  <c r="N68" i="4"/>
  <c r="M67" i="4"/>
  <c r="N67" i="4"/>
  <c r="M66" i="4"/>
  <c r="N66" i="4"/>
  <c r="M65" i="4"/>
  <c r="N65" i="4"/>
  <c r="M64" i="4"/>
  <c r="N64" i="4"/>
  <c r="M63" i="4"/>
  <c r="N63" i="4"/>
  <c r="M62" i="4"/>
  <c r="N62" i="4"/>
  <c r="M61" i="4"/>
  <c r="N61" i="4"/>
  <c r="M60" i="4"/>
  <c r="N60" i="4"/>
  <c r="M59" i="4"/>
  <c r="N59" i="4"/>
  <c r="M58" i="4"/>
  <c r="N58" i="4"/>
  <c r="M57" i="4"/>
  <c r="N57" i="4"/>
  <c r="L70" i="4"/>
  <c r="M54" i="4"/>
  <c r="N54" i="4"/>
  <c r="M53" i="4"/>
  <c r="N53" i="4"/>
  <c r="M52" i="4"/>
  <c r="N52" i="4"/>
  <c r="M51" i="4"/>
  <c r="N51" i="4"/>
  <c r="M50" i="4"/>
  <c r="N50" i="4"/>
  <c r="M49" i="4"/>
  <c r="N49" i="4"/>
  <c r="M48" i="4"/>
  <c r="N48" i="4"/>
  <c r="M47" i="4"/>
  <c r="N47" i="4"/>
  <c r="M46" i="4"/>
  <c r="N46" i="4"/>
  <c r="M45" i="4"/>
  <c r="N45" i="4"/>
  <c r="M44" i="4"/>
  <c r="N44" i="4"/>
  <c r="M43" i="4"/>
  <c r="N43" i="4"/>
  <c r="M42" i="4"/>
  <c r="N42" i="4"/>
  <c r="L55" i="4"/>
  <c r="M39" i="4"/>
  <c r="N39" i="4"/>
  <c r="M38" i="4"/>
  <c r="N38" i="4"/>
  <c r="M37" i="4"/>
  <c r="N37" i="4"/>
  <c r="M36" i="4"/>
  <c r="N36" i="4"/>
  <c r="M35" i="4"/>
  <c r="N35" i="4"/>
  <c r="M34" i="4"/>
  <c r="N34" i="4"/>
  <c r="M33" i="4"/>
  <c r="N33" i="4"/>
  <c r="M32" i="4"/>
  <c r="N32" i="4"/>
  <c r="M31" i="4"/>
  <c r="N31" i="4"/>
  <c r="M30" i="4"/>
  <c r="N30" i="4"/>
  <c r="M29" i="4"/>
  <c r="N29" i="4"/>
  <c r="M28" i="4"/>
  <c r="N28" i="4"/>
  <c r="M27" i="4"/>
  <c r="N27" i="4"/>
  <c r="L40" i="4"/>
  <c r="M24" i="4"/>
  <c r="N24" i="4"/>
  <c r="M23" i="4"/>
  <c r="N23" i="4"/>
  <c r="M22" i="4"/>
  <c r="N22" i="4"/>
  <c r="M21" i="4"/>
  <c r="N21" i="4"/>
  <c r="M20" i="4"/>
  <c r="N20" i="4"/>
  <c r="M19" i="4"/>
  <c r="N19" i="4"/>
  <c r="M18" i="4"/>
  <c r="N18" i="4"/>
  <c r="M17" i="4"/>
  <c r="N17" i="4"/>
  <c r="M16" i="4"/>
  <c r="N16" i="4"/>
  <c r="M15" i="4"/>
  <c r="N15" i="4"/>
  <c r="M14" i="4"/>
  <c r="N14" i="4"/>
  <c r="M13" i="4"/>
  <c r="N13" i="4"/>
  <c r="M12" i="4"/>
  <c r="N12" i="4"/>
  <c r="L25" i="4"/>
  <c r="L71" i="4" l="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<sst xmlns="http://schemas.openxmlformats.org/spreadsheetml/2006/main" count="486" uniqueCount="133">
  <si>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</si>
  <si>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</si>
  <si>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</si>
  <si>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</si>
  <si>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</si>
  <si>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</si>
  <si>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</si>
  <si>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</si>
  <si>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</si>
  <si>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</si>
  <si>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</si>
  <si>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</si>
  <si>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</si>
  <si>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</si>
  <si>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</si>
  <si>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</si>
  <si>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</si>
  <si>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</si>
  <si>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</si>
  <si>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</si>
  <si>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</si>
  <si>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</si>
  <si>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</si>
  <si>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</si>
  <si>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</si>
  <si>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</si>
  <si>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</si>
  <si>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</si>
  <si>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</si>
  <si>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</si>
  <si>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</si>
  <si>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</si>
  <si>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</si>
  <si>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</si>
  <si>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</si>
  <si>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</si>
  <si>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</si>
  <si>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</si>
  <si>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</si>
  <si>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</si>
  <si>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</si>
  <si>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</si>
  <si>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</si>
  <si>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</si>
  <si>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</si>
  <si>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</si>
  <si>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</si>
  <si>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</si>
  <si>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</si>
  <si>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</si>
  <si>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</si>
  <si>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</si>
  <si>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</si>
  <si>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</si>
  <si>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</si>
  <si>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</si>
  <si>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</si>
  <si>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</si>
  <si>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</si>
  <si>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</si>
  <si>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</si>
  <si>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</si>
  <si>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</si>
  <si>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</si>
  <si>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</si>
  <si>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</si>
  <si>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</si>
  <si>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</si>
  <si>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</si>
  <si>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</si>
  <si>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</si>
  <si>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</si>
  <si>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</si>
  <si>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</si>
  <si>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</si>
  <si>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</si>
  <si>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</si>
  <si>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</si>
  <si>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</si>
  <si>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</si>
  <si>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</si>
  <si>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</si>
  <si>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</si>
  <si>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</si>
  <si>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</si>
  <si>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</si>
  <si>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</si>
  <si>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</si>
  <si>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</si>
  <si>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</si>
  <si>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</si>
  <si>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</si>
  <si>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</si>
  <si>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</si>
  <si>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</si>
  <si>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</si>
  <si>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</si>
  <si>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</si>
  <si>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</si>
  <si>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</si>
  <si>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</si>
  <si>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</si>
  <si>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</si>
  <si>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</si>
  <si>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</si>
  <si>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</si>
  <si>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</si>
  <si>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</si>
  <si>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</si>
  <si>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</si>
  <si>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</si>
  <si>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</si>
  <si>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</si>
  <si>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</si>
  <si>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</si>
  <si>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</si>
  <si>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</si>
  <si>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</si>
  <si>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</si>
  <si>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</si>
  <si>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</si>
  <si>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</si>
  <si>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</si>
  <si>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</si>
  <si>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</si>
  <si>
    <t>Total</t>
  </si>
  <si>
    <t>Expectation</t>
  </si>
  <si>
    <t>Std Dev</t>
  </si>
  <si>
    <t>Total Pot Size</t>
  </si>
  <si>
    <t>Wisc</t>
  </si>
  <si>
    <t>SLU</t>
  </si>
  <si>
    <t>Amount Paid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</si>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</sst>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3" formatCode="0.00000000000000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800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8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0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42"/>
    <xf numFmtId="165" fontId="18" fillId="0" borderId="0" xfId="42" applyNumberFormat="1"/>
    <xf numFmtId="0" fontId="19" fillId="0" borderId="0" xfId="42" applyFont="1" applyBorder="1"/>
    <xf numFmtId="0" fontId="19" fillId="0" borderId="10" xfId="42" applyFont="1" applyFill="1" applyBorder="1"/>
    <xf numFmtId="0" fontId="18" fillId="0" borderId="11" xfId="42" applyFill="1" applyBorder="1"/>
    <xf numFmtId="37" fontId="20" fillId="33" borderId="12" xfId="42" applyNumberFormat="1" applyFont="1" applyFill="1" applyBorder="1"/>
    <xf numFmtId="44" fontId="18" fillId="0" borderId="0" xfId="43" applyBorder="1"/>
    <xf numFmtId="44" fontId="18" fillId="0" borderId="0" xfId="43" applyFont="1" applyBorder="1"/>
    <xf numFmtId="0" fontId="21" fillId="0" borderId="13" xfId="42" applyFont="1" applyFill="1" applyBorder="1"/>
    <xf numFmtId="9" fontId="18" fillId="0" borderId="0" xfId="44"/>
    <xf numFmtId="0" fontId="21" fillId="0" borderId="16" xfId="42" applyFont="1" applyFill="1" applyBorder="1"/>
    <xf numFmtId="0" fontId="21" fillId="0" borderId="18" xfId="42" applyFont="1" applyFill="1" applyBorder="1"/>
    <xf numFmtId="166" fontId="18" fillId="0" borderId="0" xfId="42" applyNumberFormat="1"/>
    <xf numFmtId="0" fontId="19" fillId="0" borderId="0" xfId="42" applyFont="1"/>
    <xf numFmtId="0" fontId="18" fillId="0" borderId="16" xfId="42" applyBorder="1"/>
    <xf numFmtId="0" fontId="18" fillId="0" borderId="0" xfId="42" applyBorder="1"/>
    <xf numFmtId="0" fontId="18" fillId="0" borderId="17" xfId="42" applyBorder="1"/>
    <xf numFmtId="164" fontId="18" fillId="0" borderId="0" xfId="42" applyNumberFormat="1" applyFill="1"/>
    <xf numFmtId="0" fontId="18" fillId="0" borderId="0" xfId="42" applyFill="1" applyAlignment="1">
      <alignment horizontal="centerContinuous"/>
    </xf>
    <xf numFmtId="0" fontId="18" fillId="0" borderId="0" xfId="42" applyFill="1"/>
    <xf numFmtId="0" fontId="22" fillId="0" borderId="16" xfId="42" applyFont="1" applyFill="1" applyBorder="1" applyAlignment="1">
      <alignment horizontal="left"/>
    </xf>
    <xf numFmtId="167" fontId="22" fillId="0" borderId="16" xfId="43" applyNumberFormat="1" applyFont="1" applyFill="1" applyBorder="1"/>
    <xf numFmtId="167" fontId="24" fillId="0" borderId="0" xfId="42" applyNumberFormat="1" applyFont="1" applyFill="1" applyBorder="1"/>
    <xf numFmtId="167" fontId="24" fillId="0" borderId="17" xfId="42" applyNumberFormat="1" applyFont="1" applyFill="1" applyBorder="1"/>
    <xf numFmtId="169" fontId="18" fillId="0" borderId="0" xfId="44" applyNumberFormat="1" applyFill="1" applyBorder="1"/>
    <xf numFmtId="39" fontId="18" fillId="0" borderId="0" xfId="42" applyNumberFormat="1" applyFill="1"/>
    <xf numFmtId="44" fontId="18" fillId="0" borderId="0" xfId="42" applyNumberFormat="1" applyFill="1"/>
    <xf numFmtId="167" fontId="19" fillId="0" borderId="12" xfId="43" applyNumberFormat="1" applyFont="1" applyFill="1" applyBorder="1"/>
    <xf numFmtId="167" fontId="19" fillId="0" borderId="10" xfId="42" applyNumberFormat="1" applyFont="1" applyFill="1" applyBorder="1"/>
    <xf numFmtId="167" fontId="19" fillId="0" borderId="11" xfId="42" applyNumberFormat="1" applyFont="1" applyFill="1" applyBorder="1"/>
    <xf numFmtId="167" fontId="19" fillId="0" borderId="25" xfId="42" applyNumberFormat="1" applyFont="1" applyFill="1" applyBorder="1"/>
    <xf numFmtId="0" fontId="19" fillId="0" borderId="0" xfId="42" applyFont="1" applyFill="1"/>
    <xf numFmtId="0" fontId="18" fillId="0" borderId="16" xfId="42" applyFill="1" applyBorder="1"/>
    <xf numFmtId="0" fontId="18" fillId="0" borderId="0" xfId="42" applyFill="1" applyBorder="1"/>
    <xf numFmtId="0" fontId="18" fillId="0" borderId="17" xfId="42" applyFill="1" applyBorder="1"/>
    <xf numFmtId="44" fontId="18" fillId="0" borderId="0" xfId="43" applyFill="1"/>
    <xf numFmtId="170" fontId="22" fillId="0" borderId="0" xfId="42" applyNumberFormat="1" applyFont="1" applyFill="1"/>
    <xf numFmtId="171" fontId="18" fillId="0" borderId="0" xfId="42" applyNumberFormat="1" applyFill="1"/>
    <xf numFmtId="0" fontId="18" fillId="0" borderId="0" xfId="42" quotePrefix="1" applyFill="1"/>
    <xf numFmtId="0" fontId="25" fillId="0" borderId="0" xfId="42" applyFont="1" applyFill="1"/>
    <xf numFmtId="0" fontId="24" fillId="0" borderId="0" xfId="42" applyFont="1" applyFill="1" applyBorder="1"/>
    <xf numFmtId="0" fontId="24" fillId="0" borderId="17" xfId="42" applyFont="1" applyFill="1" applyBorder="1"/>
    <xf numFmtId="172" fontId="18" fillId="0" borderId="0" xfId="42" applyNumberFormat="1" applyFill="1"/>
    <xf numFmtId="0" fontId="18" fillId="0" borderId="0" xfId="42" applyAlignment="1">
      <alignment horizontal="centerContinuous"/>
    </xf>
    <xf numFmtId="0" fontId="22" fillId="0" borderId="16" xfId="42" applyFont="1" applyBorder="1" applyAlignment="1">
      <alignment horizontal="left"/>
    </xf>
    <xf numFmtId="172" fontId="18" fillId="0" borderId="0" xfId="42" applyNumberFormat="1"/>
    <xf numFmtId="167" fontId="19" fillId="0" borderId="26" xfId="43" applyNumberFormat="1" applyFont="1" applyFill="1" applyBorder="1"/>
    <xf numFmtId="167" fontId="19" fillId="0" borderId="0" xfId="43" applyNumberFormat="1" applyFont="1" applyFill="1" applyBorder="1"/>
    <xf numFmtId="0" fontId="23" fillId="34" borderId="21" xfId="42" applyFont="1" applyFill="1" applyBorder="1" applyAlignment="1">
      <alignment horizontal="centerContinuous" vertical="center"/>
    </xf>
    <xf numFmtId="0" fontId="23" fillId="34" borderId="22" xfId="42" applyFont="1" applyFill="1" applyBorder="1" applyAlignment="1">
      <alignment horizontal="centerContinuous" vertical="center"/>
    </xf>
    <xf numFmtId="0" fontId="23" fillId="34" borderId="23" xfId="42" applyFont="1" applyFill="1" applyBorder="1" applyAlignment="1">
      <alignment horizontal="centerContinuous" vertical="center"/>
    </xf>
    <xf numFmtId="0" fontId="29" fillId="35" borderId="24" xfId="42" applyFont="1" applyFill="1" applyBorder="1" applyAlignment="1">
      <alignment horizontal="center" vertical="center"/>
    </xf>
    <xf numFmtId="164" fontId="18" fillId="36" borderId="14" xfId="42" applyNumberFormat="1" applyFill="1" applyBorder="1"/>
    <xf numFmtId="164" fontId="18" fillId="36" borderId="15" xfId="42" applyNumberFormat="1" applyFill="1" applyBorder="1"/>
    <xf numFmtId="9" fontId="18" fillId="36" borderId="0" xfId="44" applyNumberFormat="1" applyFill="1" applyBorder="1"/>
    <xf numFmtId="9" fontId="18" fillId="36" borderId="17" xfId="44" applyNumberFormat="1" applyFill="1" applyBorder="1"/>
    <xf numFmtId="165" fontId="22" fillId="36" borderId="0" xfId="44" applyNumberFormat="1" applyFont="1" applyFill="1" applyBorder="1"/>
    <xf numFmtId="165" fontId="22" fillId="36" borderId="17" xfId="44" applyNumberFormat="1" applyFont="1" applyFill="1" applyBorder="1"/>
    <xf numFmtId="164" fontId="18" fillId="36" borderId="19" xfId="44" applyNumberFormat="1" applyFill="1" applyBorder="1"/>
    <xf numFmtId="164" fontId="18" fillId="36" borderId="20" xfId="44" applyNumberFormat="1" applyFill="1" applyBorder="1"/>
    <xf numFmtId="168" fontId="18" fillId="36" borderId="13" xfId="43" applyNumberFormat="1" applyFill="1" applyBorder="1"/>
    <xf numFmtId="168" fontId="18" fillId="36" borderId="16" xfId="43" applyNumberFormat="1" applyFill="1" applyBorder="1"/>
    <xf numFmtId="168" fontId="19" fillId="37" borderId="12" xfId="43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17" fillId="35" borderId="0" xfId="0" applyFont="1" applyFill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173" fontId="0" fillId="0" borderId="0" xfId="0" applyNumberFormat="1"/>
    <xf numFmtId="0" fontId="16" fillId="0" borderId="10" xfId="0" applyFont="1" applyBorder="1"/>
    <xf numFmtId="170" fontId="16" fillId="0" borderId="11" xfId="0" applyNumberFormat="1" applyFont="1" applyBorder="1"/>
    <xf numFmtId="170" fontId="16" fillId="0" borderId="25" xfId="0" applyNumberFormat="1" applyFont="1" applyBorder="1"/>
    <xf numFmtId="0" fontId="16" fillId="0" borderId="0" xfId="0" applyFont="1" applyBorder="1"/>
    <xf numFmtId="170" fontId="16" fillId="0" borderId="0" xfId="0" applyNumberFormat="1" applyFont="1" applyBorder="1"/>
    <xf numFmtId="164" fontId="30" fillId="0" borderId="0" xfId="0" applyNumberFormat="1" applyFont="1"/>
    <xf numFmtId="0" fontId="13" fillId="35" borderId="0" xfId="0" applyFont="1" applyFill="1" applyAlignment="1">
      <alignment horizontal="centerContinuous"/>
    </xf>
    <xf numFmtId="0" fontId="16" fillId="35" borderId="0" xfId="0" applyFont="1" applyFill="1" applyAlignment="1">
      <alignment horizontal="centerContinuous"/>
    </xf>
    <xf numFmtId="0" fontId="16" fillId="34" borderId="0" xfId="0" applyFont="1" applyFill="1" applyAlignment="1">
      <alignment horizontal="centerContinuous"/>
    </xf>
    <xf numFmtId="164" fontId="31" fillId="0" borderId="0" xfId="0" applyNumberFormat="1" applyFont="1"/>
    <xf numFmtId="166" fontId="32" fillId="0" borderId="0" xfId="0" applyNumberFormat="1" applyFont="1"/>
    <xf numFmtId="0" fontId="33" fillId="0" borderId="0" xfId="0" applyFont="1"/>
    <xf numFmtId="0" fontId="28" fillId="34" borderId="27" xfId="0" applyFont="1" applyFill="1" applyBorder="1" applyAlignment="1">
      <alignment horizontal="centerContinuous"/>
    </xf>
    <xf numFmtId="166" fontId="33" fillId="0" borderId="0" xfId="0" applyNumberFormat="1" applyFont="1"/>
    <xf numFmtId="170" fontId="33" fillId="0" borderId="0" xfId="0" applyNumberFormat="1" applyFont="1"/>
    <xf numFmtId="164" fontId="33" fillId="0" borderId="0" xfId="0" applyNumberFormat="1" applyFont="1"/>
    <xf numFmtId="0" fontId="33" fillId="0" borderId="0" xfId="0" applyFont="1" applyFill="1" applyBorder="1"/>
    <xf numFmtId="0" fontId="28" fillId="36" borderId="29" xfId="0" applyFont="1" applyFill="1" applyBorder="1"/>
    <xf numFmtId="166" fontId="28" fillId="36" borderId="14" xfId="0" applyNumberFormat="1" applyFont="1" applyFill="1" applyBorder="1"/>
    <xf numFmtId="0" fontId="33" fillId="36" borderId="14" xfId="0" applyFont="1" applyFill="1" applyBorder="1"/>
    <xf numFmtId="170" fontId="28" fillId="36" borderId="14" xfId="0" applyNumberFormat="1" applyFont="1" applyFill="1" applyBorder="1"/>
    <xf numFmtId="166" fontId="28" fillId="36" borderId="15" xfId="0" applyNumberFormat="1" applyFont="1" applyFill="1" applyBorder="1"/>
    <xf numFmtId="0" fontId="34" fillId="36" borderId="28" xfId="0" applyFont="1" applyFill="1" applyBorder="1"/>
    <xf numFmtId="0" fontId="34" fillId="36" borderId="19" xfId="0" applyFont="1" applyFill="1" applyBorder="1"/>
    <xf numFmtId="170" fontId="34" fillId="36" borderId="19" xfId="0" applyNumberFormat="1" applyFont="1" applyFill="1" applyBorder="1"/>
    <xf numFmtId="0" fontId="34" fillId="36" borderId="20" xfId="0" applyFont="1" applyFill="1" applyBorder="1"/>
    <xf numFmtId="167" fontId="22" fillId="0" borderId="0" xfId="43" applyNumberFormat="1" applyFont="1" applyFill="1" applyBorder="1"/>
    <xf numFmtId="0" fontId="33" fillId="0" borderId="0" xfId="0" applyFont="1" applyBorder="1"/>
    <xf numFmtId="37" fontId="35" fillId="0" borderId="0" xfId="0" applyNumberFormat="1" applyFont="1"/>
    <xf numFmtId="167" fontId="33" fillId="0" borderId="14" xfId="0" applyNumberFormat="1" applyFon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1"/>
  <sheetViews>
    <sheetView workbookViewId="0">
      <selection activeCell="C16" sqref="C16"/>
    </sheetView>
  </sheetViews>
  <sheetFormatPr defaultRowHeight="12.75" x14ac:dyDescent="0.2"/>
  <cols>
    <col min="1" max="1" width="9.140625" style="83"/>
    <col min="2" max="2" width="21" style="83" customWidth="1"/>
    <col min="3" max="3" width="11.7109375" style="83" bestFit="1" customWidth="1"/>
    <col min="4" max="4" width="13.7109375" style="83" customWidth="1"/>
    <col min="5" max="5" width="10.85546875" style="83" customWidth="1"/>
    <col min="6" max="6" width="12.42578125" style="83" bestFit="1" customWidth="1"/>
    <col min="7" max="16384" width="9.140625" style="83"/>
  </cols>
  <sheetData>
    <row r="3" spans="2:9" x14ac:dyDescent="0.2">
      <c r="B3" s="99" t="s">
        <v>104</v>
      </c>
      <c r="C3" s="99" t="s">
        <v>131</v>
      </c>
      <c r="D3" s="83" t="s">
        <v>126</v>
      </c>
      <c r="E3" s="83" t="s">
        <v>132</v>
      </c>
      <c r="F3" s="83" t="s">
        <v>101</v>
      </c>
      <c r="H3" s="83" t="s">
        <v>126</v>
      </c>
      <c r="I3" s="83" t="s">
        <v>132</v>
      </c>
    </row>
    <row r="4" spans="2:9" x14ac:dyDescent="0.2">
      <c r="B4" s="88" t="s">
        <v>12</v>
      </c>
      <c r="C4" s="98">
        <v>25</v>
      </c>
      <c r="D4" s="86">
        <f>VLOOKUP($B4,testOutputs!$A$1:$BS$69,2,)</f>
        <v>5.26118399999997E-3</v>
      </c>
      <c r="E4" s="86">
        <f>VLOOKUP($B4,testOutputs!$A$1:$BS$69,3,)</f>
        <v>9.6155422209754805E-3</v>
      </c>
      <c r="F4" s="86">
        <f>+E4^2</f>
        <v>9.2458652203362079E-5</v>
      </c>
    </row>
    <row r="5" spans="2:9" x14ac:dyDescent="0.2">
      <c r="B5" s="88" t="s">
        <v>8</v>
      </c>
      <c r="C5" s="98">
        <v>20</v>
      </c>
      <c r="D5" s="86">
        <f>VLOOKUP($B5,testOutputs!$A$1:$BS$69,2,)</f>
        <v>5.4792479999999904E-3</v>
      </c>
      <c r="E5" s="86">
        <f>VLOOKUP($B5,testOutputs!$A$1:$BS$69,3,)</f>
        <v>9.3804673077189996E-3</v>
      </c>
      <c r="F5" s="86">
        <f t="shared" ref="F5:F15" si="0">+E5^2</f>
        <v>8.7993166911184943E-5</v>
      </c>
    </row>
    <row r="6" spans="2:9" x14ac:dyDescent="0.2">
      <c r="B6" s="88" t="s">
        <v>56</v>
      </c>
      <c r="C6" s="98">
        <v>300</v>
      </c>
      <c r="D6" s="86">
        <f>VLOOKUP($B6,testOutputs!$A$1:$BS$69,2,)</f>
        <v>8.1923641000000103E-2</v>
      </c>
      <c r="E6" s="86">
        <f>VLOOKUP($B6,testOutputs!$A$1:$BS$69,3,)</f>
        <v>8.3649056917015505E-2</v>
      </c>
      <c r="F6" s="86">
        <f t="shared" si="0"/>
        <v>6.9971647231060995E-3</v>
      </c>
    </row>
    <row r="7" spans="2:9" x14ac:dyDescent="0.2">
      <c r="B7" s="88" t="s">
        <v>28</v>
      </c>
      <c r="C7" s="98">
        <v>50</v>
      </c>
      <c r="D7" s="86">
        <f>VLOOKUP($B7,testOutputs!$A$1:$BS$69,2,)</f>
        <v>9.7500229999999393E-3</v>
      </c>
      <c r="E7" s="86">
        <f>VLOOKUP($B7,testOutputs!$A$1:$BS$69,3,)</f>
        <v>1.7065372796523402E-2</v>
      </c>
      <c r="F7" s="86">
        <f t="shared" si="0"/>
        <v>2.9122694868432094E-4</v>
      </c>
    </row>
    <row r="8" spans="2:9" x14ac:dyDescent="0.2">
      <c r="B8" s="88" t="s">
        <v>49</v>
      </c>
      <c r="C8" s="98">
        <v>70</v>
      </c>
      <c r="D8" s="86">
        <f>VLOOKUP($B8,testOutputs!$A$1:$BS$69,2,)</f>
        <v>1.03146949999999E-2</v>
      </c>
      <c r="E8" s="86">
        <f>VLOOKUP($B8,testOutputs!$A$1:$BS$69,3,)</f>
        <v>1.44208787381807E-2</v>
      </c>
      <c r="F8" s="86">
        <f t="shared" si="0"/>
        <v>2.0796174358131219E-4</v>
      </c>
    </row>
    <row r="9" spans="2:9" x14ac:dyDescent="0.2">
      <c r="B9" s="88" t="s">
        <v>36</v>
      </c>
      <c r="C9" s="98">
        <v>45</v>
      </c>
      <c r="D9" s="86">
        <f>VLOOKUP($B9,testOutputs!$A$1:$BS$69,2,)</f>
        <v>5.4531369999999699E-3</v>
      </c>
      <c r="E9" s="86">
        <f>VLOOKUP($B9,testOutputs!$A$1:$BS$69,3,)</f>
        <v>1.1044937402876201E-2</v>
      </c>
      <c r="F9" s="86">
        <f t="shared" si="0"/>
        <v>1.2199064223345368E-4</v>
      </c>
    </row>
    <row r="10" spans="2:9" x14ac:dyDescent="0.2">
      <c r="B10" s="88" t="s">
        <v>59</v>
      </c>
      <c r="C10" s="98">
        <v>235</v>
      </c>
      <c r="D10" s="86">
        <f>VLOOKUP($B10,testOutputs!$A$1:$BS$69,2,)</f>
        <v>4.4109816000000003E-2</v>
      </c>
      <c r="E10" s="86">
        <f>VLOOKUP($B10,testOutputs!$A$1:$BS$69,3,)</f>
        <v>5.7666686732482E-2</v>
      </c>
      <c r="F10" s="86">
        <f t="shared" si="0"/>
        <v>3.3254467587022158E-3</v>
      </c>
    </row>
    <row r="11" spans="2:9" x14ac:dyDescent="0.2">
      <c r="B11" s="88" t="s">
        <v>20</v>
      </c>
      <c r="C11" s="98">
        <v>50</v>
      </c>
      <c r="D11" s="86">
        <f>VLOOKUP($B11,testOutputs!$A$1:$BS$69,2,)</f>
        <v>5.0322889999999997E-3</v>
      </c>
      <c r="E11" s="86">
        <f>VLOOKUP($B11,testOutputs!$A$1:$BS$69,3,)</f>
        <v>1.05269991574809E-2</v>
      </c>
      <c r="F11" s="86">
        <f t="shared" si="0"/>
        <v>1.1081771126160359E-4</v>
      </c>
    </row>
    <row r="12" spans="2:9" x14ac:dyDescent="0.2">
      <c r="B12" s="88" t="s">
        <v>45</v>
      </c>
      <c r="C12" s="98">
        <v>100</v>
      </c>
      <c r="D12" s="86">
        <f>VLOOKUP($B12,testOutputs!$A$1:$BS$69,2,)</f>
        <v>1.8667822000000001E-2</v>
      </c>
      <c r="E12" s="86">
        <f>VLOOKUP($B12,testOutputs!$A$1:$BS$69,3,)</f>
        <v>3.5566011285388298E-2</v>
      </c>
      <c r="F12" s="86">
        <f t="shared" si="0"/>
        <v>1.2649411587523677E-3</v>
      </c>
    </row>
    <row r="13" spans="2:9" x14ac:dyDescent="0.2">
      <c r="B13" s="88" t="s">
        <v>58</v>
      </c>
      <c r="C13" s="98">
        <v>70</v>
      </c>
      <c r="D13" s="86">
        <f>VLOOKUP($B13,testOutputs!$A$1:$BS$69,2,)</f>
        <v>1.08896799999999E-2</v>
      </c>
      <c r="E13" s="86">
        <f>VLOOKUP($B13,testOutputs!$A$1:$BS$69,3,)</f>
        <v>2.05144463037229E-2</v>
      </c>
      <c r="F13" s="86">
        <f t="shared" si="0"/>
        <v>4.2084250714833016E-4</v>
      </c>
    </row>
    <row r="14" spans="2:9" x14ac:dyDescent="0.2">
      <c r="B14" s="88" t="s">
        <v>57</v>
      </c>
      <c r="C14" s="98">
        <v>145</v>
      </c>
      <c r="D14" s="86">
        <f>VLOOKUP($B14,testOutputs!$A$1:$BS$69,2,)</f>
        <v>2.6332428000000001E-2</v>
      </c>
      <c r="E14" s="86">
        <f>VLOOKUP($B14,testOutputs!$A$1:$BS$69,3,)</f>
        <v>4.2843218359511499E-2</v>
      </c>
      <c r="F14" s="86">
        <f t="shared" si="0"/>
        <v>1.8355413594007832E-3</v>
      </c>
    </row>
    <row r="15" spans="2:9" x14ac:dyDescent="0.2">
      <c r="B15" s="88" t="s">
        <v>44</v>
      </c>
      <c r="C15" s="98">
        <v>310</v>
      </c>
      <c r="D15" s="86">
        <f>VLOOKUP($B15,testOutputs!$A$1:$BS$69,2,)</f>
        <v>5.0664489000000097E-2</v>
      </c>
      <c r="E15" s="86">
        <f>VLOOKUP($B15,testOutputs!$A$1:$BS$69,3,)</f>
        <v>6.2615905927380894E-2</v>
      </c>
      <c r="F15" s="86">
        <f t="shared" si="0"/>
        <v>3.9207516751066139E-3</v>
      </c>
    </row>
    <row r="16" spans="2:9" x14ac:dyDescent="0.2">
      <c r="C16" s="101">
        <f>SUM(C4:C15)</f>
        <v>1420</v>
      </c>
      <c r="F16" s="86">
        <f>+SUM(C30:N41)</f>
        <v>1.5102013213046526E-2</v>
      </c>
    </row>
    <row r="22" spans="2:14" x14ac:dyDescent="0.2">
      <c r="B22" s="83" t="s">
        <v>128</v>
      </c>
      <c r="C22" s="100">
        <f>+'2013'!I2</f>
        <v>5305</v>
      </c>
    </row>
    <row r="29" spans="2:14" x14ac:dyDescent="0.2">
      <c r="C29" s="83" t="s">
        <v>12</v>
      </c>
      <c r="D29" s="83" t="s">
        <v>8</v>
      </c>
      <c r="E29" s="83" t="s">
        <v>56</v>
      </c>
      <c r="F29" s="83" t="s">
        <v>28</v>
      </c>
      <c r="G29" s="83" t="s">
        <v>49</v>
      </c>
      <c r="H29" s="83" t="s">
        <v>36</v>
      </c>
      <c r="I29" s="83" t="s">
        <v>59</v>
      </c>
      <c r="J29" s="83" t="s">
        <v>20</v>
      </c>
      <c r="K29" s="83" t="s">
        <v>45</v>
      </c>
      <c r="L29" s="83" t="s">
        <v>58</v>
      </c>
      <c r="M29" s="83" t="s">
        <v>57</v>
      </c>
      <c r="N29" s="83" t="s">
        <v>44</v>
      </c>
    </row>
    <row r="30" spans="2:14" ht="15" x14ac:dyDescent="0.25">
      <c r="B30" s="88" t="s">
        <v>12</v>
      </c>
      <c r="C30" s="66">
        <f>INDEX(testOutputs!$A$1:$BS$69,MATCH($B30,testOutputs!$A$1:$A$69,0),MATCH(C$29,testOutputs!$A$1:$BS$1,0))</f>
        <v>9.2458652203361997E-5</v>
      </c>
      <c r="D30" s="66">
        <f>INDEX(testOutputs!$A$1:$BS$69,MATCH($B30,testOutputs!$A$1:$A$69,0),MATCH(D$29,testOutputs!$A$1:$BS$1,0))</f>
        <v>2.1171598963580099E-6</v>
      </c>
      <c r="E30" s="66">
        <f>INDEX(testOutputs!$A$1:$BS$69,MATCH($B30,testOutputs!$A$1:$A$69,0),MATCH(E$29,testOutputs!$A$1:$BS$1,0))</f>
        <v>-2.9266150155969798E-5</v>
      </c>
      <c r="F30" s="66">
        <f>INDEX(testOutputs!$A$1:$BS$69,MATCH($B30,testOutputs!$A$1:$A$69,0),MATCH(F$29,testOutputs!$A$1:$BS$1,0))</f>
        <v>-4.9170686792245098E-7</v>
      </c>
      <c r="G30" s="66">
        <f>INDEX(testOutputs!$A$1:$BS$69,MATCH($B30,testOutputs!$A$1:$A$69,0),MATCH(G$29,testOutputs!$A$1:$BS$1,0))</f>
        <v>1.4744189530125499E-6</v>
      </c>
      <c r="H30" s="66">
        <f>INDEX(testOutputs!$A$1:$BS$69,MATCH($B30,testOutputs!$A$1:$A$69,0),MATCH(H$29,testOutputs!$A$1:$BS$1,0))</f>
        <v>-5.0164286849399995E-7</v>
      </c>
      <c r="I30" s="66">
        <f>INDEX(testOutputs!$A$1:$BS$69,MATCH($B30,testOutputs!$A$1:$A$69,0),MATCH(I$29,testOutputs!$A$1:$BS$1,0))</f>
        <v>-1.9607123533698501E-6</v>
      </c>
      <c r="J30" s="66">
        <f>INDEX(testOutputs!$A$1:$BS$69,MATCH($B30,testOutputs!$A$1:$A$69,0),MATCH(J$29,testOutputs!$A$1:$BS$1,0))</f>
        <v>8.0119939976457799E-7</v>
      </c>
      <c r="K30" s="66">
        <f>INDEX(testOutputs!$A$1:$BS$69,MATCH($B30,testOutputs!$A$1:$A$69,0),MATCH(K$29,testOutputs!$A$1:$BS$1,0))</f>
        <v>4.2601665042043901E-7</v>
      </c>
      <c r="L30" s="66">
        <f>INDEX(testOutputs!$A$1:$BS$69,MATCH($B30,testOutputs!$A$1:$A$69,0),MATCH(L$29,testOutputs!$A$1:$BS$1,0))</f>
        <v>-3.7698211932422099E-6</v>
      </c>
      <c r="M30" s="66">
        <f>INDEX(testOutputs!$A$1:$BS$69,MATCH($B30,testOutputs!$A$1:$A$69,0),MATCH(M$29,testOutputs!$A$1:$BS$1,0))</f>
        <v>-1.9256798627343802E-6</v>
      </c>
      <c r="N30" s="66">
        <f>INDEX(testOutputs!$A$1:$BS$69,MATCH($B30,testOutputs!$A$1:$A$69,0),MATCH(N$29,testOutputs!$A$1:$BS$1,0))</f>
        <v>5.9184912941591E-6</v>
      </c>
    </row>
    <row r="31" spans="2:14" ht="15" x14ac:dyDescent="0.25">
      <c r="B31" s="88" t="s">
        <v>8</v>
      </c>
      <c r="C31" s="66">
        <f>INDEX(testOutputs!$A$1:$BS$69,MATCH($B31,testOutputs!$A$1:$A$69,0),MATCH(C$29,testOutputs!$A$1:$BS$1,0))</f>
        <v>2.1171598963580099E-6</v>
      </c>
      <c r="D31" s="66">
        <f>INDEX(testOutputs!$A$1:$BS$69,MATCH($B31,testOutputs!$A$1:$A$69,0),MATCH(D$29,testOutputs!$A$1:$BS$1,0))</f>
        <v>8.7993166911184997E-5</v>
      </c>
      <c r="E31" s="66">
        <f>INDEX(testOutputs!$A$1:$BS$69,MATCH($B31,testOutputs!$A$1:$A$69,0),MATCH(E$29,testOutputs!$A$1:$BS$1,0))</f>
        <v>4.5987351015388704E-6</v>
      </c>
      <c r="F31" s="66">
        <f>INDEX(testOutputs!$A$1:$BS$69,MATCH($B31,testOutputs!$A$1:$A$69,0),MATCH(F$29,testOutputs!$A$1:$BS$1,0))</f>
        <v>-2.5348054732554301E-6</v>
      </c>
      <c r="G31" s="66">
        <f>INDEX(testOutputs!$A$1:$BS$69,MATCH($B31,testOutputs!$A$1:$A$69,0),MATCH(G$29,testOutputs!$A$1:$BS$1,0))</f>
        <v>1.4767385744940899E-6</v>
      </c>
      <c r="H31" s="66">
        <f>INDEX(testOutputs!$A$1:$BS$69,MATCH($B31,testOutputs!$A$1:$A$69,0),MATCH(H$29,testOutputs!$A$1:$BS$1,0))</f>
        <v>-1.3762711080860499E-6</v>
      </c>
      <c r="I31" s="66">
        <f>INDEX(testOutputs!$A$1:$BS$69,MATCH($B31,testOutputs!$A$1:$A$69,0),MATCH(I$29,testOutputs!$A$1:$BS$1,0))</f>
        <v>2.78598494013437E-6</v>
      </c>
      <c r="J31" s="66">
        <f>INDEX(testOutputs!$A$1:$BS$69,MATCH($B31,testOutputs!$A$1:$A$69,0),MATCH(J$29,testOutputs!$A$1:$BS$1,0))</f>
        <v>1.62355273660213E-6</v>
      </c>
      <c r="K31" s="66">
        <f>INDEX(testOutputs!$A$1:$BS$69,MATCH($B31,testOutputs!$A$1:$A$69,0),MATCH(K$29,testOutputs!$A$1:$BS$1,0))</f>
        <v>-5.1818193697899103E-6</v>
      </c>
      <c r="L31" s="66">
        <f>INDEX(testOutputs!$A$1:$BS$69,MATCH($B31,testOutputs!$A$1:$A$69,0),MATCH(L$29,testOutputs!$A$1:$BS$1,0))</f>
        <v>-1.77618695933928E-6</v>
      </c>
      <c r="M31" s="66">
        <f>INDEX(testOutputs!$A$1:$BS$69,MATCH($B31,testOutputs!$A$1:$A$69,0),MATCH(M$29,testOutputs!$A$1:$BS$1,0))</f>
        <v>-9.5198279241983103E-7</v>
      </c>
      <c r="N31" s="66">
        <f>INDEX(testOutputs!$A$1:$BS$69,MATCH($B31,testOutputs!$A$1:$A$69,0),MATCH(N$29,testOutputs!$A$1:$BS$1,0))</f>
        <v>3.48708010374254E-6</v>
      </c>
    </row>
    <row r="32" spans="2:14" ht="15" x14ac:dyDescent="0.25">
      <c r="B32" s="88" t="s">
        <v>56</v>
      </c>
      <c r="C32" s="66">
        <f>INDEX(testOutputs!$A$1:$BS$69,MATCH($B32,testOutputs!$A$1:$A$69,0),MATCH(C$29,testOutputs!$A$1:$BS$1,0))</f>
        <v>-2.9266150155969798E-5</v>
      </c>
      <c r="D32" s="66">
        <f>INDEX(testOutputs!$A$1:$BS$69,MATCH($B32,testOutputs!$A$1:$A$69,0),MATCH(D$29,testOutputs!$A$1:$BS$1,0))</f>
        <v>4.5987351015388704E-6</v>
      </c>
      <c r="E32" s="66">
        <f>INDEX(testOutputs!$A$1:$BS$69,MATCH($B32,testOutputs!$A$1:$A$69,0),MATCH(E$29,testOutputs!$A$1:$BS$1,0))</f>
        <v>6.9971647231061003E-3</v>
      </c>
      <c r="F32" s="66">
        <f>INDEX(testOutputs!$A$1:$BS$69,MATCH($B32,testOutputs!$A$1:$A$69,0),MATCH(F$29,testOutputs!$A$1:$BS$1,0))</f>
        <v>-3.2359115035278903E-5</v>
      </c>
      <c r="G32" s="66">
        <f>INDEX(testOutputs!$A$1:$BS$69,MATCH($B32,testOutputs!$A$1:$A$69,0),MATCH(G$29,testOutputs!$A$1:$BS$1,0))</f>
        <v>-2.1965518856406401E-5</v>
      </c>
      <c r="H32" s="66">
        <f>INDEX(testOutputs!$A$1:$BS$69,MATCH($B32,testOutputs!$A$1:$A$69,0),MATCH(H$29,testOutputs!$A$1:$BS$1,0))</f>
        <v>-3.2283153333450102E-6</v>
      </c>
      <c r="I32" s="66">
        <f>INDEX(testOutputs!$A$1:$BS$69,MATCH($B32,testOutputs!$A$1:$A$69,0),MATCH(I$29,testOutputs!$A$1:$BS$1,0))</f>
        <v>-1.26519690069169E-4</v>
      </c>
      <c r="J32" s="66">
        <f>INDEX(testOutputs!$A$1:$BS$69,MATCH($B32,testOutputs!$A$1:$A$69,0),MATCH(J$29,testOutputs!$A$1:$BS$1,0))</f>
        <v>-1.0933799684221E-5</v>
      </c>
      <c r="K32" s="66">
        <f>INDEX(testOutputs!$A$1:$BS$69,MATCH($B32,testOutputs!$A$1:$A$69,0),MATCH(K$29,testOutputs!$A$1:$BS$1,0))</f>
        <v>-3.9207347884609201E-5</v>
      </c>
      <c r="L32" s="66">
        <f>INDEX(testOutputs!$A$1:$BS$69,MATCH($B32,testOutputs!$A$1:$A$69,0),MATCH(L$29,testOutputs!$A$1:$BS$1,0))</f>
        <v>-6.5722107117633397E-8</v>
      </c>
      <c r="M32" s="66">
        <f>INDEX(testOutputs!$A$1:$BS$69,MATCH($B32,testOutputs!$A$1:$A$69,0),MATCH(M$29,testOutputs!$A$1:$BS$1,0))</f>
        <v>-7.0489961066429695E-5</v>
      </c>
      <c r="N32" s="66">
        <f>INDEX(testOutputs!$A$1:$BS$69,MATCH($B32,testOutputs!$A$1:$A$69,0),MATCH(N$29,testOutputs!$A$1:$BS$1,0))</f>
        <v>-1.49653489453621E-4</v>
      </c>
    </row>
    <row r="33" spans="2:14" ht="15" x14ac:dyDescent="0.25">
      <c r="B33" s="88" t="s">
        <v>28</v>
      </c>
      <c r="C33" s="66">
        <f>INDEX(testOutputs!$A$1:$BS$69,MATCH($B33,testOutputs!$A$1:$A$69,0),MATCH(C$29,testOutputs!$A$1:$BS$1,0))</f>
        <v>-4.9170686792245098E-7</v>
      </c>
      <c r="D33" s="66">
        <f>INDEX(testOutputs!$A$1:$BS$69,MATCH($B33,testOutputs!$A$1:$A$69,0),MATCH(D$29,testOutputs!$A$1:$BS$1,0))</f>
        <v>-2.5348054732554301E-6</v>
      </c>
      <c r="E33" s="66">
        <f>INDEX(testOutputs!$A$1:$BS$69,MATCH($B33,testOutputs!$A$1:$A$69,0),MATCH(E$29,testOutputs!$A$1:$BS$1,0))</f>
        <v>-3.2359115035278903E-5</v>
      </c>
      <c r="F33" s="66">
        <f>INDEX(testOutputs!$A$1:$BS$69,MATCH($B33,testOutputs!$A$1:$A$69,0),MATCH(F$29,testOutputs!$A$1:$BS$1,0))</f>
        <v>2.9122694868432202E-4</v>
      </c>
      <c r="G33" s="66">
        <f>INDEX(testOutputs!$A$1:$BS$69,MATCH($B33,testOutputs!$A$1:$A$69,0),MATCH(G$29,testOutputs!$A$1:$BS$1,0))</f>
        <v>1.10976804880605E-6</v>
      </c>
      <c r="H33" s="66">
        <f>INDEX(testOutputs!$A$1:$BS$69,MATCH($B33,testOutputs!$A$1:$A$69,0),MATCH(H$29,testOutputs!$A$1:$BS$1,0))</f>
        <v>2.14821811965772E-6</v>
      </c>
      <c r="I33" s="66">
        <f>INDEX(testOutputs!$A$1:$BS$69,MATCH($B33,testOutputs!$A$1:$A$69,0),MATCH(I$29,testOutputs!$A$1:$BS$1,0))</f>
        <v>-7.0877261284096199E-6</v>
      </c>
      <c r="J33" s="66">
        <f>INDEX(testOutputs!$A$1:$BS$69,MATCH($B33,testOutputs!$A$1:$A$69,0),MATCH(J$29,testOutputs!$A$1:$BS$1,0))</f>
        <v>-7.8623660631092399E-7</v>
      </c>
      <c r="K33" s="66">
        <f>INDEX(testOutputs!$A$1:$BS$69,MATCH($B33,testOutputs!$A$1:$A$69,0),MATCH(K$29,testOutputs!$A$1:$BS$1,0))</f>
        <v>1.01688246825534E-5</v>
      </c>
      <c r="L33" s="66">
        <f>INDEX(testOutputs!$A$1:$BS$69,MATCH($B33,testOutputs!$A$1:$A$69,0),MATCH(L$29,testOutputs!$A$1:$BS$1,0))</f>
        <v>5.6217981532724E-7</v>
      </c>
      <c r="M33" s="66">
        <f>INDEX(testOutputs!$A$1:$BS$69,MATCH($B33,testOutputs!$A$1:$A$69,0),MATCH(M$29,testOutputs!$A$1:$BS$1,0))</f>
        <v>1.40858791020439E-5</v>
      </c>
      <c r="N33" s="66">
        <f>INDEX(testOutputs!$A$1:$BS$69,MATCH($B33,testOutputs!$A$1:$A$69,0),MATCH(N$29,testOutputs!$A$1:$BS$1,0))</f>
        <v>-1.12440557388421E-5</v>
      </c>
    </row>
    <row r="34" spans="2:14" ht="15" x14ac:dyDescent="0.25">
      <c r="B34" s="88" t="s">
        <v>49</v>
      </c>
      <c r="C34" s="66">
        <f>INDEX(testOutputs!$A$1:$BS$69,MATCH($B34,testOutputs!$A$1:$A$69,0),MATCH(C$29,testOutputs!$A$1:$BS$1,0))</f>
        <v>1.4744189530125499E-6</v>
      </c>
      <c r="D34" s="66">
        <f>INDEX(testOutputs!$A$1:$BS$69,MATCH($B34,testOutputs!$A$1:$A$69,0),MATCH(D$29,testOutputs!$A$1:$BS$1,0))</f>
        <v>1.4767385744940899E-6</v>
      </c>
      <c r="E34" s="66">
        <f>INDEX(testOutputs!$A$1:$BS$69,MATCH($B34,testOutputs!$A$1:$A$69,0),MATCH(E$29,testOutputs!$A$1:$BS$1,0))</f>
        <v>-2.1965518856406401E-5</v>
      </c>
      <c r="F34" s="66">
        <f>INDEX(testOutputs!$A$1:$BS$69,MATCH($B34,testOutputs!$A$1:$A$69,0),MATCH(F$29,testOutputs!$A$1:$BS$1,0))</f>
        <v>1.10976804880605E-6</v>
      </c>
      <c r="G34" s="66">
        <f>INDEX(testOutputs!$A$1:$BS$69,MATCH($B34,testOutputs!$A$1:$A$69,0),MATCH(G$29,testOutputs!$A$1:$BS$1,0))</f>
        <v>2.07961743581314E-4</v>
      </c>
      <c r="H34" s="66">
        <f>INDEX(testOutputs!$A$1:$BS$69,MATCH($B34,testOutputs!$A$1:$A$69,0),MATCH(H$29,testOutputs!$A$1:$BS$1,0))</f>
        <v>-5.5287404562175205E-7</v>
      </c>
      <c r="I34" s="66">
        <f>INDEX(testOutputs!$A$1:$BS$69,MATCH($B34,testOutputs!$A$1:$A$69,0),MATCH(I$29,testOutputs!$A$1:$BS$1,0))</f>
        <v>1.0847478211686001E-5</v>
      </c>
      <c r="J34" s="66">
        <f>INDEX(testOutputs!$A$1:$BS$69,MATCH($B34,testOutputs!$A$1:$A$69,0),MATCH(J$29,testOutputs!$A$1:$BS$1,0))</f>
        <v>-1.25259829668711E-6</v>
      </c>
      <c r="K34" s="66">
        <f>INDEX(testOutputs!$A$1:$BS$69,MATCH($B34,testOutputs!$A$1:$A$69,0),MATCH(K$29,testOutputs!$A$1:$BS$1,0))</f>
        <v>6.4041574614500601E-6</v>
      </c>
      <c r="L34" s="66">
        <f>INDEX(testOutputs!$A$1:$BS$69,MATCH($B34,testOutputs!$A$1:$A$69,0),MATCH(L$29,testOutputs!$A$1:$BS$1,0))</f>
        <v>-3.23737359497258E-6</v>
      </c>
      <c r="M34" s="66">
        <f>INDEX(testOutputs!$A$1:$BS$69,MATCH($B34,testOutputs!$A$1:$A$69,0),MATCH(M$29,testOutputs!$A$1:$BS$1,0))</f>
        <v>5.1860240829266599E-6</v>
      </c>
      <c r="N34" s="66">
        <f>INDEX(testOutputs!$A$1:$BS$69,MATCH($B34,testOutputs!$A$1:$A$69,0),MATCH(N$29,testOutputs!$A$1:$BS$1,0))</f>
        <v>6.3779277969173002E-6</v>
      </c>
    </row>
    <row r="35" spans="2:14" ht="15" x14ac:dyDescent="0.25">
      <c r="B35" s="88" t="s">
        <v>36</v>
      </c>
      <c r="C35" s="66">
        <f>INDEX(testOutputs!$A$1:$BS$69,MATCH($B35,testOutputs!$A$1:$A$69,0),MATCH(C$29,testOutputs!$A$1:$BS$1,0))</f>
        <v>-5.0164286849399995E-7</v>
      </c>
      <c r="D35" s="66">
        <f>INDEX(testOutputs!$A$1:$BS$69,MATCH($B35,testOutputs!$A$1:$A$69,0),MATCH(D$29,testOutputs!$A$1:$BS$1,0))</f>
        <v>-1.3762711080860499E-6</v>
      </c>
      <c r="E35" s="66">
        <f>INDEX(testOutputs!$A$1:$BS$69,MATCH($B35,testOutputs!$A$1:$A$69,0),MATCH(E$29,testOutputs!$A$1:$BS$1,0))</f>
        <v>-3.2283153333450102E-6</v>
      </c>
      <c r="F35" s="66">
        <f>INDEX(testOutputs!$A$1:$BS$69,MATCH($B35,testOutputs!$A$1:$A$69,0),MATCH(F$29,testOutputs!$A$1:$BS$1,0))</f>
        <v>2.14821811965772E-6</v>
      </c>
      <c r="G35" s="66">
        <f>INDEX(testOutputs!$A$1:$BS$69,MATCH($B35,testOutputs!$A$1:$A$69,0),MATCH(G$29,testOutputs!$A$1:$BS$1,0))</f>
        <v>-5.5287404562175205E-7</v>
      </c>
      <c r="H35" s="66">
        <f>INDEX(testOutputs!$A$1:$BS$69,MATCH($B35,testOutputs!$A$1:$A$69,0),MATCH(H$29,testOutputs!$A$1:$BS$1,0))</f>
        <v>1.21990642233453E-4</v>
      </c>
      <c r="I35" s="66">
        <f>INDEX(testOutputs!$A$1:$BS$69,MATCH($B35,testOutputs!$A$1:$A$69,0),MATCH(I$29,testOutputs!$A$1:$BS$1,0))</f>
        <v>-6.4431747502518996E-6</v>
      </c>
      <c r="J35" s="66">
        <f>INDEX(testOutputs!$A$1:$BS$69,MATCH($B35,testOutputs!$A$1:$A$69,0),MATCH(J$29,testOutputs!$A$1:$BS$1,0))</f>
        <v>2.0288888682948501E-6</v>
      </c>
      <c r="K35" s="66">
        <f>INDEX(testOutputs!$A$1:$BS$69,MATCH($B35,testOutputs!$A$1:$A$69,0),MATCH(K$29,testOutputs!$A$1:$BS$1,0))</f>
        <v>-4.3493436952527299E-8</v>
      </c>
      <c r="L35" s="66">
        <f>INDEX(testOutputs!$A$1:$BS$69,MATCH($B35,testOutputs!$A$1:$A$69,0),MATCH(L$29,testOutputs!$A$1:$BS$1,0))</f>
        <v>-6.7335150576679701E-6</v>
      </c>
      <c r="M35" s="66">
        <f>INDEX(testOutputs!$A$1:$BS$69,MATCH($B35,testOutputs!$A$1:$A$69,0),MATCH(M$29,testOutputs!$A$1:$BS$1,0))</f>
        <v>-2.1987000266315199E-6</v>
      </c>
      <c r="N35" s="66">
        <f>INDEX(testOutputs!$A$1:$BS$69,MATCH($B35,testOutputs!$A$1:$A$69,0),MATCH(N$29,testOutputs!$A$1:$BS$1,0))</f>
        <v>1.3609291417158599E-5</v>
      </c>
    </row>
    <row r="36" spans="2:14" ht="15" x14ac:dyDescent="0.25">
      <c r="B36" s="88" t="s">
        <v>59</v>
      </c>
      <c r="C36" s="66">
        <f>INDEX(testOutputs!$A$1:$BS$69,MATCH($B36,testOutputs!$A$1:$A$69,0),MATCH(C$29,testOutputs!$A$1:$BS$1,0))</f>
        <v>-1.9607123533698501E-6</v>
      </c>
      <c r="D36" s="66">
        <f>INDEX(testOutputs!$A$1:$BS$69,MATCH($B36,testOutputs!$A$1:$A$69,0),MATCH(D$29,testOutputs!$A$1:$BS$1,0))</f>
        <v>2.78598494013437E-6</v>
      </c>
      <c r="E36" s="66">
        <f>INDEX(testOutputs!$A$1:$BS$69,MATCH($B36,testOutputs!$A$1:$A$69,0),MATCH(E$29,testOutputs!$A$1:$BS$1,0))</f>
        <v>-1.26519690069169E-4</v>
      </c>
      <c r="F36" s="66">
        <f>INDEX(testOutputs!$A$1:$BS$69,MATCH($B36,testOutputs!$A$1:$A$69,0),MATCH(F$29,testOutputs!$A$1:$BS$1,0))</f>
        <v>-7.0877261284096199E-6</v>
      </c>
      <c r="G36" s="66">
        <f>INDEX(testOutputs!$A$1:$BS$69,MATCH($B36,testOutputs!$A$1:$A$69,0),MATCH(G$29,testOutputs!$A$1:$BS$1,0))</f>
        <v>1.0847478211686001E-5</v>
      </c>
      <c r="H36" s="66">
        <f>INDEX(testOutputs!$A$1:$BS$69,MATCH($B36,testOutputs!$A$1:$A$69,0),MATCH(H$29,testOutputs!$A$1:$BS$1,0))</f>
        <v>-6.4431747502518996E-6</v>
      </c>
      <c r="I36" s="66">
        <f>INDEX(testOutputs!$A$1:$BS$69,MATCH($B36,testOutputs!$A$1:$A$69,0),MATCH(I$29,testOutputs!$A$1:$BS$1,0))</f>
        <v>3.3254467587022101E-3</v>
      </c>
      <c r="J36" s="66">
        <f>INDEX(testOutputs!$A$1:$BS$69,MATCH($B36,testOutputs!$A$1:$A$69,0),MATCH(J$29,testOutputs!$A$1:$BS$1,0))</f>
        <v>3.0097732585132898E-6</v>
      </c>
      <c r="K36" s="66">
        <f>INDEX(testOutputs!$A$1:$BS$69,MATCH($B36,testOutputs!$A$1:$A$69,0),MATCH(K$29,testOutputs!$A$1:$BS$1,0))</f>
        <v>-4.6958747875451401E-5</v>
      </c>
      <c r="L36" s="66">
        <f>INDEX(testOutputs!$A$1:$BS$69,MATCH($B36,testOutputs!$A$1:$A$69,0),MATCH(L$29,testOutputs!$A$1:$BS$1,0))</f>
        <v>-4.4035646453502698E-7</v>
      </c>
      <c r="M36" s="66">
        <f>INDEX(testOutputs!$A$1:$BS$69,MATCH($B36,testOutputs!$A$1:$A$69,0),MATCH(M$29,testOutputs!$A$1:$BS$1,0))</f>
        <v>-7.8311124505582699E-5</v>
      </c>
      <c r="N36" s="66">
        <f>INDEX(testOutputs!$A$1:$BS$69,MATCH($B36,testOutputs!$A$1:$A$69,0),MATCH(N$29,testOutputs!$A$1:$BS$1,0))</f>
        <v>-2.9056205421926603E-4</v>
      </c>
    </row>
    <row r="37" spans="2:14" ht="15" x14ac:dyDescent="0.25">
      <c r="B37" s="88" t="s">
        <v>20</v>
      </c>
      <c r="C37" s="66">
        <f>INDEX(testOutputs!$A$1:$BS$69,MATCH($B37,testOutputs!$A$1:$A$69,0),MATCH(C$29,testOutputs!$A$1:$BS$1,0))</f>
        <v>8.0119939976457799E-7</v>
      </c>
      <c r="D37" s="66">
        <f>INDEX(testOutputs!$A$1:$BS$69,MATCH($B37,testOutputs!$A$1:$A$69,0),MATCH(D$29,testOutputs!$A$1:$BS$1,0))</f>
        <v>1.62355273660213E-6</v>
      </c>
      <c r="E37" s="66">
        <f>INDEX(testOutputs!$A$1:$BS$69,MATCH($B37,testOutputs!$A$1:$A$69,0),MATCH(E$29,testOutputs!$A$1:$BS$1,0))</f>
        <v>-1.0933799684221E-5</v>
      </c>
      <c r="F37" s="66">
        <f>INDEX(testOutputs!$A$1:$BS$69,MATCH($B37,testOutputs!$A$1:$A$69,0),MATCH(F$29,testOutputs!$A$1:$BS$1,0))</f>
        <v>-7.8623660631092399E-7</v>
      </c>
      <c r="G37" s="66">
        <f>INDEX(testOutputs!$A$1:$BS$69,MATCH($B37,testOutputs!$A$1:$A$69,0),MATCH(G$29,testOutputs!$A$1:$BS$1,0))</f>
        <v>-1.25259829668711E-6</v>
      </c>
      <c r="H37" s="66">
        <f>INDEX(testOutputs!$A$1:$BS$69,MATCH($B37,testOutputs!$A$1:$A$69,0),MATCH(H$29,testOutputs!$A$1:$BS$1,0))</f>
        <v>2.0288888682948501E-6</v>
      </c>
      <c r="I37" s="66">
        <f>INDEX(testOutputs!$A$1:$BS$69,MATCH($B37,testOutputs!$A$1:$A$69,0),MATCH(I$29,testOutputs!$A$1:$BS$1,0))</f>
        <v>3.0097732585132898E-6</v>
      </c>
      <c r="J37" s="66">
        <f>INDEX(testOutputs!$A$1:$BS$69,MATCH($B37,testOutputs!$A$1:$A$69,0),MATCH(J$29,testOutputs!$A$1:$BS$1,0))</f>
        <v>1.10817711261604E-4</v>
      </c>
      <c r="K37" s="66">
        <f>INDEX(testOutputs!$A$1:$BS$69,MATCH($B37,testOutputs!$A$1:$A$69,0),MATCH(K$29,testOutputs!$A$1:$BS$1,0))</f>
        <v>-9.3951270431597101E-5</v>
      </c>
      <c r="L37" s="66">
        <f>INDEX(testOutputs!$A$1:$BS$69,MATCH($B37,testOutputs!$A$1:$A$69,0),MATCH(L$29,testOutputs!$A$1:$BS$1,0))</f>
        <v>-6.5960647817021699E-7</v>
      </c>
      <c r="M37" s="66">
        <f>INDEX(testOutputs!$A$1:$BS$69,MATCH($B37,testOutputs!$A$1:$A$69,0),MATCH(M$29,testOutputs!$A$1:$BS$1,0))</f>
        <v>-2.4327235300397102E-6</v>
      </c>
      <c r="N37" s="66">
        <f>INDEX(testOutputs!$A$1:$BS$69,MATCH($B37,testOutputs!$A$1:$A$69,0),MATCH(N$29,testOutputs!$A$1:$BS$1,0))</f>
        <v>1.02826436112313E-6</v>
      </c>
    </row>
    <row r="38" spans="2:14" ht="15" x14ac:dyDescent="0.25">
      <c r="B38" s="88" t="s">
        <v>45</v>
      </c>
      <c r="C38" s="66">
        <f>INDEX(testOutputs!$A$1:$BS$69,MATCH($B38,testOutputs!$A$1:$A$69,0),MATCH(C$29,testOutputs!$A$1:$BS$1,0))</f>
        <v>4.2601665042043901E-7</v>
      </c>
      <c r="D38" s="66">
        <f>INDEX(testOutputs!$A$1:$BS$69,MATCH($B38,testOutputs!$A$1:$A$69,0),MATCH(D$29,testOutputs!$A$1:$BS$1,0))</f>
        <v>-5.1818193697899103E-6</v>
      </c>
      <c r="E38" s="66">
        <f>INDEX(testOutputs!$A$1:$BS$69,MATCH($B38,testOutputs!$A$1:$A$69,0),MATCH(E$29,testOutputs!$A$1:$BS$1,0))</f>
        <v>-3.9207347884609201E-5</v>
      </c>
      <c r="F38" s="66">
        <f>INDEX(testOutputs!$A$1:$BS$69,MATCH($B38,testOutputs!$A$1:$A$69,0),MATCH(F$29,testOutputs!$A$1:$BS$1,0))</f>
        <v>1.01688246825534E-5</v>
      </c>
      <c r="G38" s="66">
        <f>INDEX(testOutputs!$A$1:$BS$69,MATCH($B38,testOutputs!$A$1:$A$69,0),MATCH(G$29,testOutputs!$A$1:$BS$1,0))</f>
        <v>6.4041574614500601E-6</v>
      </c>
      <c r="H38" s="66">
        <f>INDEX(testOutputs!$A$1:$BS$69,MATCH($B38,testOutputs!$A$1:$A$69,0),MATCH(H$29,testOutputs!$A$1:$BS$1,0))</f>
        <v>-4.3493436952527299E-8</v>
      </c>
      <c r="I38" s="66">
        <f>INDEX(testOutputs!$A$1:$BS$69,MATCH($B38,testOutputs!$A$1:$A$69,0),MATCH(I$29,testOutputs!$A$1:$BS$1,0))</f>
        <v>-4.6958747875451401E-5</v>
      </c>
      <c r="J38" s="66">
        <f>INDEX(testOutputs!$A$1:$BS$69,MATCH($B38,testOutputs!$A$1:$A$69,0),MATCH(J$29,testOutputs!$A$1:$BS$1,0))</f>
        <v>-9.3951270431597101E-5</v>
      </c>
      <c r="K38" s="66">
        <f>INDEX(testOutputs!$A$1:$BS$69,MATCH($B38,testOutputs!$A$1:$A$69,0),MATCH(K$29,testOutputs!$A$1:$BS$1,0))</f>
        <v>1.2649411587523701E-3</v>
      </c>
      <c r="L38" s="66">
        <f>INDEX(testOutputs!$A$1:$BS$69,MATCH($B38,testOutputs!$A$1:$A$69,0),MATCH(L$29,testOutputs!$A$1:$BS$1,0))</f>
        <v>-8.4593606930345999E-6</v>
      </c>
      <c r="M38" s="66">
        <f>INDEX(testOutputs!$A$1:$BS$69,MATCH($B38,testOutputs!$A$1:$A$69,0),MATCH(M$29,testOutputs!$A$1:$BS$1,0))</f>
        <v>-1.3308709452126199E-4</v>
      </c>
      <c r="N38" s="66">
        <f>INDEX(testOutputs!$A$1:$BS$69,MATCH($B38,testOutputs!$A$1:$A$69,0),MATCH(N$29,testOutputs!$A$1:$BS$1,0))</f>
        <v>-1.81338507603623E-4</v>
      </c>
    </row>
    <row r="39" spans="2:14" ht="15" x14ac:dyDescent="0.25">
      <c r="B39" s="88" t="s">
        <v>58</v>
      </c>
      <c r="C39" s="66">
        <f>INDEX(testOutputs!$A$1:$BS$69,MATCH($B39,testOutputs!$A$1:$A$69,0),MATCH(C$29,testOutputs!$A$1:$BS$1,0))</f>
        <v>-3.7698211932422099E-6</v>
      </c>
      <c r="D39" s="66">
        <f>INDEX(testOutputs!$A$1:$BS$69,MATCH($B39,testOutputs!$A$1:$A$69,0),MATCH(D$29,testOutputs!$A$1:$BS$1,0))</f>
        <v>-1.77618695933928E-6</v>
      </c>
      <c r="E39" s="66">
        <f>INDEX(testOutputs!$A$1:$BS$69,MATCH($B39,testOutputs!$A$1:$A$69,0),MATCH(E$29,testOutputs!$A$1:$BS$1,0))</f>
        <v>-6.5722107117633397E-8</v>
      </c>
      <c r="F39" s="66">
        <f>INDEX(testOutputs!$A$1:$BS$69,MATCH($B39,testOutputs!$A$1:$A$69,0),MATCH(F$29,testOutputs!$A$1:$BS$1,0))</f>
        <v>5.6217981532724E-7</v>
      </c>
      <c r="G39" s="66">
        <f>INDEX(testOutputs!$A$1:$BS$69,MATCH($B39,testOutputs!$A$1:$A$69,0),MATCH(G$29,testOutputs!$A$1:$BS$1,0))</f>
        <v>-3.23737359497258E-6</v>
      </c>
      <c r="H39" s="66">
        <f>INDEX(testOutputs!$A$1:$BS$69,MATCH($B39,testOutputs!$A$1:$A$69,0),MATCH(H$29,testOutputs!$A$1:$BS$1,0))</f>
        <v>-6.7335150576679701E-6</v>
      </c>
      <c r="I39" s="66">
        <f>INDEX(testOutputs!$A$1:$BS$69,MATCH($B39,testOutputs!$A$1:$A$69,0),MATCH(I$29,testOutputs!$A$1:$BS$1,0))</f>
        <v>-4.4035646453502698E-7</v>
      </c>
      <c r="J39" s="66">
        <f>INDEX(testOutputs!$A$1:$BS$69,MATCH($B39,testOutputs!$A$1:$A$69,0),MATCH(J$29,testOutputs!$A$1:$BS$1,0))</f>
        <v>-6.5960647817021699E-7</v>
      </c>
      <c r="K39" s="66">
        <f>INDEX(testOutputs!$A$1:$BS$69,MATCH($B39,testOutputs!$A$1:$A$69,0),MATCH(K$29,testOutputs!$A$1:$BS$1,0))</f>
        <v>-8.4593606930345999E-6</v>
      </c>
      <c r="L39" s="66">
        <f>INDEX(testOutputs!$A$1:$BS$69,MATCH($B39,testOutputs!$A$1:$A$69,0),MATCH(L$29,testOutputs!$A$1:$BS$1,0))</f>
        <v>4.2084250714833298E-4</v>
      </c>
      <c r="M39" s="66">
        <f>INDEX(testOutputs!$A$1:$BS$69,MATCH($B39,testOutputs!$A$1:$A$69,0),MATCH(M$29,testOutputs!$A$1:$BS$1,0))</f>
        <v>-1.25290353065888E-5</v>
      </c>
      <c r="N39" s="66">
        <f>INDEX(testOutputs!$A$1:$BS$69,MATCH($B39,testOutputs!$A$1:$A$69,0),MATCH(N$29,testOutputs!$A$1:$BS$1,0))</f>
        <v>-2.1646886195974901E-4</v>
      </c>
    </row>
    <row r="40" spans="2:14" ht="15" x14ac:dyDescent="0.25">
      <c r="B40" s="88" t="s">
        <v>57</v>
      </c>
      <c r="C40" s="66">
        <f>INDEX(testOutputs!$A$1:$BS$69,MATCH($B40,testOutputs!$A$1:$A$69,0),MATCH(C$29,testOutputs!$A$1:$BS$1,0))</f>
        <v>-1.9256798627343802E-6</v>
      </c>
      <c r="D40" s="66">
        <f>INDEX(testOutputs!$A$1:$BS$69,MATCH($B40,testOutputs!$A$1:$A$69,0),MATCH(D$29,testOutputs!$A$1:$BS$1,0))</f>
        <v>-9.5198279241983103E-7</v>
      </c>
      <c r="E40" s="66">
        <f>INDEX(testOutputs!$A$1:$BS$69,MATCH($B40,testOutputs!$A$1:$A$69,0),MATCH(E$29,testOutputs!$A$1:$BS$1,0))</f>
        <v>-7.0489961066429695E-5</v>
      </c>
      <c r="F40" s="66">
        <f>INDEX(testOutputs!$A$1:$BS$69,MATCH($B40,testOutputs!$A$1:$A$69,0),MATCH(F$29,testOutputs!$A$1:$BS$1,0))</f>
        <v>1.40858791020439E-5</v>
      </c>
      <c r="G40" s="66">
        <f>INDEX(testOutputs!$A$1:$BS$69,MATCH($B40,testOutputs!$A$1:$A$69,0),MATCH(G$29,testOutputs!$A$1:$BS$1,0))</f>
        <v>5.1860240829266599E-6</v>
      </c>
      <c r="H40" s="66">
        <f>INDEX(testOutputs!$A$1:$BS$69,MATCH($B40,testOutputs!$A$1:$A$69,0),MATCH(H$29,testOutputs!$A$1:$BS$1,0))</f>
        <v>-2.1987000266315199E-6</v>
      </c>
      <c r="I40" s="66">
        <f>INDEX(testOutputs!$A$1:$BS$69,MATCH($B40,testOutputs!$A$1:$A$69,0),MATCH(I$29,testOutputs!$A$1:$BS$1,0))</f>
        <v>-7.8311124505582699E-5</v>
      </c>
      <c r="J40" s="66">
        <f>INDEX(testOutputs!$A$1:$BS$69,MATCH($B40,testOutputs!$A$1:$A$69,0),MATCH(J$29,testOutputs!$A$1:$BS$1,0))</f>
        <v>-2.4327235300397102E-6</v>
      </c>
      <c r="K40" s="66">
        <f>INDEX(testOutputs!$A$1:$BS$69,MATCH($B40,testOutputs!$A$1:$A$69,0),MATCH(K$29,testOutputs!$A$1:$BS$1,0))</f>
        <v>-1.3308709452126199E-4</v>
      </c>
      <c r="L40" s="66">
        <f>INDEX(testOutputs!$A$1:$BS$69,MATCH($B40,testOutputs!$A$1:$A$69,0),MATCH(L$29,testOutputs!$A$1:$BS$1,0))</f>
        <v>-1.25290353065888E-5</v>
      </c>
      <c r="M40" s="66">
        <f>INDEX(testOutputs!$A$1:$BS$69,MATCH($B40,testOutputs!$A$1:$A$69,0),MATCH(M$29,testOutputs!$A$1:$BS$1,0))</f>
        <v>1.83554135940078E-3</v>
      </c>
      <c r="N40" s="66">
        <f>INDEX(testOutputs!$A$1:$BS$69,MATCH($B40,testOutputs!$A$1:$A$69,0),MATCH(N$29,testOutputs!$A$1:$BS$1,0))</f>
        <v>-2.7989974013317899E-4</v>
      </c>
    </row>
    <row r="41" spans="2:14" ht="15" x14ac:dyDescent="0.25">
      <c r="B41" s="88" t="s">
        <v>44</v>
      </c>
      <c r="C41" s="66">
        <f>INDEX(testOutputs!$A$1:$BS$69,MATCH($B41,testOutputs!$A$1:$A$69,0),MATCH(C$29,testOutputs!$A$1:$BS$1,0))</f>
        <v>5.9184912941591E-6</v>
      </c>
      <c r="D41" s="66">
        <f>INDEX(testOutputs!$A$1:$BS$69,MATCH($B41,testOutputs!$A$1:$A$69,0),MATCH(D$29,testOutputs!$A$1:$BS$1,0))</f>
        <v>3.48708010374254E-6</v>
      </c>
      <c r="E41" s="66">
        <f>INDEX(testOutputs!$A$1:$BS$69,MATCH($B41,testOutputs!$A$1:$A$69,0),MATCH(E$29,testOutputs!$A$1:$BS$1,0))</f>
        <v>-1.49653489453621E-4</v>
      </c>
      <c r="F41" s="66">
        <f>INDEX(testOutputs!$A$1:$BS$69,MATCH($B41,testOutputs!$A$1:$A$69,0),MATCH(F$29,testOutputs!$A$1:$BS$1,0))</f>
        <v>-1.12440557388421E-5</v>
      </c>
      <c r="G41" s="66">
        <f>INDEX(testOutputs!$A$1:$BS$69,MATCH($B41,testOutputs!$A$1:$A$69,0),MATCH(G$29,testOutputs!$A$1:$BS$1,0))</f>
        <v>6.3779277969173002E-6</v>
      </c>
      <c r="H41" s="66">
        <f>INDEX(testOutputs!$A$1:$BS$69,MATCH($B41,testOutputs!$A$1:$A$69,0),MATCH(H$29,testOutputs!$A$1:$BS$1,0))</f>
        <v>1.3609291417158599E-5</v>
      </c>
      <c r="I41" s="66">
        <f>INDEX(testOutputs!$A$1:$BS$69,MATCH($B41,testOutputs!$A$1:$A$69,0),MATCH(I$29,testOutputs!$A$1:$BS$1,0))</f>
        <v>-2.9056205421926603E-4</v>
      </c>
      <c r="J41" s="66">
        <f>INDEX(testOutputs!$A$1:$BS$69,MATCH($B41,testOutputs!$A$1:$A$69,0),MATCH(J$29,testOutputs!$A$1:$BS$1,0))</f>
        <v>1.02826436112313E-6</v>
      </c>
      <c r="K41" s="66">
        <f>INDEX(testOutputs!$A$1:$BS$69,MATCH($B41,testOutputs!$A$1:$A$69,0),MATCH(K$29,testOutputs!$A$1:$BS$1,0))</f>
        <v>-1.81338507603623E-4</v>
      </c>
      <c r="L41" s="66">
        <f>INDEX(testOutputs!$A$1:$BS$69,MATCH($B41,testOutputs!$A$1:$A$69,0),MATCH(L$29,testOutputs!$A$1:$BS$1,0))</f>
        <v>-2.1646886195974901E-4</v>
      </c>
      <c r="M41" s="66">
        <f>INDEX(testOutputs!$A$1:$BS$69,MATCH($B41,testOutputs!$A$1:$A$69,0),MATCH(M$29,testOutputs!$A$1:$BS$1,0))</f>
        <v>-2.7989974013317899E-4</v>
      </c>
      <c r="N41" s="66">
        <f>INDEX(testOutputs!$A$1:$BS$69,MATCH($B41,testOutputs!$A$1:$A$69,0),MATCH(N$29,testOutputs!$A$1:$BS$1,0))</f>
        <v>3.92075167510662E-3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showGridLines="0" workbookViewId="0">
      <selection activeCell="C21" sqref="C21"/>
    </sheetView>
  </sheetViews>
  <sheetFormatPr defaultRowHeight="15" outlineLevelCol="1" x14ac:dyDescent="0.25"/>
  <cols>
    <col min="2" max="2" width="17.85546875" customWidth="1"/>
    <col min="3" max="3" width="17.5703125" customWidth="1"/>
    <col min="4" max="4" width="2.5703125" customWidth="1"/>
    <col min="5" max="7" width="17.5703125" customWidth="1" outlineLevel="1"/>
    <col min="8" max="8" width="2.5703125" customWidth="1" outlineLevel="1"/>
    <col min="9" max="11" width="17.5703125" customWidth="1"/>
  </cols>
  <sheetData>
    <row r="3" spans="2:11" ht="15.75" thickBot="1" x14ac:dyDescent="0.3"/>
    <row r="4" spans="2:11" ht="15.75" thickBot="1" x14ac:dyDescent="0.3">
      <c r="B4" s="84" t="s">
        <v>104</v>
      </c>
      <c r="C4" s="84" t="s">
        <v>105</v>
      </c>
      <c r="D4" s="83"/>
      <c r="E4" s="84" t="s">
        <v>126</v>
      </c>
      <c r="F4" s="84" t="s">
        <v>127</v>
      </c>
      <c r="G4" s="84" t="s">
        <v>101</v>
      </c>
      <c r="H4" s="83"/>
      <c r="I4" s="84" t="s">
        <v>126</v>
      </c>
      <c r="J4" s="84" t="s">
        <v>127</v>
      </c>
      <c r="K4" s="84" t="s">
        <v>101</v>
      </c>
    </row>
    <row r="5" spans="2:11" x14ac:dyDescent="0.25">
      <c r="B5" s="83" t="s">
        <v>100</v>
      </c>
      <c r="C5" s="85">
        <v>20</v>
      </c>
      <c r="D5" s="83"/>
      <c r="E5" s="86">
        <f>Decider!F5</f>
        <v>9.660063999999989E-3</v>
      </c>
      <c r="F5" s="86">
        <f>Decider!G5</f>
        <v>1.5071742745244679E-2</v>
      </c>
      <c r="G5" s="86">
        <f>F5^2</f>
        <v>2.2715742937883562E-4</v>
      </c>
      <c r="H5" s="83"/>
      <c r="I5" s="85">
        <f>E5*$C$13</f>
        <v>51.246639519999945</v>
      </c>
      <c r="J5" s="85">
        <f t="shared" ref="J5:K8" si="0">F5*$C$13</f>
        <v>79.955595263523023</v>
      </c>
      <c r="K5" s="85">
        <f t="shared" si="0"/>
        <v>1.2050701628547229</v>
      </c>
    </row>
    <row r="6" spans="2:11" x14ac:dyDescent="0.25">
      <c r="B6" s="83" t="s">
        <v>42</v>
      </c>
      <c r="C6" s="87">
        <v>80</v>
      </c>
      <c r="D6" s="83"/>
      <c r="E6" s="86">
        <f>Decider!F14</f>
        <v>3.20748109999998E-2</v>
      </c>
      <c r="F6" s="86">
        <f>Decider!G14</f>
        <v>4.4070736302268501E-2</v>
      </c>
      <c r="G6" s="86">
        <f t="shared" ref="G6:G8" si="1">F6^2</f>
        <v>1.9422297982240866E-3</v>
      </c>
      <c r="H6" s="83"/>
      <c r="I6" s="87">
        <f t="shared" ref="I6:I8" si="2">E6*$C$13</f>
        <v>170.15687235499894</v>
      </c>
      <c r="J6" s="87">
        <f t="shared" si="0"/>
        <v>233.79525608353441</v>
      </c>
      <c r="K6" s="87">
        <f t="shared" si="0"/>
        <v>10.30352907957878</v>
      </c>
    </row>
    <row r="7" spans="2:11" x14ac:dyDescent="0.25">
      <c r="B7" s="83" t="s">
        <v>66</v>
      </c>
      <c r="C7" s="87">
        <v>200</v>
      </c>
      <c r="D7" s="83"/>
      <c r="E7" s="86">
        <f>Decider!F30</f>
        <v>7.5263740999999704E-2</v>
      </c>
      <c r="F7" s="86">
        <f>Decider!G30</f>
        <v>8.1400056753295202E-2</v>
      </c>
      <c r="G7" s="86">
        <f t="shared" si="1"/>
        <v>6.6259692394396797E-3</v>
      </c>
      <c r="H7" s="83"/>
      <c r="I7" s="87">
        <f t="shared" si="2"/>
        <v>399.27414600499844</v>
      </c>
      <c r="J7" s="87">
        <f t="shared" si="0"/>
        <v>431.82730107623104</v>
      </c>
      <c r="K7" s="87">
        <f t="shared" si="0"/>
        <v>35.150766815227499</v>
      </c>
    </row>
    <row r="8" spans="2:11" x14ac:dyDescent="0.25">
      <c r="B8" s="83" t="s">
        <v>19</v>
      </c>
      <c r="C8" s="87">
        <v>70</v>
      </c>
      <c r="D8" s="83"/>
      <c r="E8" s="86">
        <f>Decider!F57</f>
        <v>1.6698376000000001E-2</v>
      </c>
      <c r="F8" s="86">
        <f>Decider!G57</f>
        <v>2.5126299298431101E-2</v>
      </c>
      <c r="G8" s="86">
        <f t="shared" si="1"/>
        <v>6.3133091643433926E-4</v>
      </c>
      <c r="H8" s="83"/>
      <c r="I8" s="87">
        <f t="shared" si="2"/>
        <v>88.584884680000002</v>
      </c>
      <c r="J8" s="87">
        <f t="shared" si="0"/>
        <v>133.295017778177</v>
      </c>
      <c r="K8" s="87">
        <f t="shared" si="0"/>
        <v>3.3492105116841699</v>
      </c>
    </row>
    <row r="9" spans="2:11" x14ac:dyDescent="0.25">
      <c r="B9" s="89" t="s">
        <v>125</v>
      </c>
      <c r="C9" s="90">
        <f>SUM(C5:C8)</f>
        <v>370</v>
      </c>
      <c r="D9" s="91"/>
      <c r="E9" s="92">
        <f>SUM(E5:E8)</f>
        <v>0.13369699199999951</v>
      </c>
      <c r="F9" s="92">
        <f>SQRT(G9)</f>
        <v>9.4506499206416503E-2</v>
      </c>
      <c r="G9" s="92">
        <f>SUM(C21:J28)</f>
        <v>8.9314783922524021E-3</v>
      </c>
      <c r="H9" s="91"/>
      <c r="I9" s="90">
        <f>E9*$C$13</f>
        <v>709.26254255999743</v>
      </c>
      <c r="J9" s="90">
        <f t="shared" ref="J9" si="3">F9*$C$13</f>
        <v>501.35697829003954</v>
      </c>
      <c r="K9" s="93">
        <f t="shared" ref="K9" si="4">G9*$C$13</f>
        <v>47.381492870898995</v>
      </c>
    </row>
    <row r="10" spans="2:11" x14ac:dyDescent="0.25">
      <c r="B10" s="94" t="s">
        <v>77</v>
      </c>
      <c r="C10" s="95"/>
      <c r="D10" s="95"/>
      <c r="E10" s="95"/>
      <c r="F10" s="95"/>
      <c r="G10" s="95"/>
      <c r="H10" s="95"/>
      <c r="I10" s="96">
        <f>+I9/C9-1</f>
        <v>0.91692579070269575</v>
      </c>
      <c r="J10" s="96">
        <f>+J9/C9</f>
        <v>1.3550188602433502</v>
      </c>
      <c r="K10" s="97"/>
    </row>
    <row r="11" spans="2:11" x14ac:dyDescent="0.25">
      <c r="C11" s="66"/>
    </row>
    <row r="13" spans="2:11" x14ac:dyDescent="0.25">
      <c r="B13" t="s">
        <v>128</v>
      </c>
      <c r="C13" s="82">
        <f>'2013'!I2</f>
        <v>5305</v>
      </c>
    </row>
    <row r="20" spans="1:10" x14ac:dyDescent="0.25">
      <c r="C20" t="s">
        <v>13</v>
      </c>
      <c r="D20" t="s">
        <v>63</v>
      </c>
      <c r="E20" t="s">
        <v>11</v>
      </c>
      <c r="F20" t="s">
        <v>14</v>
      </c>
      <c r="G20" t="s">
        <v>6</v>
      </c>
      <c r="H20" t="s">
        <v>42</v>
      </c>
      <c r="I20" t="s">
        <v>66</v>
      </c>
      <c r="J20" t="s">
        <v>19</v>
      </c>
    </row>
    <row r="21" spans="1:10" x14ac:dyDescent="0.25">
      <c r="B21" t="s">
        <v>13</v>
      </c>
      <c r="C21" s="66">
        <f>INDEX(testOutputs!$A$1:$BS$69,MATCH($B21,testOutputs!$A$1:$A$69,0),MATCH(C$20,testOutputs!$A$1:$BS$1,0))</f>
        <v>1.51676207086696E-5</v>
      </c>
      <c r="D21" s="66">
        <f>INDEX(testOutputs!$A$1:$BS$69,MATCH($B21,testOutputs!$A$1:$A$69,0),MATCH(D$20,testOutputs!$A$1:$BS$1,0))</f>
        <v>-5.5361015154835098E-7</v>
      </c>
      <c r="E21" s="66">
        <f>INDEX(testOutputs!$A$1:$BS$69,MATCH($B21,testOutputs!$A$1:$A$69,0),MATCH(E$20,testOutputs!$A$1:$BS$1,0))</f>
        <v>1.2936188836080801E-7</v>
      </c>
      <c r="F21" s="66">
        <f>INDEX(testOutputs!$A$1:$BS$69,MATCH($B21,testOutputs!$A$1:$A$69,0),MATCH(F$20,testOutputs!$A$1:$BS$1,0))</f>
        <v>0</v>
      </c>
      <c r="G21" s="66">
        <f>INDEX(testOutputs!$A$1:$BS$69,MATCH($B21,testOutputs!$A$1:$A$69,0),MATCH(G$20,testOutputs!$A$1:$BS$1,0))</f>
        <v>-5.3602149588960203E-8</v>
      </c>
      <c r="H21" s="66">
        <f>INDEX(testOutputs!$A$1:$BS$69,MATCH($B21,testOutputs!$A$1:$A$69,0),MATCH(H$20,testOutputs!$A$1:$BS$1,0))</f>
        <v>-3.6554474247662099E-5</v>
      </c>
      <c r="I21" s="66">
        <f>INDEX(testOutputs!$A$1:$BS$69,MATCH($B21,testOutputs!$A$1:$A$69,0),MATCH(I$20,testOutputs!$A$1:$BS$1,0))</f>
        <v>3.6878507922686002E-6</v>
      </c>
      <c r="J21" s="66">
        <f>INDEX(testOutputs!$A$1:$BS$69,MATCH($B21,testOutputs!$A$1:$A$69,0),MATCH(J$20,testOutputs!$A$1:$BS$1,0))</f>
        <v>1.0219788054564199E-6</v>
      </c>
    </row>
    <row r="22" spans="1:10" x14ac:dyDescent="0.25">
      <c r="B22" t="s">
        <v>63</v>
      </c>
      <c r="C22" s="66">
        <f>INDEX(testOutputs!$A$1:$BS$69,MATCH($B22,testOutputs!$A$1:$A$69,0),MATCH(C$20,testOutputs!$A$1:$BS$1,0))</f>
        <v>-5.5361015154835098E-7</v>
      </c>
      <c r="D22" s="66">
        <f>INDEX(testOutputs!$A$1:$BS$69,MATCH($B22,testOutputs!$A$1:$A$69,0),MATCH(D$20,testOutputs!$A$1:$BS$1,0))</f>
        <v>1.90827187367243E-4</v>
      </c>
      <c r="E22" s="66">
        <f>INDEX(testOutputs!$A$1:$BS$69,MATCH($B22,testOutputs!$A$1:$A$69,0),MATCH(E$20,testOutputs!$A$1:$BS$1,0))</f>
        <v>1.8636690961853299E-6</v>
      </c>
      <c r="F22" s="66">
        <f>INDEX(testOutputs!$A$1:$BS$69,MATCH($B22,testOutputs!$A$1:$A$69,0),MATCH(F$20,testOutputs!$A$1:$BS$1,0))</f>
        <v>0</v>
      </c>
      <c r="G22" s="66">
        <f>INDEX(testOutputs!$A$1:$BS$69,MATCH($B22,testOutputs!$A$1:$A$69,0),MATCH(G$20,testOutputs!$A$1:$BS$1,0))</f>
        <v>-3.5982780632264501E-7</v>
      </c>
      <c r="H22" s="66">
        <f>INDEX(testOutputs!$A$1:$BS$69,MATCH($B22,testOutputs!$A$1:$A$69,0),MATCH(H$20,testOutputs!$A$1:$BS$1,0))</f>
        <v>-1.8284202536062399E-6</v>
      </c>
      <c r="I22" s="66">
        <f>INDEX(testOutputs!$A$1:$BS$69,MATCH($B22,testOutputs!$A$1:$A$69,0),MATCH(I$20,testOutputs!$A$1:$BS$1,0))</f>
        <v>1.39957934419384E-5</v>
      </c>
      <c r="J22" s="66">
        <f>INDEX(testOutputs!$A$1:$BS$69,MATCH($B22,testOutputs!$A$1:$A$69,0),MATCH(J$20,testOutputs!$A$1:$BS$1,0))</f>
        <v>9.3002311311798298E-7</v>
      </c>
    </row>
    <row r="23" spans="1:10" x14ac:dyDescent="0.25">
      <c r="B23" t="s">
        <v>11</v>
      </c>
      <c r="C23" s="66">
        <f>INDEX(testOutputs!$A$1:$BS$69,MATCH($B23,testOutputs!$A$1:$A$69,0),MATCH(C$20,testOutputs!$A$1:$BS$1,0))</f>
        <v>1.2936188836080801E-7</v>
      </c>
      <c r="D23" s="66">
        <f>INDEX(testOutputs!$A$1:$BS$69,MATCH($B23,testOutputs!$A$1:$A$69,0),MATCH(D$20,testOutputs!$A$1:$BS$1,0))</f>
        <v>1.8636690961853299E-6</v>
      </c>
      <c r="E23" s="66">
        <f>INDEX(testOutputs!$A$1:$BS$69,MATCH($B23,testOutputs!$A$1:$A$69,0),MATCH(E$20,testOutputs!$A$1:$BS$1,0))</f>
        <v>1.73423557635921E-5</v>
      </c>
      <c r="F23" s="66">
        <f>INDEX(testOutputs!$A$1:$BS$69,MATCH($B23,testOutputs!$A$1:$A$69,0),MATCH(F$20,testOutputs!$A$1:$BS$1,0))</f>
        <v>0</v>
      </c>
      <c r="G23" s="66">
        <f>INDEX(testOutputs!$A$1:$BS$69,MATCH($B23,testOutputs!$A$1:$A$69,0),MATCH(G$20,testOutputs!$A$1:$BS$1,0))</f>
        <v>-3.8880136733692999E-9</v>
      </c>
      <c r="H23" s="66">
        <f>INDEX(testOutputs!$A$1:$BS$69,MATCH($B23,testOutputs!$A$1:$A$69,0),MATCH(H$20,testOutputs!$A$1:$BS$1,0))</f>
        <v>1.6931988017899799E-6</v>
      </c>
      <c r="I23" s="66">
        <f>INDEX(testOutputs!$A$1:$BS$69,MATCH($B23,testOutputs!$A$1:$A$69,0),MATCH(I$20,testOutputs!$A$1:$BS$1,0))</f>
        <v>9.6993139108503202E-7</v>
      </c>
      <c r="J23" s="66">
        <f>INDEX(testOutputs!$A$1:$BS$69,MATCH($B23,testOutputs!$A$1:$A$69,0),MATCH(J$20,testOutputs!$A$1:$BS$1,0))</f>
        <v>-2.4808533556078301E-6</v>
      </c>
    </row>
    <row r="24" spans="1:10" x14ac:dyDescent="0.25">
      <c r="B24" t="s">
        <v>14</v>
      </c>
      <c r="C24" s="66">
        <f>INDEX(testOutputs!$A$1:$BS$69,MATCH($B24,testOutputs!$A$1:$A$69,0),MATCH(C$20,testOutputs!$A$1:$BS$1,0))</f>
        <v>0</v>
      </c>
      <c r="D24" s="66">
        <f>INDEX(testOutputs!$A$1:$BS$69,MATCH($B24,testOutputs!$A$1:$A$69,0),MATCH(D$20,testOutputs!$A$1:$BS$1,0))</f>
        <v>0</v>
      </c>
      <c r="E24" s="66">
        <f>INDEX(testOutputs!$A$1:$BS$69,MATCH($B24,testOutputs!$A$1:$A$69,0),MATCH(E$20,testOutputs!$A$1:$BS$1,0))</f>
        <v>0</v>
      </c>
      <c r="F24" s="66">
        <f>INDEX(testOutputs!$A$1:$BS$69,MATCH($B24,testOutputs!$A$1:$A$69,0),MATCH(F$20,testOutputs!$A$1:$BS$1,0))</f>
        <v>0</v>
      </c>
      <c r="G24" s="66">
        <f>INDEX(testOutputs!$A$1:$BS$69,MATCH($B24,testOutputs!$A$1:$A$69,0),MATCH(G$20,testOutputs!$A$1:$BS$1,0))</f>
        <v>0</v>
      </c>
      <c r="H24" s="66">
        <f>INDEX(testOutputs!$A$1:$BS$69,MATCH($B24,testOutputs!$A$1:$A$69,0),MATCH(H$20,testOutputs!$A$1:$BS$1,0))</f>
        <v>0</v>
      </c>
      <c r="I24" s="66">
        <f>INDEX(testOutputs!$A$1:$BS$69,MATCH($B24,testOutputs!$A$1:$A$69,0),MATCH(I$20,testOutputs!$A$1:$BS$1,0))</f>
        <v>0</v>
      </c>
      <c r="J24" s="66">
        <f>INDEX(testOutputs!$A$1:$BS$69,MATCH($B24,testOutputs!$A$1:$A$69,0),MATCH(J$20,testOutputs!$A$1:$BS$1,0))</f>
        <v>0</v>
      </c>
    </row>
    <row r="25" spans="1:10" x14ac:dyDescent="0.25">
      <c r="B25" t="s">
        <v>6</v>
      </c>
      <c r="C25" s="66">
        <f>INDEX(testOutputs!$A$1:$BS$69,MATCH($B25,testOutputs!$A$1:$A$69,0),MATCH(C$20,testOutputs!$A$1:$BS$1,0))</f>
        <v>-5.3602149588960203E-8</v>
      </c>
      <c r="D25" s="66">
        <f>INDEX(testOutputs!$A$1:$BS$69,MATCH($B25,testOutputs!$A$1:$A$69,0),MATCH(D$20,testOutputs!$A$1:$BS$1,0))</f>
        <v>-3.5982780632264501E-7</v>
      </c>
      <c r="E25" s="66">
        <f>INDEX(testOutputs!$A$1:$BS$69,MATCH($B25,testOutputs!$A$1:$A$69,0),MATCH(E$20,testOutputs!$A$1:$BS$1,0))</f>
        <v>-3.8880136733692999E-9</v>
      </c>
      <c r="F25" s="66">
        <f>INDEX(testOutputs!$A$1:$BS$69,MATCH($B25,testOutputs!$A$1:$A$69,0),MATCH(F$20,testOutputs!$A$1:$BS$1,0))</f>
        <v>0</v>
      </c>
      <c r="G25" s="66">
        <f>INDEX(testOutputs!$A$1:$BS$69,MATCH($B25,testOutputs!$A$1:$A$69,0),MATCH(G$20,testOutputs!$A$1:$BS$1,0))</f>
        <v>1.77605981250525E-6</v>
      </c>
      <c r="H25" s="66">
        <f>INDEX(testOutputs!$A$1:$BS$69,MATCH($B25,testOutputs!$A$1:$A$69,0),MATCH(H$20,testOutputs!$A$1:$BS$1,0))</f>
        <v>2.0396625782720502E-6</v>
      </c>
      <c r="I25" s="66">
        <f>INDEX(testOutputs!$A$1:$BS$69,MATCH($B25,testOutputs!$A$1:$A$69,0),MATCH(I$20,testOutputs!$A$1:$BS$1,0))</f>
        <v>2.6815881871574299E-7</v>
      </c>
      <c r="J25" s="66">
        <f>INDEX(testOutputs!$A$1:$BS$69,MATCH($B25,testOutputs!$A$1:$A$69,0),MATCH(J$20,testOutputs!$A$1:$BS$1,0))</f>
        <v>1.9939081490549E-7</v>
      </c>
    </row>
    <row r="26" spans="1:10" x14ac:dyDescent="0.25">
      <c r="B26" t="s">
        <v>42</v>
      </c>
      <c r="C26" s="66">
        <f>INDEX(testOutputs!$A$1:$BS$69,MATCH($B26,testOutputs!$A$1:$A$69,0),MATCH(C$20,testOutputs!$A$1:$BS$1,0))</f>
        <v>-3.6554474247662099E-5</v>
      </c>
      <c r="D26" s="66">
        <f>INDEX(testOutputs!$A$1:$BS$69,MATCH($B26,testOutputs!$A$1:$A$69,0),MATCH(D$20,testOutputs!$A$1:$BS$1,0))</f>
        <v>-1.8284202536062399E-6</v>
      </c>
      <c r="E26" s="66">
        <f>INDEX(testOutputs!$A$1:$BS$69,MATCH($B26,testOutputs!$A$1:$A$69,0),MATCH(E$20,testOutputs!$A$1:$BS$1,0))</f>
        <v>1.6931988017899799E-6</v>
      </c>
      <c r="F26" s="66">
        <f>INDEX(testOutputs!$A$1:$BS$69,MATCH($B26,testOutputs!$A$1:$A$69,0),MATCH(F$20,testOutputs!$A$1:$BS$1,0))</f>
        <v>0</v>
      </c>
      <c r="G26" s="66">
        <f>INDEX(testOutputs!$A$1:$BS$69,MATCH($B26,testOutputs!$A$1:$A$69,0),MATCH(G$20,testOutputs!$A$1:$BS$1,0))</f>
        <v>2.0396625782720502E-6</v>
      </c>
      <c r="H26" s="66">
        <f>INDEX(testOutputs!$A$1:$BS$69,MATCH($B26,testOutputs!$A$1:$A$69,0),MATCH(H$20,testOutputs!$A$1:$BS$1,0))</f>
        <v>1.9422297982240901E-3</v>
      </c>
      <c r="I26" s="66">
        <f>INDEX(testOutputs!$A$1:$BS$69,MATCH($B26,testOutputs!$A$1:$A$69,0),MATCH(I$20,testOutputs!$A$1:$BS$1,0))</f>
        <v>-2.2530814498234101E-4</v>
      </c>
      <c r="J26" s="66">
        <f>INDEX(testOutputs!$A$1:$BS$69,MATCH($B26,testOutputs!$A$1:$A$69,0),MATCH(J$20,testOutputs!$A$1:$BS$1,0))</f>
        <v>4.4971870818076298E-6</v>
      </c>
    </row>
    <row r="27" spans="1:10" x14ac:dyDescent="0.25">
      <c r="B27" t="s">
        <v>66</v>
      </c>
      <c r="C27" s="66">
        <f>INDEX(testOutputs!$A$1:$BS$69,MATCH($B27,testOutputs!$A$1:$A$69,0),MATCH(C$20,testOutputs!$A$1:$BS$1,0))</f>
        <v>3.6878507922686002E-6</v>
      </c>
      <c r="D27" s="66">
        <f>INDEX(testOutputs!$A$1:$BS$69,MATCH($B27,testOutputs!$A$1:$A$69,0),MATCH(D$20,testOutputs!$A$1:$BS$1,0))</f>
        <v>1.39957934419384E-5</v>
      </c>
      <c r="E27" s="66">
        <f>INDEX(testOutputs!$A$1:$BS$69,MATCH($B27,testOutputs!$A$1:$A$69,0),MATCH(E$20,testOutputs!$A$1:$BS$1,0))</f>
        <v>9.6993139108503202E-7</v>
      </c>
      <c r="F27" s="66">
        <f>INDEX(testOutputs!$A$1:$BS$69,MATCH($B27,testOutputs!$A$1:$A$69,0),MATCH(F$20,testOutputs!$A$1:$BS$1,0))</f>
        <v>0</v>
      </c>
      <c r="G27" s="66">
        <f>INDEX(testOutputs!$A$1:$BS$69,MATCH($B27,testOutputs!$A$1:$A$69,0),MATCH(G$20,testOutputs!$A$1:$BS$1,0))</f>
        <v>2.6815881871574299E-7</v>
      </c>
      <c r="H27" s="66">
        <f>INDEX(testOutputs!$A$1:$BS$69,MATCH($B27,testOutputs!$A$1:$A$69,0),MATCH(H$20,testOutputs!$A$1:$BS$1,0))</f>
        <v>-2.2530814498234101E-4</v>
      </c>
      <c r="I27" s="66">
        <f>INDEX(testOutputs!$A$1:$BS$69,MATCH($B27,testOutputs!$A$1:$A$69,0),MATCH(I$20,testOutputs!$A$1:$BS$1,0))</f>
        <v>6.6259692394396797E-3</v>
      </c>
      <c r="J27" s="66">
        <f>INDEX(testOutputs!$A$1:$BS$69,MATCH($B27,testOutputs!$A$1:$A$69,0),MATCH(J$20,testOutputs!$A$1:$BS$1,0))</f>
        <v>-1.0735778412413499E-5</v>
      </c>
    </row>
    <row r="28" spans="1:10" x14ac:dyDescent="0.25">
      <c r="B28" t="s">
        <v>19</v>
      </c>
      <c r="C28" s="66">
        <f>INDEX(testOutputs!$A$1:$BS$69,MATCH($B28,testOutputs!$A$1:$A$69,0),MATCH(C$20,testOutputs!$A$1:$BS$1,0))</f>
        <v>1.0219788054564199E-6</v>
      </c>
      <c r="D28" s="66">
        <f>INDEX(testOutputs!$A$1:$BS$69,MATCH($B28,testOutputs!$A$1:$A$69,0),MATCH(D$20,testOutputs!$A$1:$BS$1,0))</f>
        <v>9.3002311311798298E-7</v>
      </c>
      <c r="E28" s="66">
        <f>INDEX(testOutputs!$A$1:$BS$69,MATCH($B28,testOutputs!$A$1:$A$69,0),MATCH(E$20,testOutputs!$A$1:$BS$1,0))</f>
        <v>-2.4808533556078301E-6</v>
      </c>
      <c r="F28" s="66">
        <f>INDEX(testOutputs!$A$1:$BS$69,MATCH($B28,testOutputs!$A$1:$A$69,0),MATCH(F$20,testOutputs!$A$1:$BS$1,0))</f>
        <v>0</v>
      </c>
      <c r="G28" s="66">
        <f>INDEX(testOutputs!$A$1:$BS$69,MATCH($B28,testOutputs!$A$1:$A$69,0),MATCH(G$20,testOutputs!$A$1:$BS$1,0))</f>
        <v>1.9939081490549E-7</v>
      </c>
      <c r="H28" s="66">
        <f>INDEX(testOutputs!$A$1:$BS$69,MATCH($B28,testOutputs!$A$1:$A$69,0),MATCH(H$20,testOutputs!$A$1:$BS$1,0))</f>
        <v>4.4971870818076298E-6</v>
      </c>
      <c r="I28" s="66">
        <f>INDEX(testOutputs!$A$1:$BS$69,MATCH($B28,testOutputs!$A$1:$A$69,0),MATCH(I$20,testOutputs!$A$1:$BS$1,0))</f>
        <v>-1.0735778412413499E-5</v>
      </c>
      <c r="J28" s="66">
        <f>INDEX(testOutputs!$A$1:$BS$69,MATCH($B28,testOutputs!$A$1:$A$69,0),MATCH(J$20,testOutputs!$A$1:$BS$1,0))</f>
        <v>6.3133091643434295E-4</v>
      </c>
    </row>
    <row r="31" spans="1:10" x14ac:dyDescent="0.25">
      <c r="C31" t="s">
        <v>57</v>
      </c>
      <c r="D31" t="s">
        <v>54</v>
      </c>
    </row>
    <row r="32" spans="1:10" x14ac:dyDescent="0.25">
      <c r="A32">
        <v>-0.2</v>
      </c>
      <c r="B32" t="s">
        <v>57</v>
      </c>
      <c r="C32" s="66">
        <f>INDEX(testOutputs!$A$1:$BS$69,MATCH($B32,testOutputs!$A$1:$A$69,0),MATCH(C$31,testOutputs!$A$1:$BS$1,0))</f>
        <v>1.83554135940078E-3</v>
      </c>
      <c r="D32" s="66">
        <f>INDEX(testOutputs!$A$1:$BS$69,MATCH($B32,testOutputs!$A$1:$A$69,0),MATCH(D$31,testOutputs!$A$1:$BS$1,0))</f>
        <v>-8.5040240602800205E-6</v>
      </c>
    </row>
    <row r="33" spans="1:4" x14ac:dyDescent="0.25">
      <c r="A33">
        <v>0.5</v>
      </c>
      <c r="B33" t="s">
        <v>54</v>
      </c>
      <c r="C33" s="66">
        <f>INDEX(testOutputs!$A$1:$BS$69,MATCH($B33,testOutputs!$A$1:$A$69,0),MATCH(C$31,testOutputs!$A$1:$BS$1,0))</f>
        <v>-8.5040240602800205E-6</v>
      </c>
      <c r="D33" s="66">
        <f>INDEX(testOutputs!$A$1:$BS$69,MATCH($B33,testOutputs!$A$1:$A$69,0),MATCH(D$31,testOutputs!$A$1:$BS$1,0))</f>
        <v>7.0083061579762995E-4</v>
      </c>
    </row>
    <row r="35" spans="1:4" x14ac:dyDescent="0.25">
      <c r="C35">
        <f>A32^2*C32</f>
        <v>7.3421654376031213E-5</v>
      </c>
    </row>
    <row r="36" spans="1:4" x14ac:dyDescent="0.25">
      <c r="C36">
        <f>A33^2*D33</f>
        <v>1.7520765394940749E-4</v>
      </c>
    </row>
    <row r="37" spans="1:4" x14ac:dyDescent="0.25">
      <c r="C37">
        <f>2*A32*A33*C33</f>
        <v>1.7008048120560041E-6</v>
      </c>
    </row>
    <row r="38" spans="1:4" x14ac:dyDescent="0.25">
      <c r="C38">
        <f>SUM(C35:C37)</f>
        <v>2.503301131374947E-4</v>
      </c>
    </row>
    <row r="39" spans="1:4" x14ac:dyDescent="0.25">
      <c r="C39" s="66">
        <f>SQRT(C38)</f>
        <v>1.5821823951033417E-2</v>
      </c>
    </row>
    <row r="41" spans="1:4" x14ac:dyDescent="0.25">
      <c r="B41" t="s">
        <v>129</v>
      </c>
      <c r="C41" s="66">
        <f>Decider!F58</f>
        <v>2.6332428000000001E-2</v>
      </c>
      <c r="D41" s="66">
        <f>A32*C41</f>
        <v>-5.2664856000000006E-3</v>
      </c>
    </row>
    <row r="42" spans="1:4" x14ac:dyDescent="0.25">
      <c r="B42" t="s">
        <v>130</v>
      </c>
      <c r="C42" s="66">
        <f>Decider!F44</f>
        <v>1.96187099999999E-2</v>
      </c>
      <c r="D42" s="66">
        <f>A33*C42</f>
        <v>9.8093549999999502E-3</v>
      </c>
    </row>
    <row r="43" spans="1:4" x14ac:dyDescent="0.25">
      <c r="D43" s="66">
        <f>SUM(D41:D42)</f>
        <v>4.5428693999999496E-3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64"/>
  <sheetViews>
    <sheetView tabSelected="1" topLeftCell="A4" workbookViewId="0">
      <selection activeCell="B18" sqref="B18"/>
    </sheetView>
  </sheetViews>
  <sheetFormatPr defaultRowHeight="15" x14ac:dyDescent="0.2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4" x14ac:dyDescent="0.25">
      <c r="C1" t="s">
        <v>106</v>
      </c>
      <c r="D1" s="77">
        <f>SUM(M5:M62)</f>
        <v>5305</v>
      </c>
    </row>
    <row r="3" spans="2:14" x14ac:dyDescent="0.25">
      <c r="F3" s="78" t="s">
        <v>107</v>
      </c>
      <c r="G3" s="79"/>
      <c r="I3" s="78" t="s">
        <v>79</v>
      </c>
      <c r="J3" s="79"/>
      <c r="L3" s="78" t="s">
        <v>108</v>
      </c>
      <c r="M3" s="78"/>
      <c r="N3" s="79"/>
    </row>
    <row r="4" spans="2:14" x14ac:dyDescent="0.25">
      <c r="C4" s="80" t="s">
        <v>96</v>
      </c>
      <c r="D4" s="80" t="s">
        <v>97</v>
      </c>
      <c r="F4" s="80" t="s">
        <v>1</v>
      </c>
      <c r="G4" s="80" t="s">
        <v>98</v>
      </c>
      <c r="I4" s="80" t="s">
        <v>1</v>
      </c>
      <c r="J4" s="80" t="s">
        <v>98</v>
      </c>
      <c r="L4" s="80" t="s">
        <v>78</v>
      </c>
      <c r="M4" s="80" t="s">
        <v>105</v>
      </c>
      <c r="N4" s="80" t="s">
        <v>109</v>
      </c>
    </row>
    <row r="5" spans="2:14" x14ac:dyDescent="0.25">
      <c r="B5" s="21">
        <v>13</v>
      </c>
      <c r="C5" s="22" t="s">
        <v>90</v>
      </c>
      <c r="F5" s="66">
        <f>Combos!E9</f>
        <v>9.660063999999989E-3</v>
      </c>
      <c r="G5" s="66">
        <f>Combos!F9</f>
        <v>1.5071742745244679E-2</v>
      </c>
      <c r="I5" s="2">
        <f>F5*$D$1</f>
        <v>51.246639519999945</v>
      </c>
      <c r="J5" s="2">
        <f>G5*$D$1</f>
        <v>79.955595263523023</v>
      </c>
      <c r="L5" t="s">
        <v>111</v>
      </c>
      <c r="M5" s="81">
        <v>20</v>
      </c>
      <c r="N5" s="2">
        <f>M5/F5</f>
        <v>2070.3796579401569</v>
      </c>
    </row>
    <row r="6" spans="2:14" x14ac:dyDescent="0.25">
      <c r="B6" s="21">
        <v>12</v>
      </c>
      <c r="C6" s="22" t="s">
        <v>12</v>
      </c>
      <c r="D6" t="str">
        <f>C6</f>
        <v>California</v>
      </c>
      <c r="F6" s="66">
        <f>VLOOKUP($D6,testOutputs!$A$1:$BS$69,2,FALSE)</f>
        <v>5.26118399999997E-3</v>
      </c>
      <c r="G6" s="66">
        <f>VLOOKUP($D6,testOutputs!$A$1:$BS$69,3,FALSE)</f>
        <v>9.6155422209754805E-3</v>
      </c>
      <c r="I6" s="2">
        <f t="shared" ref="I6:I17" si="0">F6*$D$1</f>
        <v>27.91058111999984</v>
      </c>
      <c r="J6" s="2">
        <f t="shared" ref="J6:J17" si="1">G6*$D$1</f>
        <v>51.010451482274924</v>
      </c>
      <c r="L6" t="s">
        <v>112</v>
      </c>
      <c r="M6" s="81">
        <v>25</v>
      </c>
      <c r="N6" s="2">
        <f t="shared" ref="N6:N17" si="2">M6/F6</f>
        <v>4751.7821083619474</v>
      </c>
    </row>
    <row r="7" spans="2:14" x14ac:dyDescent="0.25">
      <c r="B7" s="21">
        <v>11</v>
      </c>
      <c r="C7" s="22" t="s">
        <v>8</v>
      </c>
      <c r="D7" t="str">
        <f t="shared" ref="D7:D17" si="3">C7</f>
        <v>Bucknell</v>
      </c>
      <c r="F7" s="66">
        <f>VLOOKUP($D7,testOutputs!$A$1:$BS$69,2,FALSE)</f>
        <v>5.4792479999999904E-3</v>
      </c>
      <c r="G7" s="66">
        <f>VLOOKUP($D7,testOutputs!$A$1:$BS$69,3,FALSE)</f>
        <v>9.3804673077189996E-3</v>
      </c>
      <c r="I7" s="2">
        <f t="shared" si="0"/>
        <v>29.067410639999949</v>
      </c>
      <c r="J7" s="2">
        <f t="shared" si="1"/>
        <v>49.763379067449293</v>
      </c>
      <c r="L7" t="s">
        <v>112</v>
      </c>
      <c r="M7" s="81">
        <v>20</v>
      </c>
      <c r="N7" s="2">
        <f t="shared" si="2"/>
        <v>3650.1359310620792</v>
      </c>
    </row>
    <row r="8" spans="2:14" x14ac:dyDescent="0.25">
      <c r="B8" s="21">
        <v>10</v>
      </c>
      <c r="C8" s="22" t="s">
        <v>7</v>
      </c>
      <c r="D8" t="str">
        <f t="shared" si="3"/>
        <v>Colorado</v>
      </c>
      <c r="F8" s="66">
        <f>VLOOKUP($D8,testOutputs!$A$1:$BS$69,2,FALSE)</f>
        <v>7.9481040000000201E-3</v>
      </c>
      <c r="G8" s="66">
        <f>VLOOKUP($D8,testOutputs!$A$1:$BS$69,3,FALSE)</f>
        <v>1.41423212857831E-2</v>
      </c>
      <c r="I8" s="2">
        <f t="shared" si="0"/>
        <v>42.164691720000107</v>
      </c>
      <c r="J8" s="2">
        <f t="shared" si="1"/>
        <v>75.025014421079348</v>
      </c>
      <c r="L8" t="s">
        <v>113</v>
      </c>
      <c r="M8" s="81">
        <v>20</v>
      </c>
      <c r="N8" s="2">
        <f t="shared" si="2"/>
        <v>2516.3233898298199</v>
      </c>
    </row>
    <row r="9" spans="2:14" x14ac:dyDescent="0.25">
      <c r="B9" s="21">
        <v>9</v>
      </c>
      <c r="C9" s="22" t="s">
        <v>9</v>
      </c>
      <c r="D9" t="str">
        <f t="shared" si="3"/>
        <v>Temple</v>
      </c>
      <c r="F9" s="66">
        <f>VLOOKUP($D9,testOutputs!$A$1:$BS$69,2,FALSE)</f>
        <v>4.1113739999999697E-3</v>
      </c>
      <c r="G9" s="66">
        <f>VLOOKUP($D9,testOutputs!$A$1:$BS$69,3,FALSE)</f>
        <v>7.3905200379111797E-3</v>
      </c>
      <c r="I9" s="2">
        <f t="shared" si="0"/>
        <v>21.81083906999984</v>
      </c>
      <c r="J9" s="2">
        <f t="shared" si="1"/>
        <v>39.206708801118808</v>
      </c>
      <c r="L9" t="s">
        <v>114</v>
      </c>
      <c r="M9" s="81">
        <v>20</v>
      </c>
      <c r="N9" s="2">
        <f t="shared" si="2"/>
        <v>4864.5537963707866</v>
      </c>
    </row>
    <row r="10" spans="2:14" x14ac:dyDescent="0.25">
      <c r="B10" s="21">
        <v>8</v>
      </c>
      <c r="C10" s="22" t="s">
        <v>39</v>
      </c>
      <c r="D10" t="str">
        <f t="shared" si="3"/>
        <v>NC State</v>
      </c>
      <c r="F10" s="66">
        <f>VLOOKUP($D10,testOutputs!$A$1:$BS$69,2,FALSE)</f>
        <v>1.1641808999999901E-2</v>
      </c>
      <c r="G10" s="66">
        <f>VLOOKUP($D10,testOutputs!$A$1:$BS$69,3,FALSE)</f>
        <v>2.0695812125681601E-2</v>
      </c>
      <c r="I10" s="2">
        <f t="shared" si="0"/>
        <v>61.75979674499947</v>
      </c>
      <c r="J10" s="2">
        <f t="shared" si="1"/>
        <v>109.7912833267409</v>
      </c>
      <c r="L10" t="s">
        <v>115</v>
      </c>
      <c r="M10" s="81">
        <v>35</v>
      </c>
      <c r="N10" s="2">
        <f t="shared" si="2"/>
        <v>3006.4056196077686</v>
      </c>
    </row>
    <row r="11" spans="2:14" x14ac:dyDescent="0.25">
      <c r="B11" s="21">
        <v>7</v>
      </c>
      <c r="C11" s="22" t="s">
        <v>41</v>
      </c>
      <c r="D11" t="str">
        <f t="shared" si="3"/>
        <v>Illinois</v>
      </c>
      <c r="F11" s="66">
        <f>VLOOKUP($D11,testOutputs!$A$1:$BS$69,2,FALSE)</f>
        <v>1.07495059999999E-2</v>
      </c>
      <c r="G11" s="66">
        <f>VLOOKUP($D11,testOutputs!$A$1:$BS$69,3,FALSE)</f>
        <v>1.66937825334308E-2</v>
      </c>
      <c r="I11" s="2">
        <f t="shared" si="0"/>
        <v>57.02612932999947</v>
      </c>
      <c r="J11" s="2">
        <f t="shared" si="1"/>
        <v>88.560516339850395</v>
      </c>
      <c r="L11" t="s">
        <v>116</v>
      </c>
      <c r="M11" s="81">
        <v>45</v>
      </c>
      <c r="N11" s="2">
        <f t="shared" si="2"/>
        <v>4186.2388839078203</v>
      </c>
    </row>
    <row r="12" spans="2:14" x14ac:dyDescent="0.25">
      <c r="B12" s="21">
        <v>6</v>
      </c>
      <c r="C12" s="22" t="s">
        <v>40</v>
      </c>
      <c r="D12" t="str">
        <f t="shared" si="3"/>
        <v>Butler</v>
      </c>
      <c r="F12" s="66">
        <f>VLOOKUP($D12,testOutputs!$A$1:$BS$69,2,FALSE)</f>
        <v>1.15304079999999E-2</v>
      </c>
      <c r="G12" s="66">
        <f>VLOOKUP($D12,testOutputs!$A$1:$BS$69,3,FALSE)</f>
        <v>1.45135410110967E-2</v>
      </c>
      <c r="I12" s="2">
        <f t="shared" si="0"/>
        <v>61.168814439999473</v>
      </c>
      <c r="J12" s="2">
        <f t="shared" si="1"/>
        <v>76.994335063867993</v>
      </c>
      <c r="L12" t="s">
        <v>117</v>
      </c>
      <c r="M12" s="81">
        <v>55</v>
      </c>
      <c r="N12" s="2">
        <f t="shared" si="2"/>
        <v>4769.9959966724919</v>
      </c>
    </row>
    <row r="13" spans="2:14" x14ac:dyDescent="0.25">
      <c r="B13" s="21">
        <v>5</v>
      </c>
      <c r="C13" s="22" t="s">
        <v>67</v>
      </c>
      <c r="D13" t="str">
        <f t="shared" si="3"/>
        <v>UNLV</v>
      </c>
      <c r="F13" s="66">
        <f>VLOOKUP($D13,testOutputs!$A$1:$BS$69,2,FALSE)</f>
        <v>1.0712706000000001E-2</v>
      </c>
      <c r="G13" s="66">
        <f>VLOOKUP($D13,testOutputs!$A$1:$BS$69,3,FALSE)</f>
        <v>1.5134691798220599E-2</v>
      </c>
      <c r="I13" s="2">
        <f t="shared" si="0"/>
        <v>56.83090533</v>
      </c>
      <c r="J13" s="2">
        <f t="shared" si="1"/>
        <v>80.289539989560282</v>
      </c>
      <c r="L13" t="s">
        <v>118</v>
      </c>
      <c r="M13" s="81">
        <v>55</v>
      </c>
      <c r="N13" s="2">
        <f t="shared" si="2"/>
        <v>5134.090303607697</v>
      </c>
    </row>
    <row r="14" spans="2:14" x14ac:dyDescent="0.25">
      <c r="B14" s="21">
        <v>4</v>
      </c>
      <c r="C14" s="22" t="s">
        <v>42</v>
      </c>
      <c r="D14" t="str">
        <f t="shared" si="3"/>
        <v>Syracuse</v>
      </c>
      <c r="F14" s="66">
        <f>VLOOKUP($D14,testOutputs!$A$1:$BS$69,2,FALSE)</f>
        <v>3.20748109999998E-2</v>
      </c>
      <c r="G14" s="66">
        <f>VLOOKUP($D14,testOutputs!$A$1:$BS$69,3,FALSE)</f>
        <v>4.4070736302268501E-2</v>
      </c>
      <c r="I14" s="2">
        <f t="shared" si="0"/>
        <v>170.15687235499894</v>
      </c>
      <c r="J14" s="2">
        <f t="shared" si="1"/>
        <v>233.79525608353441</v>
      </c>
      <c r="L14" t="s">
        <v>111</v>
      </c>
      <c r="M14" s="81">
        <v>80</v>
      </c>
      <c r="N14" s="2">
        <f t="shared" si="2"/>
        <v>2494.1690225392285</v>
      </c>
    </row>
    <row r="15" spans="2:14" x14ac:dyDescent="0.25">
      <c r="B15" s="21">
        <v>3</v>
      </c>
      <c r="C15" s="22" t="s">
        <v>10</v>
      </c>
      <c r="D15" t="str">
        <f t="shared" si="3"/>
        <v>Marquette</v>
      </c>
      <c r="F15" s="66">
        <f>VLOOKUP($D15,testOutputs!$A$1:$BS$69,2,FALSE)</f>
        <v>1.8912277000000002E-2</v>
      </c>
      <c r="G15" s="66">
        <f>VLOOKUP($D15,testOutputs!$A$1:$BS$69,3,FALSE)</f>
        <v>2.83514353441583E-2</v>
      </c>
      <c r="I15" s="2">
        <f t="shared" si="0"/>
        <v>100.32962948500001</v>
      </c>
      <c r="J15" s="2">
        <f t="shared" si="1"/>
        <v>150.40436450075978</v>
      </c>
      <c r="L15" t="s">
        <v>116</v>
      </c>
      <c r="M15" s="81">
        <v>85</v>
      </c>
      <c r="N15" s="2">
        <f t="shared" si="2"/>
        <v>4494.4350169998033</v>
      </c>
    </row>
    <row r="16" spans="2:14" x14ac:dyDescent="0.25">
      <c r="B16" s="21">
        <v>2</v>
      </c>
      <c r="C16" s="22" t="s">
        <v>55</v>
      </c>
      <c r="D16" t="str">
        <f t="shared" si="3"/>
        <v>Miami (FL)</v>
      </c>
      <c r="F16" s="66">
        <f>VLOOKUP($D16,testOutputs!$A$1:$BS$69,2,FALSE)</f>
        <v>3.4062868000000003E-2</v>
      </c>
      <c r="G16" s="66">
        <f>VLOOKUP($D16,testOutputs!$A$1:$BS$69,3,FALSE)</f>
        <v>4.1415935983989002E-2</v>
      </c>
      <c r="I16" s="2">
        <f t="shared" si="0"/>
        <v>180.70351474</v>
      </c>
      <c r="J16" s="2">
        <f t="shared" si="1"/>
        <v>219.71154039506166</v>
      </c>
      <c r="L16" t="s">
        <v>115</v>
      </c>
      <c r="M16" s="81">
        <v>200</v>
      </c>
      <c r="N16" s="2">
        <f t="shared" si="2"/>
        <v>5871.4961993217948</v>
      </c>
    </row>
    <row r="17" spans="2:14" x14ac:dyDescent="0.25">
      <c r="B17" s="21">
        <v>1</v>
      </c>
      <c r="C17" s="22" t="s">
        <v>56</v>
      </c>
      <c r="D17" t="str">
        <f t="shared" si="3"/>
        <v>Indiana</v>
      </c>
      <c r="F17" s="66">
        <f>VLOOKUP($D17,testOutputs!$A$1:$BS$69,2,FALSE)</f>
        <v>8.1923641000000103E-2</v>
      </c>
      <c r="G17" s="66">
        <f>VLOOKUP($D17,testOutputs!$A$1:$BS$69,3,FALSE)</f>
        <v>8.3649056917015505E-2</v>
      </c>
      <c r="I17" s="2">
        <f t="shared" si="0"/>
        <v>434.60491550500052</v>
      </c>
      <c r="J17" s="2">
        <f t="shared" si="1"/>
        <v>443.75824694476728</v>
      </c>
      <c r="L17" t="s">
        <v>112</v>
      </c>
      <c r="M17" s="81">
        <v>300</v>
      </c>
      <c r="N17" s="2">
        <f t="shared" si="2"/>
        <v>3661.9466168501913</v>
      </c>
    </row>
    <row r="18" spans="2:14" x14ac:dyDescent="0.25">
      <c r="B18" s="21"/>
      <c r="C18" s="29"/>
      <c r="M18" s="81"/>
    </row>
    <row r="19" spans="2:14" x14ac:dyDescent="0.25">
      <c r="B19" s="21"/>
      <c r="C19" s="34" t="s">
        <v>91</v>
      </c>
      <c r="M19" s="81"/>
    </row>
    <row r="20" spans="2:14" x14ac:dyDescent="0.25">
      <c r="B20" s="21">
        <v>13</v>
      </c>
      <c r="C20" s="22" t="s">
        <v>90</v>
      </c>
      <c r="F20" s="66">
        <f>Combos!E19</f>
        <v>2.8999590000000001E-3</v>
      </c>
      <c r="G20" s="66">
        <f>Combos!F19</f>
        <v>6.2641719479383474E-3</v>
      </c>
      <c r="I20" s="2">
        <f>F20*$D$1</f>
        <v>15.384282495000001</v>
      </c>
      <c r="J20" s="2">
        <f>G20*$D$1</f>
        <v>33.231432183812935</v>
      </c>
      <c r="L20" t="s">
        <v>119</v>
      </c>
      <c r="M20" s="81">
        <v>40</v>
      </c>
      <c r="N20" s="2">
        <f t="shared" ref="N20:N32" si="4">M20/F20</f>
        <v>13793.298456978184</v>
      </c>
    </row>
    <row r="21" spans="2:14" x14ac:dyDescent="0.25">
      <c r="B21" s="21">
        <v>12</v>
      </c>
      <c r="C21" s="22" t="s">
        <v>25</v>
      </c>
      <c r="D21" t="str">
        <f>C21</f>
        <v>Akron</v>
      </c>
      <c r="F21" s="66">
        <f>VLOOKUP($D21,testOutputs!$A$1:$BS$69,2,FALSE)</f>
        <v>3.2307259999999902E-3</v>
      </c>
      <c r="G21" s="66">
        <f>VLOOKUP($D21,testOutputs!$A$1:$BS$69,3,FALSE)</f>
        <v>7.3577269253129003E-3</v>
      </c>
      <c r="I21" s="2">
        <f t="shared" ref="I21:I32" si="5">F21*$D$1</f>
        <v>17.139001429999947</v>
      </c>
      <c r="J21" s="2">
        <f t="shared" ref="J21:J32" si="6">G21*$D$1</f>
        <v>39.032741338784938</v>
      </c>
      <c r="L21" t="s">
        <v>121</v>
      </c>
      <c r="M21" s="81">
        <v>35</v>
      </c>
      <c r="N21" s="2">
        <f t="shared" si="4"/>
        <v>10833.478295590559</v>
      </c>
    </row>
    <row r="22" spans="2:14" x14ac:dyDescent="0.25">
      <c r="B22" s="21">
        <v>11</v>
      </c>
      <c r="C22" s="22" t="s">
        <v>28</v>
      </c>
      <c r="D22" t="str">
        <f t="shared" ref="D22:D32" si="7">C22</f>
        <v>Minnesota</v>
      </c>
      <c r="F22" s="66">
        <f>VLOOKUP($D22,testOutputs!$A$1:$BS$69,2,FALSE)</f>
        <v>9.7500229999999393E-3</v>
      </c>
      <c r="G22" s="66">
        <f>VLOOKUP($D22,testOutputs!$A$1:$BS$69,3,FALSE)</f>
        <v>1.7065372796523402E-2</v>
      </c>
      <c r="I22" s="2">
        <f t="shared" si="5"/>
        <v>51.723872014999678</v>
      </c>
      <c r="J22" s="2">
        <f t="shared" si="6"/>
        <v>90.531802685556642</v>
      </c>
      <c r="L22" t="s">
        <v>112</v>
      </c>
      <c r="M22" s="81">
        <v>50</v>
      </c>
      <c r="N22" s="2">
        <f t="shared" si="4"/>
        <v>5128.193030929292</v>
      </c>
    </row>
    <row r="23" spans="2:14" x14ac:dyDescent="0.25">
      <c r="B23" s="21">
        <v>10</v>
      </c>
      <c r="C23" s="22" t="s">
        <v>27</v>
      </c>
      <c r="D23" t="str">
        <f t="shared" si="7"/>
        <v>Oklahoma</v>
      </c>
      <c r="F23" s="66">
        <f>VLOOKUP($D23,testOutputs!$A$1:$BS$69,2,FALSE)</f>
        <v>5.8344119999999798E-3</v>
      </c>
      <c r="G23" s="66">
        <f>VLOOKUP($D23,testOutputs!$A$1:$BS$69,3,FALSE)</f>
        <v>1.07911333292711E-2</v>
      </c>
      <c r="I23" s="2">
        <f t="shared" si="5"/>
        <v>30.951555659999894</v>
      </c>
      <c r="J23" s="2">
        <f t="shared" si="6"/>
        <v>57.246962311783186</v>
      </c>
      <c r="L23" t="s">
        <v>120</v>
      </c>
      <c r="M23" s="81">
        <v>45</v>
      </c>
      <c r="N23" s="2">
        <f t="shared" si="4"/>
        <v>7712.8594963811529</v>
      </c>
    </row>
    <row r="24" spans="2:14" x14ac:dyDescent="0.25">
      <c r="B24" s="21">
        <v>9</v>
      </c>
      <c r="C24" s="41" t="s">
        <v>51</v>
      </c>
      <c r="D24" t="str">
        <f t="shared" si="7"/>
        <v>Villanova</v>
      </c>
      <c r="F24" s="66">
        <f>VLOOKUP($D24,testOutputs!$A$1:$BS$69,2,FALSE)</f>
        <v>4.7779289999999603E-3</v>
      </c>
      <c r="G24" s="66">
        <f>VLOOKUP($D24,testOutputs!$A$1:$BS$69,3,FALSE)</f>
        <v>9.6509526125451092E-3</v>
      </c>
      <c r="I24" s="2">
        <f t="shared" si="5"/>
        <v>25.346913344999788</v>
      </c>
      <c r="J24" s="2">
        <f t="shared" si="6"/>
        <v>51.198303609551807</v>
      </c>
      <c r="L24" t="s">
        <v>119</v>
      </c>
      <c r="M24" s="81">
        <v>50</v>
      </c>
      <c r="N24" s="2">
        <f t="shared" si="4"/>
        <v>10464.785056454462</v>
      </c>
    </row>
    <row r="25" spans="2:14" x14ac:dyDescent="0.25">
      <c r="B25" s="21">
        <v>8</v>
      </c>
      <c r="C25" s="22" t="s">
        <v>32</v>
      </c>
      <c r="D25" t="str">
        <f t="shared" si="7"/>
        <v>North Carolina</v>
      </c>
      <c r="F25" s="66">
        <f>VLOOKUP($D25,testOutputs!$A$1:$BS$69,2,FALSE)</f>
        <v>1.16720379999999E-2</v>
      </c>
      <c r="G25" s="66">
        <f>VLOOKUP($D25,testOutputs!$A$1:$BS$69,3,FALSE)</f>
        <v>1.8618821093626101E-2</v>
      </c>
      <c r="I25" s="2">
        <f t="shared" si="5"/>
        <v>61.920161589999474</v>
      </c>
      <c r="J25" s="2">
        <f t="shared" si="6"/>
        <v>98.772845901686466</v>
      </c>
      <c r="L25" t="s">
        <v>118</v>
      </c>
      <c r="M25" s="81">
        <v>60</v>
      </c>
      <c r="N25" s="2">
        <f t="shared" si="4"/>
        <v>5140.4904610489202</v>
      </c>
    </row>
    <row r="26" spans="2:14" x14ac:dyDescent="0.25">
      <c r="B26" s="21">
        <v>7</v>
      </c>
      <c r="C26" s="22" t="s">
        <v>49</v>
      </c>
      <c r="D26" t="str">
        <f t="shared" si="7"/>
        <v>San Diego State</v>
      </c>
      <c r="F26" s="66">
        <f>VLOOKUP($D26,testOutputs!$A$1:$BS$69,2,FALSE)</f>
        <v>1.03146949999999E-2</v>
      </c>
      <c r="G26" s="66">
        <f>VLOOKUP($D26,testOutputs!$A$1:$BS$69,3,FALSE)</f>
        <v>1.44208787381807E-2</v>
      </c>
      <c r="I26" s="2">
        <f t="shared" si="5"/>
        <v>54.719456974999467</v>
      </c>
      <c r="J26" s="2">
        <f t="shared" si="6"/>
        <v>76.502761706048616</v>
      </c>
      <c r="L26" t="s">
        <v>112</v>
      </c>
      <c r="M26" s="81">
        <v>70</v>
      </c>
      <c r="N26" s="2">
        <f t="shared" si="4"/>
        <v>6786.4343056193793</v>
      </c>
    </row>
    <row r="27" spans="2:14" x14ac:dyDescent="0.25">
      <c r="B27" s="21">
        <v>6</v>
      </c>
      <c r="C27" s="22" t="s">
        <v>50</v>
      </c>
      <c r="D27" t="str">
        <f t="shared" si="7"/>
        <v>UCLA</v>
      </c>
      <c r="F27" s="66">
        <f>VLOOKUP($D27,testOutputs!$A$1:$BS$69,2,FALSE)</f>
        <v>5.2570520000000103E-3</v>
      </c>
      <c r="G27" s="66">
        <f>VLOOKUP($D27,testOutputs!$A$1:$BS$69,3,FALSE)</f>
        <v>9.3726716696317901E-3</v>
      </c>
      <c r="I27" s="2">
        <f t="shared" si="5"/>
        <v>27.888660860000055</v>
      </c>
      <c r="J27" s="2">
        <f t="shared" si="6"/>
        <v>49.722023207396646</v>
      </c>
      <c r="L27" t="s">
        <v>114</v>
      </c>
      <c r="M27" s="81">
        <v>70</v>
      </c>
      <c r="N27" s="2">
        <f t="shared" si="4"/>
        <v>13315.447516973365</v>
      </c>
    </row>
    <row r="28" spans="2:14" x14ac:dyDescent="0.25">
      <c r="B28" s="21">
        <v>5</v>
      </c>
      <c r="C28" s="22" t="s">
        <v>48</v>
      </c>
      <c r="D28" t="str">
        <f t="shared" si="7"/>
        <v>VCU</v>
      </c>
      <c r="F28" s="66">
        <f>VLOOKUP($D28,testOutputs!$A$1:$BS$69,2,FALSE)</f>
        <v>1.5459885E-2</v>
      </c>
      <c r="G28" s="66">
        <f>VLOOKUP($D28,testOutputs!$A$1:$BS$69,3,FALSE)</f>
        <v>2.1394330208570001E-2</v>
      </c>
      <c r="I28" s="2">
        <f t="shared" si="5"/>
        <v>82.014689924999999</v>
      </c>
      <c r="J28" s="2">
        <f t="shared" si="6"/>
        <v>113.49692175646386</v>
      </c>
      <c r="L28" t="s">
        <v>122</v>
      </c>
      <c r="M28" s="81">
        <v>85</v>
      </c>
      <c r="N28" s="2">
        <f t="shared" si="4"/>
        <v>5498.1004063096198</v>
      </c>
    </row>
    <row r="29" spans="2:14" x14ac:dyDescent="0.25">
      <c r="B29" s="21">
        <v>4</v>
      </c>
      <c r="C29" s="22" t="s">
        <v>60</v>
      </c>
      <c r="D29" t="str">
        <f t="shared" si="7"/>
        <v>Michigan</v>
      </c>
      <c r="F29" s="66">
        <f>VLOOKUP($D29,testOutputs!$A$1:$BS$69,2,FALSE)</f>
        <v>2.8615182999999999E-2</v>
      </c>
      <c r="G29" s="66">
        <f>VLOOKUP($D29,testOutputs!$A$1:$BS$69,3,FALSE)</f>
        <v>4.0614335549061402E-2</v>
      </c>
      <c r="I29" s="2">
        <f t="shared" si="5"/>
        <v>151.80354581500001</v>
      </c>
      <c r="J29" s="2">
        <f t="shared" si="6"/>
        <v>215.45905008777075</v>
      </c>
      <c r="L29" t="s">
        <v>116</v>
      </c>
      <c r="M29" s="81">
        <v>110</v>
      </c>
      <c r="N29" s="2">
        <f t="shared" si="4"/>
        <v>3844.1131059689537</v>
      </c>
    </row>
    <row r="30" spans="2:14" x14ac:dyDescent="0.25">
      <c r="B30" s="21">
        <v>3</v>
      </c>
      <c r="C30" s="22" t="s">
        <v>66</v>
      </c>
      <c r="D30" t="str">
        <f t="shared" si="7"/>
        <v>Florida</v>
      </c>
      <c r="F30" s="66">
        <f>VLOOKUP($D30,testOutputs!$A$1:$BS$69,2,FALSE)</f>
        <v>7.5263740999999704E-2</v>
      </c>
      <c r="G30" s="66">
        <f>VLOOKUP($D30,testOutputs!$A$1:$BS$69,3,FALSE)</f>
        <v>8.1400056753295202E-2</v>
      </c>
      <c r="I30" s="2">
        <f t="shared" si="5"/>
        <v>399.27414600499844</v>
      </c>
      <c r="J30" s="2">
        <f t="shared" si="6"/>
        <v>431.82730107623104</v>
      </c>
      <c r="L30" t="s">
        <v>111</v>
      </c>
      <c r="M30" s="81">
        <v>200</v>
      </c>
      <c r="N30" s="2">
        <f t="shared" si="4"/>
        <v>2657.3220696005637</v>
      </c>
    </row>
    <row r="31" spans="2:14" x14ac:dyDescent="0.25">
      <c r="B31" s="21">
        <v>2</v>
      </c>
      <c r="C31" s="22" t="s">
        <v>61</v>
      </c>
      <c r="D31" t="str">
        <f t="shared" si="7"/>
        <v>Georgetown</v>
      </c>
      <c r="F31" s="66">
        <f>VLOOKUP($D31,testOutputs!$A$1:$BS$69,2,FALSE)</f>
        <v>2.9610081E-2</v>
      </c>
      <c r="G31" s="66">
        <f>VLOOKUP($D31,testOutputs!$A$1:$BS$69,3,FALSE)</f>
        <v>4.1201017482431497E-2</v>
      </c>
      <c r="I31" s="2">
        <f t="shared" si="5"/>
        <v>157.08147970499999</v>
      </c>
      <c r="J31" s="2">
        <f t="shared" si="6"/>
        <v>218.57139774429911</v>
      </c>
      <c r="L31" t="s">
        <v>118</v>
      </c>
      <c r="M31" s="81">
        <v>170</v>
      </c>
      <c r="N31" s="2">
        <f t="shared" si="4"/>
        <v>5741.2879079932272</v>
      </c>
    </row>
    <row r="32" spans="2:14" x14ac:dyDescent="0.25">
      <c r="B32" s="21">
        <v>1</v>
      </c>
      <c r="C32" s="22" t="s">
        <v>70</v>
      </c>
      <c r="D32" t="str">
        <f t="shared" si="7"/>
        <v>Kansas</v>
      </c>
      <c r="F32" s="66">
        <f>VLOOKUP($D32,testOutputs!$A$1:$BS$69,2,FALSE)</f>
        <v>5.3598276E-2</v>
      </c>
      <c r="G32" s="66">
        <f>VLOOKUP($D32,testOutputs!$A$1:$BS$69,3,FALSE)</f>
        <v>6.5178013076090599E-2</v>
      </c>
      <c r="I32" s="2">
        <f t="shared" si="5"/>
        <v>284.33885418</v>
      </c>
      <c r="J32" s="2">
        <f t="shared" si="6"/>
        <v>345.76935936866062</v>
      </c>
      <c r="L32" t="s">
        <v>117</v>
      </c>
      <c r="M32" s="81">
        <v>375</v>
      </c>
      <c r="N32" s="2">
        <f t="shared" si="4"/>
        <v>6996.4936931926695</v>
      </c>
    </row>
    <row r="33" spans="2:14" x14ac:dyDescent="0.25">
      <c r="B33" s="21"/>
      <c r="C33" s="22"/>
      <c r="M33" s="81"/>
    </row>
    <row r="34" spans="2:14" x14ac:dyDescent="0.25">
      <c r="B34" s="21"/>
      <c r="C34" s="34" t="s">
        <v>92</v>
      </c>
      <c r="M34" s="81"/>
    </row>
    <row r="35" spans="2:14" x14ac:dyDescent="0.25">
      <c r="B35" s="21">
        <v>13</v>
      </c>
      <c r="C35" s="22" t="s">
        <v>90</v>
      </c>
      <c r="F35" s="66">
        <f>Combos!E29</f>
        <v>4.8542860000000002E-3</v>
      </c>
      <c r="G35" s="66">
        <f>Combos!F29</f>
        <v>8.8828345546439341E-3</v>
      </c>
      <c r="I35" s="2">
        <f>F35*$D$1</f>
        <v>25.751987230000001</v>
      </c>
      <c r="J35" s="2">
        <f>G35*$D$1</f>
        <v>47.123437312386073</v>
      </c>
      <c r="L35" t="s">
        <v>119</v>
      </c>
      <c r="M35" s="81">
        <v>40</v>
      </c>
      <c r="N35" s="2">
        <f t="shared" ref="N35:N47" si="8">M35/F35</f>
        <v>8240.1407745649922</v>
      </c>
    </row>
    <row r="36" spans="2:14" x14ac:dyDescent="0.25">
      <c r="B36" s="21">
        <v>12</v>
      </c>
      <c r="C36" s="22" t="s">
        <v>38</v>
      </c>
      <c r="D36" t="str">
        <f>C36</f>
        <v>Oregon</v>
      </c>
      <c r="F36" s="66">
        <f>VLOOKUP($D36,testOutputs!$A$1:$BS$69,2,FALSE)</f>
        <v>6.57440299999999E-3</v>
      </c>
      <c r="G36" s="66">
        <f>VLOOKUP($D36,testOutputs!$A$1:$BS$69,3,FALSE)</f>
        <v>1.0540353598859201E-2</v>
      </c>
      <c r="I36" s="2">
        <f t="shared" ref="I36:I47" si="9">F36*$D$1</f>
        <v>34.87720791499995</v>
      </c>
      <c r="J36" s="2">
        <f t="shared" ref="J36:J47" si="10">G36*$D$1</f>
        <v>55.91657584194806</v>
      </c>
      <c r="L36" t="s">
        <v>115</v>
      </c>
      <c r="M36" s="81">
        <v>60</v>
      </c>
      <c r="N36" s="2">
        <f t="shared" si="8"/>
        <v>9126.3039396885306</v>
      </c>
    </row>
    <row r="37" spans="2:14" x14ac:dyDescent="0.25">
      <c r="B37" s="21">
        <v>11</v>
      </c>
      <c r="C37" s="22" t="s">
        <v>93</v>
      </c>
      <c r="D37" t="str">
        <f t="shared" ref="D37:D47" si="11">C37</f>
        <v>Mid Tenn / St. Mary's</v>
      </c>
      <c r="F37" s="66">
        <f>Combos!E36</f>
        <v>8.4540659999999997E-3</v>
      </c>
      <c r="G37" s="66">
        <f>Combos!F36</f>
        <v>1.7231471774331639E-2</v>
      </c>
      <c r="I37" s="2">
        <f t="shared" si="9"/>
        <v>44.84882013</v>
      </c>
      <c r="J37" s="2">
        <f t="shared" si="10"/>
        <v>91.412957762829336</v>
      </c>
      <c r="L37" t="s">
        <v>118</v>
      </c>
      <c r="M37" s="81">
        <v>35</v>
      </c>
      <c r="N37" s="2">
        <f t="shared" si="8"/>
        <v>4140.0197254196974</v>
      </c>
    </row>
    <row r="38" spans="2:14" x14ac:dyDescent="0.25">
      <c r="B38" s="21">
        <v>10</v>
      </c>
      <c r="C38" s="22" t="s">
        <v>52</v>
      </c>
      <c r="D38" t="str">
        <f t="shared" si="11"/>
        <v>Cincinnati</v>
      </c>
      <c r="F38" s="66">
        <f>VLOOKUP($D38,testOutputs!$A$1:$BS$69,2,FALSE)</f>
        <v>5.8459979999999799E-3</v>
      </c>
      <c r="G38" s="66">
        <f>VLOOKUP($D38,testOutputs!$A$1:$BS$69,3,FALSE)</f>
        <v>1.19326231346456E-2</v>
      </c>
      <c r="I38" s="2">
        <f t="shared" si="9"/>
        <v>31.013019389999894</v>
      </c>
      <c r="J38" s="2">
        <f t="shared" si="10"/>
        <v>63.302565729294905</v>
      </c>
      <c r="L38" t="s">
        <v>116</v>
      </c>
      <c r="M38" s="81">
        <v>45</v>
      </c>
      <c r="N38" s="2">
        <f t="shared" si="8"/>
        <v>7697.5736221600064</v>
      </c>
    </row>
    <row r="39" spans="2:14" x14ac:dyDescent="0.25">
      <c r="B39" s="21">
        <v>9</v>
      </c>
      <c r="C39" s="22" t="s">
        <v>68</v>
      </c>
      <c r="D39" t="str">
        <f t="shared" si="11"/>
        <v>Missouri</v>
      </c>
      <c r="F39" s="66">
        <f>VLOOKUP($D39,testOutputs!$A$1:$BS$69,2,FALSE)</f>
        <v>1.1776042999999899E-2</v>
      </c>
      <c r="G39" s="66">
        <f>VLOOKUP($D39,testOutputs!$A$1:$BS$69,3,FALSE)</f>
        <v>2.4545870850914999E-2</v>
      </c>
      <c r="I39" s="2">
        <f t="shared" si="9"/>
        <v>62.471908114999465</v>
      </c>
      <c r="J39" s="2">
        <f t="shared" si="10"/>
        <v>130.21584486410407</v>
      </c>
      <c r="L39" t="s">
        <v>116</v>
      </c>
      <c r="M39" s="81">
        <v>45</v>
      </c>
      <c r="N39" s="2">
        <f t="shared" si="8"/>
        <v>3821.3175682188307</v>
      </c>
    </row>
    <row r="40" spans="2:14" x14ac:dyDescent="0.25">
      <c r="B40" s="21">
        <v>8</v>
      </c>
      <c r="C40" s="22" t="s">
        <v>36</v>
      </c>
      <c r="D40" t="str">
        <f t="shared" si="11"/>
        <v>Colorado State</v>
      </c>
      <c r="F40" s="66">
        <f>VLOOKUP($D40,testOutputs!$A$1:$BS$69,2,FALSE)</f>
        <v>5.4531369999999699E-3</v>
      </c>
      <c r="G40" s="66">
        <f>VLOOKUP($D40,testOutputs!$A$1:$BS$69,3,FALSE)</f>
        <v>1.1044937402876201E-2</v>
      </c>
      <c r="I40" s="2">
        <f t="shared" si="9"/>
        <v>28.928891784999841</v>
      </c>
      <c r="J40" s="2">
        <f t="shared" si="10"/>
        <v>58.593392922258246</v>
      </c>
      <c r="L40" t="s">
        <v>112</v>
      </c>
      <c r="M40" s="81">
        <v>45</v>
      </c>
      <c r="N40" s="2">
        <f t="shared" si="8"/>
        <v>8252.1308377178575</v>
      </c>
    </row>
    <row r="41" spans="2:14" x14ac:dyDescent="0.25">
      <c r="B41" s="21">
        <v>7</v>
      </c>
      <c r="C41" s="22" t="s">
        <v>35</v>
      </c>
      <c r="D41" t="str">
        <f t="shared" si="11"/>
        <v>Creighton</v>
      </c>
      <c r="F41" s="66">
        <f>VLOOKUP($D41,testOutputs!$A$1:$BS$69,2,FALSE)</f>
        <v>1.2957997000000001E-2</v>
      </c>
      <c r="G41" s="66">
        <f>VLOOKUP($D41,testOutputs!$A$1:$BS$69,3,FALSE)</f>
        <v>2.2734701966935701E-2</v>
      </c>
      <c r="I41" s="2">
        <f t="shared" si="9"/>
        <v>68.742174085000002</v>
      </c>
      <c r="J41" s="2">
        <f t="shared" si="10"/>
        <v>120.60759393459389</v>
      </c>
      <c r="L41" t="s">
        <v>118</v>
      </c>
      <c r="M41" s="81">
        <v>55</v>
      </c>
      <c r="N41" s="2">
        <f t="shared" si="8"/>
        <v>4244.4831558457681</v>
      </c>
    </row>
    <row r="42" spans="2:14" x14ac:dyDescent="0.25">
      <c r="B42" s="21">
        <v>6</v>
      </c>
      <c r="C42" s="22" t="s">
        <v>23</v>
      </c>
      <c r="D42" t="str">
        <f t="shared" si="11"/>
        <v>Memphis</v>
      </c>
      <c r="F42" s="66">
        <f>VLOOKUP($D42,testOutputs!$A$1:$BS$69,2,FALSE)</f>
        <v>9.9684929999999498E-3</v>
      </c>
      <c r="G42" s="66">
        <f>VLOOKUP($D42,testOutputs!$A$1:$BS$69,3,FALSE)</f>
        <v>1.6055469650854401E-2</v>
      </c>
      <c r="I42" s="2">
        <f t="shared" si="9"/>
        <v>52.882855364999735</v>
      </c>
      <c r="J42" s="2">
        <f t="shared" si="10"/>
        <v>85.174266497782597</v>
      </c>
      <c r="L42" t="s">
        <v>119</v>
      </c>
      <c r="M42" s="81">
        <v>55</v>
      </c>
      <c r="N42" s="2">
        <f t="shared" si="8"/>
        <v>5517.3836205733678</v>
      </c>
    </row>
    <row r="43" spans="2:14" x14ac:dyDescent="0.25">
      <c r="B43" s="21">
        <v>5</v>
      </c>
      <c r="C43" s="22" t="s">
        <v>62</v>
      </c>
      <c r="D43" t="str">
        <f t="shared" si="11"/>
        <v>Oklahoma State</v>
      </c>
      <c r="F43" s="66">
        <f>VLOOKUP($D43,testOutputs!$A$1:$BS$69,2,FALSE)</f>
        <v>1.27065899999999E-2</v>
      </c>
      <c r="G43" s="66">
        <f>VLOOKUP($D43,testOutputs!$A$1:$BS$69,3,FALSE)</f>
        <v>2.2562740802020701E-2</v>
      </c>
      <c r="I43" s="2">
        <f t="shared" si="9"/>
        <v>67.408459949999468</v>
      </c>
      <c r="J43" s="2">
        <f t="shared" si="10"/>
        <v>119.69533995471981</v>
      </c>
      <c r="L43" t="s">
        <v>119</v>
      </c>
      <c r="M43" s="81">
        <v>65</v>
      </c>
      <c r="N43" s="2">
        <f t="shared" si="8"/>
        <v>5115.4558382697887</v>
      </c>
    </row>
    <row r="44" spans="2:14" x14ac:dyDescent="0.25">
      <c r="B44" s="21">
        <v>4</v>
      </c>
      <c r="C44" s="22" t="s">
        <v>54</v>
      </c>
      <c r="D44" t="str">
        <f t="shared" si="11"/>
        <v>Saint Louis</v>
      </c>
      <c r="F44" s="66">
        <f>VLOOKUP($D44,testOutputs!$A$1:$BS$69,2,FALSE)</f>
        <v>1.96187099999999E-2</v>
      </c>
      <c r="G44" s="66">
        <f>VLOOKUP($D44,testOutputs!$A$1:$BS$69,3,FALSE)</f>
        <v>2.6473205619977899E-2</v>
      </c>
      <c r="I44" s="2">
        <f t="shared" si="9"/>
        <v>104.07725654999948</v>
      </c>
      <c r="J44" s="2">
        <f t="shared" si="10"/>
        <v>140.44035581398276</v>
      </c>
      <c r="L44" t="s">
        <v>122</v>
      </c>
      <c r="M44" s="81">
        <v>90</v>
      </c>
      <c r="N44" s="2">
        <f t="shared" si="8"/>
        <v>4587.4575851317677</v>
      </c>
    </row>
    <row r="45" spans="2:14" x14ac:dyDescent="0.25">
      <c r="B45" s="21">
        <v>3</v>
      </c>
      <c r="C45" s="22" t="s">
        <v>47</v>
      </c>
      <c r="D45" t="str">
        <f t="shared" si="11"/>
        <v>Michigan State</v>
      </c>
      <c r="F45" s="66">
        <f>VLOOKUP($D45,testOutputs!$A$1:$BS$69,2,FALSE)</f>
        <v>3.0045216E-2</v>
      </c>
      <c r="G45" s="66">
        <f>VLOOKUP($D45,testOutputs!$A$1:$BS$69,3,FALSE)</f>
        <v>4.4429016789105297E-2</v>
      </c>
      <c r="I45" s="2">
        <f t="shared" si="9"/>
        <v>159.38987087999999</v>
      </c>
      <c r="J45" s="2">
        <f t="shared" si="10"/>
        <v>235.69593406620359</v>
      </c>
      <c r="L45" t="s">
        <v>121</v>
      </c>
      <c r="M45" s="81">
        <v>275</v>
      </c>
      <c r="N45" s="2">
        <f t="shared" si="8"/>
        <v>9152.8714588039584</v>
      </c>
    </row>
    <row r="46" spans="2:14" x14ac:dyDescent="0.25">
      <c r="B46" s="21">
        <v>2</v>
      </c>
      <c r="C46" s="22" t="s">
        <v>59</v>
      </c>
      <c r="D46" t="str">
        <f t="shared" si="11"/>
        <v>Duke</v>
      </c>
      <c r="F46" s="66">
        <f>VLOOKUP($D46,testOutputs!$A$1:$BS$69,2,FALSE)</f>
        <v>4.4109816000000003E-2</v>
      </c>
      <c r="G46" s="66">
        <f>VLOOKUP($D46,testOutputs!$A$1:$BS$69,3,FALSE)</f>
        <v>5.7666686732482E-2</v>
      </c>
      <c r="I46" s="2">
        <f t="shared" si="9"/>
        <v>234.00257388000003</v>
      </c>
      <c r="J46" s="2">
        <f t="shared" si="10"/>
        <v>305.92177311581702</v>
      </c>
      <c r="L46" t="s">
        <v>112</v>
      </c>
      <c r="M46" s="81">
        <v>235</v>
      </c>
      <c r="N46" s="2">
        <f t="shared" si="8"/>
        <v>5327.6123391673182</v>
      </c>
    </row>
    <row r="47" spans="2:14" x14ac:dyDescent="0.25">
      <c r="B47" s="21">
        <v>1</v>
      </c>
      <c r="C47" s="22" t="s">
        <v>53</v>
      </c>
      <c r="D47" t="str">
        <f t="shared" si="11"/>
        <v>Louisville</v>
      </c>
      <c r="F47" s="66">
        <f>VLOOKUP($D47,testOutputs!$A$1:$BS$69,2,FALSE)</f>
        <v>9.0063245000000305E-2</v>
      </c>
      <c r="G47" s="66">
        <f>VLOOKUP($D47,testOutputs!$A$1:$BS$69,3,FALSE)</f>
        <v>8.9542647579204104E-2</v>
      </c>
      <c r="I47" s="2">
        <f t="shared" si="9"/>
        <v>477.78551472500163</v>
      </c>
      <c r="J47" s="2">
        <f t="shared" si="10"/>
        <v>475.02374540767778</v>
      </c>
      <c r="L47" t="s">
        <v>115</v>
      </c>
      <c r="M47" s="81">
        <v>475</v>
      </c>
      <c r="N47" s="2">
        <f t="shared" si="8"/>
        <v>5274.0715704835902</v>
      </c>
    </row>
    <row r="48" spans="2:14" x14ac:dyDescent="0.25">
      <c r="B48" s="21"/>
      <c r="C48" s="22"/>
      <c r="M48" s="81"/>
    </row>
    <row r="49" spans="2:14" x14ac:dyDescent="0.25">
      <c r="B49" s="21"/>
      <c r="C49" s="34" t="s">
        <v>94</v>
      </c>
      <c r="M49" s="81"/>
    </row>
    <row r="50" spans="2:14" x14ac:dyDescent="0.25">
      <c r="B50" s="21">
        <v>13</v>
      </c>
      <c r="C50" s="22" t="s">
        <v>90</v>
      </c>
      <c r="F50" s="66">
        <f>Combos!E46</f>
        <v>6.5460329999999997E-3</v>
      </c>
      <c r="G50" s="66">
        <f>Combos!F46</f>
        <v>1.0252914072477529E-2</v>
      </c>
      <c r="I50" s="2">
        <f>F50*$D$1</f>
        <v>34.726705064999997</v>
      </c>
      <c r="J50" s="2">
        <f>G50*$D$1</f>
        <v>54.391709154493292</v>
      </c>
      <c r="L50" t="s">
        <v>123</v>
      </c>
      <c r="M50" s="81">
        <v>40</v>
      </c>
      <c r="N50" s="2">
        <f t="shared" ref="N50:N62" si="12">M50/F50</f>
        <v>6110.5710893910864</v>
      </c>
    </row>
    <row r="51" spans="2:14" x14ac:dyDescent="0.25">
      <c r="B51" s="21">
        <v>12</v>
      </c>
      <c r="C51" s="22" t="s">
        <v>95</v>
      </c>
      <c r="D51" t="s">
        <v>16</v>
      </c>
      <c r="F51" s="66">
        <f>VLOOKUP($D51,testOutputs!$A$1:$BS$69,2,FALSE)</f>
        <v>5.7276619999999997E-3</v>
      </c>
      <c r="G51" s="66">
        <f>VLOOKUP($D51,testOutputs!$A$1:$BS$69,3,FALSE)</f>
        <v>1.5446857710067201E-2</v>
      </c>
      <c r="I51" s="2">
        <f t="shared" ref="I51:I62" si="13">F51*$D$1</f>
        <v>30.385246909999999</v>
      </c>
      <c r="J51" s="2">
        <f t="shared" ref="J51:J62" si="14">G51*$D$1</f>
        <v>81.945580151906498</v>
      </c>
      <c r="L51" t="s">
        <v>121</v>
      </c>
      <c r="M51" s="81">
        <v>50</v>
      </c>
      <c r="N51" s="2">
        <f t="shared" si="12"/>
        <v>8729.565396840806</v>
      </c>
    </row>
    <row r="52" spans="2:14" x14ac:dyDescent="0.25">
      <c r="B52" s="21">
        <v>11</v>
      </c>
      <c r="C52" s="22" t="s">
        <v>46</v>
      </c>
      <c r="D52" t="str">
        <f t="shared" ref="D52:D62" si="15">C52</f>
        <v>Belmont</v>
      </c>
      <c r="F52" s="66">
        <f>VLOOKUP($D52,testOutputs!$A$1:$BS$69,2,FALSE)</f>
        <v>5.4698109999999902E-3</v>
      </c>
      <c r="G52" s="66">
        <f>VLOOKUP($D52,testOutputs!$A$1:$BS$69,3,FALSE)</f>
        <v>1.1286611086294101E-2</v>
      </c>
      <c r="I52" s="2">
        <f t="shared" si="13"/>
        <v>29.017347354999949</v>
      </c>
      <c r="J52" s="2">
        <f t="shared" si="14"/>
        <v>59.875471812790202</v>
      </c>
      <c r="L52" t="s">
        <v>116</v>
      </c>
      <c r="M52" s="81">
        <v>35</v>
      </c>
      <c r="N52" s="2">
        <f t="shared" si="12"/>
        <v>6398.7585677092065</v>
      </c>
    </row>
    <row r="53" spans="2:14" x14ac:dyDescent="0.25">
      <c r="B53" s="21">
        <v>10</v>
      </c>
      <c r="C53" s="22" t="s">
        <v>18</v>
      </c>
      <c r="D53" t="str">
        <f t="shared" si="15"/>
        <v>Iowa State</v>
      </c>
      <c r="F53" s="66">
        <f>VLOOKUP($D53,testOutputs!$A$1:$BS$69,2,FALSE)</f>
        <v>7.90050800000003E-3</v>
      </c>
      <c r="G53" s="66">
        <f>VLOOKUP($D53,testOutputs!$A$1:$BS$69,3,FALSE)</f>
        <v>1.59311884728838E-2</v>
      </c>
      <c r="I53" s="2">
        <f t="shared" si="13"/>
        <v>41.912194940000163</v>
      </c>
      <c r="J53" s="2">
        <f t="shared" si="14"/>
        <v>84.514954848648557</v>
      </c>
      <c r="L53" t="s">
        <v>117</v>
      </c>
      <c r="M53" s="81">
        <v>35</v>
      </c>
      <c r="N53" s="2">
        <f t="shared" si="12"/>
        <v>4430.0948749118243</v>
      </c>
    </row>
    <row r="54" spans="2:14" x14ac:dyDescent="0.25">
      <c r="B54" s="21">
        <v>9</v>
      </c>
      <c r="C54" s="22" t="s">
        <v>20</v>
      </c>
      <c r="D54" t="str">
        <f t="shared" si="15"/>
        <v>Wichita State</v>
      </c>
      <c r="F54" s="66">
        <f>VLOOKUP($D54,testOutputs!$A$1:$BS$69,2,FALSE)</f>
        <v>5.0322889999999997E-3</v>
      </c>
      <c r="G54" s="66">
        <f>VLOOKUP($D54,testOutputs!$A$1:$BS$69,3,FALSE)</f>
        <v>1.05269991574809E-2</v>
      </c>
      <c r="I54" s="2">
        <f t="shared" si="13"/>
        <v>26.696293144999999</v>
      </c>
      <c r="J54" s="2">
        <f t="shared" si="14"/>
        <v>55.845730530436178</v>
      </c>
      <c r="L54" t="s">
        <v>112</v>
      </c>
      <c r="M54" s="81">
        <v>50</v>
      </c>
      <c r="N54" s="2">
        <f t="shared" si="12"/>
        <v>9935.8363559803511</v>
      </c>
    </row>
    <row r="55" spans="2:14" x14ac:dyDescent="0.25">
      <c r="B55" s="21">
        <v>8</v>
      </c>
      <c r="C55" s="22" t="s">
        <v>45</v>
      </c>
      <c r="D55" t="str">
        <f t="shared" si="15"/>
        <v>Pittsburgh</v>
      </c>
      <c r="F55" s="66">
        <f>VLOOKUP($D55,testOutputs!$A$1:$BS$69,2,FALSE)</f>
        <v>1.8667822000000001E-2</v>
      </c>
      <c r="G55" s="66">
        <f>VLOOKUP($D55,testOutputs!$A$1:$BS$69,3,FALSE)</f>
        <v>3.5566011285388298E-2</v>
      </c>
      <c r="I55" s="2">
        <f t="shared" si="13"/>
        <v>99.032795710000002</v>
      </c>
      <c r="J55" s="2">
        <f t="shared" si="14"/>
        <v>188.67768986898491</v>
      </c>
      <c r="L55" t="s">
        <v>112</v>
      </c>
      <c r="M55" s="81">
        <v>100</v>
      </c>
      <c r="N55" s="2">
        <f t="shared" si="12"/>
        <v>5356.811308785781</v>
      </c>
    </row>
    <row r="56" spans="2:14" x14ac:dyDescent="0.25">
      <c r="B56" s="21">
        <v>7</v>
      </c>
      <c r="C56" s="22" t="s">
        <v>58</v>
      </c>
      <c r="D56" t="str">
        <f t="shared" si="15"/>
        <v>Notre Dame</v>
      </c>
      <c r="F56" s="66">
        <f>VLOOKUP($D56,testOutputs!$A$1:$BS$69,2,FALSE)</f>
        <v>1.08896799999999E-2</v>
      </c>
      <c r="G56" s="66">
        <f>VLOOKUP($D56,testOutputs!$A$1:$BS$69,3,FALSE)</f>
        <v>2.05144463037229E-2</v>
      </c>
      <c r="I56" s="2">
        <f t="shared" si="13"/>
        <v>57.769752399999469</v>
      </c>
      <c r="J56" s="2">
        <f t="shared" si="14"/>
        <v>108.82913764124999</v>
      </c>
      <c r="L56" t="s">
        <v>112</v>
      </c>
      <c r="M56" s="81">
        <v>70</v>
      </c>
      <c r="N56" s="2">
        <f t="shared" si="12"/>
        <v>6428.1044071084407</v>
      </c>
    </row>
    <row r="57" spans="2:14" x14ac:dyDescent="0.25">
      <c r="B57" s="21">
        <v>6</v>
      </c>
      <c r="C57" s="22" t="s">
        <v>19</v>
      </c>
      <c r="D57" t="str">
        <f t="shared" si="15"/>
        <v>Arizona</v>
      </c>
      <c r="F57" s="66">
        <f>VLOOKUP($D57,testOutputs!$A$1:$BS$69,2,FALSE)</f>
        <v>1.6698376000000001E-2</v>
      </c>
      <c r="G57" s="66">
        <f>VLOOKUP($D57,testOutputs!$A$1:$BS$69,3,FALSE)</f>
        <v>2.5126299298431101E-2</v>
      </c>
      <c r="I57" s="2">
        <f t="shared" si="13"/>
        <v>88.584884680000002</v>
      </c>
      <c r="J57" s="2">
        <f t="shared" si="14"/>
        <v>133.295017778177</v>
      </c>
      <c r="L57" t="s">
        <v>111</v>
      </c>
      <c r="M57" s="81">
        <v>70</v>
      </c>
      <c r="N57" s="2">
        <f t="shared" si="12"/>
        <v>4192.0244220156501</v>
      </c>
    </row>
    <row r="58" spans="2:14" x14ac:dyDescent="0.25">
      <c r="B58" s="46">
        <v>5</v>
      </c>
      <c r="C58" s="22" t="s">
        <v>57</v>
      </c>
      <c r="D58" t="str">
        <f t="shared" si="15"/>
        <v>Wisconsin</v>
      </c>
      <c r="F58" s="66">
        <f>VLOOKUP($D58,testOutputs!$A$1:$BS$69,2,FALSE)</f>
        <v>2.6332428000000001E-2</v>
      </c>
      <c r="G58" s="66">
        <f>VLOOKUP($D58,testOutputs!$A$1:$BS$69,3,FALSE)</f>
        <v>4.2843218359511499E-2</v>
      </c>
      <c r="I58" s="2">
        <f t="shared" si="13"/>
        <v>139.69353054000001</v>
      </c>
      <c r="J58" s="2">
        <f t="shared" si="14"/>
        <v>227.28327339720852</v>
      </c>
      <c r="L58" t="s">
        <v>112</v>
      </c>
      <c r="M58" s="81">
        <v>145</v>
      </c>
      <c r="N58" s="2">
        <f t="shared" si="12"/>
        <v>5506.5184266335027</v>
      </c>
    </row>
    <row r="59" spans="2:14" x14ac:dyDescent="0.25">
      <c r="B59" s="46">
        <v>4</v>
      </c>
      <c r="C59" s="22" t="s">
        <v>43</v>
      </c>
      <c r="D59" t="str">
        <f t="shared" si="15"/>
        <v>Kansas State</v>
      </c>
      <c r="F59" s="66">
        <f>VLOOKUP($D59,testOutputs!$A$1:$BS$69,2,FALSE)</f>
        <v>1.4730880999999901E-2</v>
      </c>
      <c r="G59" s="66">
        <f>VLOOKUP($D59,testOutputs!$A$1:$BS$69,3,FALSE)</f>
        <v>2.2094183630289099E-2</v>
      </c>
      <c r="I59" s="2">
        <f t="shared" si="13"/>
        <v>78.147323704999479</v>
      </c>
      <c r="J59" s="2">
        <f t="shared" si="14"/>
        <v>117.20964415868367</v>
      </c>
      <c r="L59" t="s">
        <v>123</v>
      </c>
      <c r="M59" s="81">
        <v>120</v>
      </c>
      <c r="N59" s="2">
        <f t="shared" si="12"/>
        <v>8146.1522905521269</v>
      </c>
    </row>
    <row r="60" spans="2:14" x14ac:dyDescent="0.25">
      <c r="B60" s="46">
        <v>3</v>
      </c>
      <c r="C60" s="22" t="s">
        <v>65</v>
      </c>
      <c r="D60" t="str">
        <f t="shared" si="15"/>
        <v>New Mexico</v>
      </c>
      <c r="F60" s="66">
        <f>VLOOKUP($D60,testOutputs!$A$1:$BS$69,2,FALSE)</f>
        <v>1.9807553999999901E-2</v>
      </c>
      <c r="G60" s="66">
        <f>VLOOKUP($D60,testOutputs!$A$1:$BS$69,3,FALSE)</f>
        <v>2.5875567830644999E-2</v>
      </c>
      <c r="I60" s="2">
        <f t="shared" si="13"/>
        <v>105.07907396999947</v>
      </c>
      <c r="J60" s="2">
        <f t="shared" si="14"/>
        <v>137.26988734157172</v>
      </c>
      <c r="L60" t="s">
        <v>115</v>
      </c>
      <c r="M60" s="81">
        <v>140</v>
      </c>
      <c r="N60" s="2">
        <f t="shared" si="12"/>
        <v>7068.0105176035722</v>
      </c>
    </row>
    <row r="61" spans="2:14" x14ac:dyDescent="0.25">
      <c r="B61" s="46">
        <v>2</v>
      </c>
      <c r="C61" s="22" t="s">
        <v>44</v>
      </c>
      <c r="D61" t="str">
        <f t="shared" si="15"/>
        <v>Ohio State</v>
      </c>
      <c r="F61" s="66">
        <f>VLOOKUP($D61,testOutputs!$A$1:$BS$69,2,FALSE)</f>
        <v>5.0664489000000097E-2</v>
      </c>
      <c r="G61" s="66">
        <f>VLOOKUP($D61,testOutputs!$A$1:$BS$69,3,FALSE)</f>
        <v>6.2615905927380894E-2</v>
      </c>
      <c r="I61" s="2">
        <f t="shared" si="13"/>
        <v>268.77511414500054</v>
      </c>
      <c r="J61" s="2">
        <f t="shared" si="14"/>
        <v>332.17738094475567</v>
      </c>
      <c r="L61" t="s">
        <v>124</v>
      </c>
      <c r="M61" s="81">
        <v>310</v>
      </c>
      <c r="N61" s="2">
        <f t="shared" si="12"/>
        <v>6118.6840352815834</v>
      </c>
    </row>
    <row r="62" spans="2:14" x14ac:dyDescent="0.25">
      <c r="B62" s="46">
        <v>1</v>
      </c>
      <c r="C62" s="22" t="s">
        <v>69</v>
      </c>
      <c r="D62" t="str">
        <f t="shared" si="15"/>
        <v>Gonzaga</v>
      </c>
      <c r="F62" s="66">
        <f>VLOOKUP($D62,testOutputs!$A$1:$BS$69,2,FALSE)</f>
        <v>4.8832467000000102E-2</v>
      </c>
      <c r="G62" s="66">
        <f>VLOOKUP($D62,testOutputs!$A$1:$BS$69,3,FALSE)</f>
        <v>6.1735884806581397E-2</v>
      </c>
      <c r="I62" s="2">
        <f t="shared" si="13"/>
        <v>259.05623743500053</v>
      </c>
      <c r="J62" s="2">
        <f t="shared" si="14"/>
        <v>327.50886889891433</v>
      </c>
      <c r="L62" t="s">
        <v>113</v>
      </c>
      <c r="M62" s="81">
        <v>300</v>
      </c>
      <c r="N62" s="2">
        <f t="shared" si="12"/>
        <v>6143.4536985403456</v>
      </c>
    </row>
    <row r="64" spans="2:14" x14ac:dyDescent="0.25">
      <c r="I64" s="2">
        <f>I58/I44</f>
        <v>1.3422099618170682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.75" x14ac:dyDescent="0.2"/>
  <cols>
    <col min="1" max="2" width="9.140625" style="3"/>
    <col min="3" max="3" width="19.7109375" style="3" bestFit="1" customWidth="1"/>
    <col min="4" max="4" width="12.7109375" style="3" customWidth="1"/>
    <col min="5" max="5" width="16" style="3" customWidth="1"/>
    <col min="6" max="12" width="11.7109375" style="3" customWidth="1"/>
    <col min="13" max="14" width="10.7109375" style="3" customWidth="1"/>
    <col min="15" max="17" width="9.140625" style="3"/>
    <col min="18" max="24" width="13.7109375" style="3" customWidth="1"/>
    <col min="25" max="26" width="9.140625" style="3"/>
    <col min="27" max="33" width="13.7109375" style="3" customWidth="1"/>
    <col min="34" max="16384" width="9.140625" style="3"/>
  </cols>
  <sheetData>
    <row r="1" spans="1:14" x14ac:dyDescent="0.2">
      <c r="K1" s="4"/>
    </row>
    <row r="2" spans="1:14" x14ac:dyDescent="0.2">
      <c r="F2" s="5"/>
      <c r="G2" s="6" t="s">
        <v>71</v>
      </c>
      <c r="H2" s="7"/>
      <c r="I2" s="8">
        <v>5305</v>
      </c>
    </row>
    <row r="3" spans="1:14" x14ac:dyDescent="0.2">
      <c r="F3" s="5"/>
      <c r="J3" s="9"/>
    </row>
    <row r="4" spans="1:14" x14ac:dyDescent="0.2">
      <c r="D4" s="10"/>
      <c r="E4" s="11" t="s">
        <v>72</v>
      </c>
      <c r="F4" s="55">
        <f t="shared" ref="F4:K4" si="0">+F5*$I$2</f>
        <v>901.85</v>
      </c>
      <c r="G4" s="55">
        <f t="shared" si="0"/>
        <v>848.80000000000007</v>
      </c>
      <c r="H4" s="55">
        <f t="shared" si="0"/>
        <v>795.75</v>
      </c>
      <c r="I4" s="55">
        <f t="shared" si="0"/>
        <v>742.7</v>
      </c>
      <c r="J4" s="55">
        <f t="shared" si="0"/>
        <v>689.65</v>
      </c>
      <c r="K4" s="56">
        <f t="shared" si="0"/>
        <v>1326.25</v>
      </c>
    </row>
    <row r="5" spans="1:14" x14ac:dyDescent="0.2">
      <c r="D5" s="12"/>
      <c r="E5" s="13" t="s">
        <v>73</v>
      </c>
      <c r="F5" s="57">
        <f>+F6*16</f>
        <v>0.17</v>
      </c>
      <c r="G5" s="57">
        <f>+G6*8</f>
        <v>0.16</v>
      </c>
      <c r="H5" s="57">
        <f>+H6*4</f>
        <v>0.15</v>
      </c>
      <c r="I5" s="57">
        <f>+I6*2</f>
        <v>0.14000000000000001</v>
      </c>
      <c r="J5" s="57">
        <f>+J6*1</f>
        <v>0.13</v>
      </c>
      <c r="K5" s="58">
        <f>+K6*1</f>
        <v>0.25</v>
      </c>
    </row>
    <row r="6" spans="1:14" x14ac:dyDescent="0.2">
      <c r="E6" s="13" t="s">
        <v>74</v>
      </c>
      <c r="F6" s="59">
        <v>1.0625000000000001E-2</v>
      </c>
      <c r="G6" s="59">
        <v>0.02</v>
      </c>
      <c r="H6" s="59">
        <v>3.7499999999999999E-2</v>
      </c>
      <c r="I6" s="59">
        <v>7.0000000000000007E-2</v>
      </c>
      <c r="J6" s="59">
        <v>0.13</v>
      </c>
      <c r="K6" s="60">
        <v>0.25</v>
      </c>
    </row>
    <row r="7" spans="1:14" x14ac:dyDescent="0.2">
      <c r="E7" s="14" t="s">
        <v>75</v>
      </c>
      <c r="F7" s="61">
        <f t="shared" ref="F7:K7" si="1">F6*$I$2</f>
        <v>56.365625000000001</v>
      </c>
      <c r="G7" s="61">
        <f t="shared" si="1"/>
        <v>106.10000000000001</v>
      </c>
      <c r="H7" s="61">
        <f t="shared" si="1"/>
        <v>198.9375</v>
      </c>
      <c r="I7" s="61">
        <f t="shared" si="1"/>
        <v>371.35</v>
      </c>
      <c r="J7" s="61">
        <f t="shared" si="1"/>
        <v>689.65</v>
      </c>
      <c r="K7" s="62">
        <f t="shared" si="1"/>
        <v>1326.25</v>
      </c>
      <c r="L7" s="15"/>
    </row>
    <row r="8" spans="1:14" ht="13.5" thickBot="1" x14ac:dyDescent="0.25"/>
    <row r="9" spans="1:14" ht="15" customHeight="1" thickBot="1" x14ac:dyDescent="0.25">
      <c r="C9" s="16"/>
      <c r="D9" s="51" t="s">
        <v>76</v>
      </c>
      <c r="E9" s="52"/>
      <c r="F9" s="52"/>
      <c r="G9" s="52"/>
      <c r="H9" s="52"/>
      <c r="I9" s="52"/>
      <c r="J9" s="52"/>
      <c r="K9" s="52"/>
      <c r="L9" s="53"/>
      <c r="M9" s="51" t="s">
        <v>77</v>
      </c>
      <c r="N9" s="53"/>
    </row>
    <row r="10" spans="1:14" ht="15" customHeight="1" thickBot="1" x14ac:dyDescent="0.25">
      <c r="D10" s="54" t="s">
        <v>78</v>
      </c>
      <c r="E10" s="54" t="s">
        <v>79</v>
      </c>
      <c r="F10" s="54" t="s">
        <v>80</v>
      </c>
      <c r="G10" s="54" t="s">
        <v>81</v>
      </c>
      <c r="H10" s="54" t="s">
        <v>82</v>
      </c>
      <c r="I10" s="54" t="s">
        <v>83</v>
      </c>
      <c r="J10" s="54" t="s">
        <v>84</v>
      </c>
      <c r="K10" s="54" t="s">
        <v>85</v>
      </c>
      <c r="L10" s="54" t="s">
        <v>86</v>
      </c>
      <c r="M10" s="54" t="s">
        <v>87</v>
      </c>
      <c r="N10" s="54" t="s">
        <v>88</v>
      </c>
    </row>
    <row r="11" spans="1:14" x14ac:dyDescent="0.2">
      <c r="C11" s="16" t="s">
        <v>89</v>
      </c>
      <c r="D11" s="17"/>
      <c r="E11" s="17"/>
      <c r="F11" s="18"/>
      <c r="G11" s="18"/>
      <c r="H11" s="18"/>
      <c r="I11" s="18"/>
      <c r="J11" s="18"/>
      <c r="K11" s="19"/>
    </row>
    <row r="12" spans="1:14" s="22" customFormat="1" x14ac:dyDescent="0.2">
      <c r="A12" s="20"/>
      <c r="B12" s="21">
        <v>13</v>
      </c>
      <c r="C12" s="22" t="s">
        <v>90</v>
      </c>
      <c r="D12" s="23"/>
      <c r="E12" s="24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6">
        <v>0</v>
      </c>
      <c r="L12" s="63">
        <f t="shared" ref="L12:L24" si="2">SUMPRODUCT(F12:K12,$F$7:$K$7)</f>
        <v>0</v>
      </c>
      <c r="M12" s="27" t="e">
        <f t="shared" ref="M12:M24" si="3">+L12/E12-1</f>
        <v>#DIV/0!</v>
      </c>
      <c r="N12" s="28">
        <f t="shared" ref="N12:N24" si="4">+L12-E12</f>
        <v>0</v>
      </c>
    </row>
    <row r="13" spans="1:14" s="22" customFormat="1" x14ac:dyDescent="0.2">
      <c r="A13" s="20"/>
      <c r="B13" s="21">
        <v>12</v>
      </c>
      <c r="C13" s="22" t="s">
        <v>12</v>
      </c>
      <c r="D13" s="23"/>
      <c r="E13" s="24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6">
        <v>0</v>
      </c>
      <c r="L13" s="64">
        <f t="shared" si="2"/>
        <v>0</v>
      </c>
      <c r="M13" s="27" t="e">
        <f t="shared" si="3"/>
        <v>#DIV/0!</v>
      </c>
      <c r="N13" s="28">
        <f t="shared" si="4"/>
        <v>0</v>
      </c>
    </row>
    <row r="14" spans="1:14" s="22" customFormat="1" x14ac:dyDescent="0.2">
      <c r="A14" s="20"/>
      <c r="B14" s="21">
        <v>11</v>
      </c>
      <c r="C14" s="22" t="s">
        <v>8</v>
      </c>
      <c r="D14" s="23"/>
      <c r="E14" s="24"/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6">
        <v>0</v>
      </c>
      <c r="L14" s="64">
        <f t="shared" si="2"/>
        <v>0</v>
      </c>
      <c r="M14" s="27" t="e">
        <f t="shared" si="3"/>
        <v>#DIV/0!</v>
      </c>
      <c r="N14" s="28">
        <f t="shared" si="4"/>
        <v>0</v>
      </c>
    </row>
    <row r="15" spans="1:14" s="22" customFormat="1" x14ac:dyDescent="0.2">
      <c r="A15" s="20"/>
      <c r="B15" s="21">
        <v>10</v>
      </c>
      <c r="C15" s="22" t="s">
        <v>7</v>
      </c>
      <c r="D15" s="23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L15" s="64">
        <f t="shared" si="2"/>
        <v>0</v>
      </c>
      <c r="M15" s="27" t="e">
        <f t="shared" si="3"/>
        <v>#DIV/0!</v>
      </c>
      <c r="N15" s="28">
        <f t="shared" si="4"/>
        <v>0</v>
      </c>
    </row>
    <row r="16" spans="1:14" s="22" customFormat="1" x14ac:dyDescent="0.2">
      <c r="A16" s="20"/>
      <c r="B16" s="21">
        <v>9</v>
      </c>
      <c r="C16" s="22" t="s">
        <v>9</v>
      </c>
      <c r="D16" s="23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6">
        <v>0</v>
      </c>
      <c r="L16" s="64">
        <f t="shared" si="2"/>
        <v>0</v>
      </c>
      <c r="M16" s="27" t="e">
        <f t="shared" si="3"/>
        <v>#DIV/0!</v>
      </c>
      <c r="N16" s="28">
        <f t="shared" si="4"/>
        <v>0</v>
      </c>
    </row>
    <row r="17" spans="1:14" s="22" customFormat="1" x14ac:dyDescent="0.2">
      <c r="A17" s="20"/>
      <c r="B17" s="21">
        <v>8</v>
      </c>
      <c r="C17" s="22" t="s">
        <v>39</v>
      </c>
      <c r="D17" s="23"/>
      <c r="E17" s="24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6">
        <v>0</v>
      </c>
      <c r="L17" s="64">
        <f t="shared" si="2"/>
        <v>0</v>
      </c>
      <c r="M17" s="27" t="e">
        <f t="shared" si="3"/>
        <v>#DIV/0!</v>
      </c>
      <c r="N17" s="28">
        <f t="shared" si="4"/>
        <v>0</v>
      </c>
    </row>
    <row r="18" spans="1:14" s="22" customFormat="1" x14ac:dyDescent="0.2">
      <c r="A18" s="20"/>
      <c r="B18" s="21">
        <v>7</v>
      </c>
      <c r="C18" s="22" t="s">
        <v>41</v>
      </c>
      <c r="D18" s="23"/>
      <c r="E18" s="24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64">
        <f t="shared" si="2"/>
        <v>0</v>
      </c>
      <c r="M18" s="27" t="e">
        <f t="shared" si="3"/>
        <v>#DIV/0!</v>
      </c>
      <c r="N18" s="28">
        <f t="shared" si="4"/>
        <v>0</v>
      </c>
    </row>
    <row r="19" spans="1:14" s="22" customFormat="1" x14ac:dyDescent="0.2">
      <c r="A19" s="20"/>
      <c r="B19" s="21">
        <v>6</v>
      </c>
      <c r="C19" s="22" t="s">
        <v>40</v>
      </c>
      <c r="D19" s="23"/>
      <c r="E19" s="24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64">
        <f t="shared" si="2"/>
        <v>0</v>
      </c>
      <c r="M19" s="27" t="e">
        <f t="shared" si="3"/>
        <v>#DIV/0!</v>
      </c>
      <c r="N19" s="28">
        <f t="shared" si="4"/>
        <v>0</v>
      </c>
    </row>
    <row r="20" spans="1:14" s="22" customFormat="1" x14ac:dyDescent="0.2">
      <c r="A20" s="20"/>
      <c r="B20" s="21">
        <v>5</v>
      </c>
      <c r="C20" s="22" t="s">
        <v>67</v>
      </c>
      <c r="D20" s="23"/>
      <c r="E20" s="24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64">
        <f t="shared" si="2"/>
        <v>0</v>
      </c>
      <c r="M20" s="27" t="e">
        <f t="shared" si="3"/>
        <v>#DIV/0!</v>
      </c>
      <c r="N20" s="28">
        <f t="shared" si="4"/>
        <v>0</v>
      </c>
    </row>
    <row r="21" spans="1:14" s="22" customFormat="1" x14ac:dyDescent="0.2">
      <c r="A21" s="20"/>
      <c r="B21" s="21">
        <v>4</v>
      </c>
      <c r="C21" s="22" t="s">
        <v>42</v>
      </c>
      <c r="D21" s="23"/>
      <c r="E21" s="24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6">
        <v>0</v>
      </c>
      <c r="L21" s="64">
        <f t="shared" si="2"/>
        <v>0</v>
      </c>
      <c r="M21" s="27" t="e">
        <f t="shared" si="3"/>
        <v>#DIV/0!</v>
      </c>
      <c r="N21" s="28">
        <f t="shared" si="4"/>
        <v>0</v>
      </c>
    </row>
    <row r="22" spans="1:14" s="22" customFormat="1" x14ac:dyDescent="0.2">
      <c r="A22" s="20"/>
      <c r="B22" s="21">
        <v>3</v>
      </c>
      <c r="C22" s="22" t="s">
        <v>10</v>
      </c>
      <c r="D22" s="23"/>
      <c r="E22" s="24"/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6">
        <v>0</v>
      </c>
      <c r="L22" s="64">
        <f t="shared" si="2"/>
        <v>0</v>
      </c>
      <c r="M22" s="27" t="e">
        <f t="shared" si="3"/>
        <v>#DIV/0!</v>
      </c>
      <c r="N22" s="28">
        <f t="shared" si="4"/>
        <v>0</v>
      </c>
    </row>
    <row r="23" spans="1:14" s="22" customFormat="1" x14ac:dyDescent="0.2">
      <c r="A23" s="20"/>
      <c r="B23" s="21">
        <v>2</v>
      </c>
      <c r="C23" s="22" t="s">
        <v>55</v>
      </c>
      <c r="D23" s="23"/>
      <c r="E23" s="24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6">
        <v>0</v>
      </c>
      <c r="L23" s="64">
        <f t="shared" si="2"/>
        <v>0</v>
      </c>
      <c r="M23" s="27" t="e">
        <f t="shared" si="3"/>
        <v>#DIV/0!</v>
      </c>
      <c r="N23" s="28">
        <f t="shared" si="4"/>
        <v>0</v>
      </c>
    </row>
    <row r="24" spans="1:14" s="22" customFormat="1" x14ac:dyDescent="0.2">
      <c r="A24" s="20"/>
      <c r="B24" s="21">
        <v>1</v>
      </c>
      <c r="C24" s="22" t="s">
        <v>56</v>
      </c>
      <c r="D24" s="23"/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6">
        <v>0</v>
      </c>
      <c r="L24" s="64">
        <f t="shared" si="2"/>
        <v>0</v>
      </c>
      <c r="M24" s="27" t="e">
        <f t="shared" si="3"/>
        <v>#DIV/0!</v>
      </c>
      <c r="N24" s="28">
        <f t="shared" si="4"/>
        <v>0</v>
      </c>
    </row>
    <row r="25" spans="1:14" s="22" customFormat="1" x14ac:dyDescent="0.2">
      <c r="A25" s="20"/>
      <c r="B25" s="21"/>
      <c r="C25" s="29"/>
      <c r="D25" s="23"/>
      <c r="E25" s="30">
        <f>+SUM(E12:E24)</f>
        <v>0</v>
      </c>
      <c r="F25" s="31">
        <f t="shared" ref="F25:L25" si="5">SUM(F12:F24)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3">
        <f t="shared" si="5"/>
        <v>0</v>
      </c>
      <c r="L25" s="65">
        <f t="shared" si="5"/>
        <v>0</v>
      </c>
    </row>
    <row r="26" spans="1:14" s="22" customFormat="1" x14ac:dyDescent="0.2">
      <c r="B26" s="21"/>
      <c r="C26" s="34" t="s">
        <v>91</v>
      </c>
      <c r="D26" s="23"/>
      <c r="E26" s="35"/>
      <c r="F26" s="36"/>
      <c r="G26" s="36"/>
      <c r="H26" s="36"/>
      <c r="I26" s="36"/>
      <c r="J26" s="36"/>
      <c r="K26" s="37"/>
      <c r="L26" s="38"/>
    </row>
    <row r="27" spans="1:14" s="22" customFormat="1" x14ac:dyDescent="0.2">
      <c r="A27" s="39"/>
      <c r="B27" s="21">
        <v>13</v>
      </c>
      <c r="C27" s="22" t="s">
        <v>90</v>
      </c>
      <c r="D27" s="23"/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6">
        <v>0</v>
      </c>
      <c r="L27" s="63">
        <f t="shared" ref="L27:L39" si="6">SUMPRODUCT(F27:K27,$F$7:$K$7)</f>
        <v>0</v>
      </c>
      <c r="M27" s="27" t="e">
        <f t="shared" ref="M27:M39" si="7">+L27/E27-1</f>
        <v>#DIV/0!</v>
      </c>
      <c r="N27" s="28">
        <f t="shared" ref="N27:N39" si="8">+L27-E27</f>
        <v>0</v>
      </c>
    </row>
    <row r="28" spans="1:14" s="22" customFormat="1" x14ac:dyDescent="0.2">
      <c r="A28" s="40"/>
      <c r="B28" s="21">
        <v>12</v>
      </c>
      <c r="C28" s="22" t="s">
        <v>25</v>
      </c>
      <c r="D28" s="23"/>
      <c r="E28" s="24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6">
        <v>0</v>
      </c>
      <c r="L28" s="64">
        <f t="shared" si="6"/>
        <v>0</v>
      </c>
      <c r="M28" s="27" t="e">
        <f t="shared" si="7"/>
        <v>#DIV/0!</v>
      </c>
      <c r="N28" s="28">
        <f t="shared" si="8"/>
        <v>0</v>
      </c>
    </row>
    <row r="29" spans="1:14" s="22" customFormat="1" x14ac:dyDescent="0.2">
      <c r="B29" s="21">
        <v>11</v>
      </c>
      <c r="C29" s="22" t="s">
        <v>28</v>
      </c>
      <c r="D29" s="23"/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6">
        <v>0</v>
      </c>
      <c r="L29" s="64">
        <f t="shared" si="6"/>
        <v>0</v>
      </c>
      <c r="M29" s="27" t="e">
        <f t="shared" si="7"/>
        <v>#DIV/0!</v>
      </c>
      <c r="N29" s="28">
        <f t="shared" si="8"/>
        <v>0</v>
      </c>
    </row>
    <row r="30" spans="1:14" s="22" customFormat="1" x14ac:dyDescent="0.2">
      <c r="B30" s="21">
        <v>10</v>
      </c>
      <c r="C30" s="22" t="s">
        <v>27</v>
      </c>
      <c r="D30" s="23"/>
      <c r="E30" s="24"/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6">
        <v>0</v>
      </c>
      <c r="L30" s="64">
        <f t="shared" si="6"/>
        <v>0</v>
      </c>
      <c r="M30" s="27" t="e">
        <f t="shared" si="7"/>
        <v>#DIV/0!</v>
      </c>
      <c r="N30" s="28">
        <f t="shared" si="8"/>
        <v>0</v>
      </c>
    </row>
    <row r="31" spans="1:14" s="22" customFormat="1" x14ac:dyDescent="0.2">
      <c r="B31" s="21">
        <v>9</v>
      </c>
      <c r="C31" s="41" t="s">
        <v>51</v>
      </c>
      <c r="D31" s="23"/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6">
        <v>0</v>
      </c>
      <c r="L31" s="64">
        <f t="shared" si="6"/>
        <v>0</v>
      </c>
      <c r="M31" s="27" t="e">
        <f t="shared" si="7"/>
        <v>#DIV/0!</v>
      </c>
      <c r="N31" s="28">
        <f t="shared" si="8"/>
        <v>0</v>
      </c>
    </row>
    <row r="32" spans="1:14" s="22" customFormat="1" x14ac:dyDescent="0.2">
      <c r="B32" s="21">
        <v>8</v>
      </c>
      <c r="C32" s="22" t="s">
        <v>32</v>
      </c>
      <c r="D32" s="23"/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6">
        <v>0</v>
      </c>
      <c r="L32" s="64">
        <f t="shared" si="6"/>
        <v>0</v>
      </c>
      <c r="M32" s="27" t="e">
        <f t="shared" si="7"/>
        <v>#DIV/0!</v>
      </c>
      <c r="N32" s="28">
        <f t="shared" si="8"/>
        <v>0</v>
      </c>
    </row>
    <row r="33" spans="1:14" s="22" customFormat="1" x14ac:dyDescent="0.2">
      <c r="B33" s="21">
        <v>7</v>
      </c>
      <c r="C33" s="22" t="s">
        <v>49</v>
      </c>
      <c r="D33" s="23"/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6">
        <v>0</v>
      </c>
      <c r="L33" s="64">
        <f t="shared" si="6"/>
        <v>0</v>
      </c>
      <c r="M33" s="27" t="e">
        <f t="shared" si="7"/>
        <v>#DIV/0!</v>
      </c>
      <c r="N33" s="28">
        <f t="shared" si="8"/>
        <v>0</v>
      </c>
    </row>
    <row r="34" spans="1:14" s="22" customFormat="1" x14ac:dyDescent="0.2">
      <c r="B34" s="21">
        <v>6</v>
      </c>
      <c r="C34" s="22" t="s">
        <v>50</v>
      </c>
      <c r="D34" s="23"/>
      <c r="E34" s="24"/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6">
        <v>0</v>
      </c>
      <c r="L34" s="64">
        <f t="shared" si="6"/>
        <v>0</v>
      </c>
      <c r="M34" s="27" t="e">
        <f t="shared" si="7"/>
        <v>#DIV/0!</v>
      </c>
      <c r="N34" s="28">
        <f t="shared" si="8"/>
        <v>0</v>
      </c>
    </row>
    <row r="35" spans="1:14" s="22" customFormat="1" x14ac:dyDescent="0.2">
      <c r="B35" s="21">
        <v>5</v>
      </c>
      <c r="C35" s="22" t="s">
        <v>48</v>
      </c>
      <c r="D35" s="23"/>
      <c r="E35" s="24"/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6">
        <v>0</v>
      </c>
      <c r="L35" s="64">
        <f t="shared" si="6"/>
        <v>0</v>
      </c>
      <c r="M35" s="27" t="e">
        <f t="shared" si="7"/>
        <v>#DIV/0!</v>
      </c>
      <c r="N35" s="28">
        <f t="shared" si="8"/>
        <v>0</v>
      </c>
    </row>
    <row r="36" spans="1:14" s="22" customFormat="1" x14ac:dyDescent="0.2">
      <c r="B36" s="21">
        <v>4</v>
      </c>
      <c r="C36" s="22" t="s">
        <v>60</v>
      </c>
      <c r="D36" s="23"/>
      <c r="E36" s="24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6">
        <v>0</v>
      </c>
      <c r="L36" s="64">
        <f t="shared" si="6"/>
        <v>0</v>
      </c>
      <c r="M36" s="27" t="e">
        <f t="shared" si="7"/>
        <v>#DIV/0!</v>
      </c>
      <c r="N36" s="28">
        <f t="shared" si="8"/>
        <v>0</v>
      </c>
    </row>
    <row r="37" spans="1:14" s="22" customFormat="1" x14ac:dyDescent="0.2">
      <c r="B37" s="21">
        <v>3</v>
      </c>
      <c r="C37" s="22" t="s">
        <v>66</v>
      </c>
      <c r="D37" s="23"/>
      <c r="E37" s="24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6">
        <v>0</v>
      </c>
      <c r="L37" s="64">
        <f t="shared" si="6"/>
        <v>0</v>
      </c>
      <c r="M37" s="27" t="e">
        <f t="shared" si="7"/>
        <v>#DIV/0!</v>
      </c>
      <c r="N37" s="28">
        <f t="shared" si="8"/>
        <v>0</v>
      </c>
    </row>
    <row r="38" spans="1:14" s="22" customFormat="1" x14ac:dyDescent="0.2">
      <c r="A38" s="42"/>
      <c r="B38" s="21">
        <v>2</v>
      </c>
      <c r="C38" s="22" t="s">
        <v>61</v>
      </c>
      <c r="D38" s="23"/>
      <c r="E38" s="24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6">
        <v>0</v>
      </c>
      <c r="L38" s="64">
        <f t="shared" si="6"/>
        <v>0</v>
      </c>
      <c r="M38" s="27" t="e">
        <f t="shared" si="7"/>
        <v>#DIV/0!</v>
      </c>
      <c r="N38" s="28">
        <f t="shared" si="8"/>
        <v>0</v>
      </c>
    </row>
    <row r="39" spans="1:14" s="22" customFormat="1" x14ac:dyDescent="0.2">
      <c r="B39" s="21">
        <v>1</v>
      </c>
      <c r="C39" s="22" t="s">
        <v>70</v>
      </c>
      <c r="D39" s="23"/>
      <c r="E39" s="24"/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6">
        <v>0</v>
      </c>
      <c r="L39" s="64">
        <f t="shared" si="6"/>
        <v>0</v>
      </c>
      <c r="M39" s="27" t="e">
        <f t="shared" si="7"/>
        <v>#DIV/0!</v>
      </c>
      <c r="N39" s="28">
        <f t="shared" si="8"/>
        <v>0</v>
      </c>
    </row>
    <row r="40" spans="1:14" s="22" customFormat="1" x14ac:dyDescent="0.2">
      <c r="B40" s="21"/>
      <c r="D40" s="23"/>
      <c r="E40" s="30">
        <f>+SUM(E27:E39)</f>
        <v>0</v>
      </c>
      <c r="F40" s="31">
        <f t="shared" ref="F40:L40" si="9">SUM(F27:F39)</f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3">
        <f t="shared" si="9"/>
        <v>0</v>
      </c>
      <c r="L40" s="65">
        <f t="shared" si="9"/>
        <v>0</v>
      </c>
    </row>
    <row r="41" spans="1:14" s="22" customFormat="1" x14ac:dyDescent="0.2">
      <c r="B41" s="21"/>
      <c r="C41" s="34" t="s">
        <v>92</v>
      </c>
      <c r="D41" s="23"/>
      <c r="E41" s="35"/>
      <c r="F41" s="36"/>
      <c r="G41" s="36"/>
      <c r="H41" s="36"/>
      <c r="I41" s="36"/>
      <c r="J41" s="36"/>
      <c r="K41" s="37"/>
      <c r="L41" s="38"/>
    </row>
    <row r="42" spans="1:14" s="22" customFormat="1" x14ac:dyDescent="0.2">
      <c r="B42" s="21">
        <v>13</v>
      </c>
      <c r="C42" s="22" t="s">
        <v>90</v>
      </c>
      <c r="D42" s="23"/>
      <c r="E42" s="24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6">
        <v>0</v>
      </c>
      <c r="L42" s="63">
        <f t="shared" ref="L42:L54" si="10">SUMPRODUCT(F42:K42,$F$7:$K$7)</f>
        <v>0</v>
      </c>
      <c r="M42" s="27" t="e">
        <f t="shared" ref="M42:M54" si="11">+L42/E42-1</f>
        <v>#DIV/0!</v>
      </c>
      <c r="N42" s="28">
        <f t="shared" ref="N42:N54" si="12">+L42-E42</f>
        <v>0</v>
      </c>
    </row>
    <row r="43" spans="1:14" s="22" customFormat="1" x14ac:dyDescent="0.2">
      <c r="A43" s="42"/>
      <c r="B43" s="21">
        <v>12</v>
      </c>
      <c r="C43" s="22" t="s">
        <v>38</v>
      </c>
      <c r="D43" s="23"/>
      <c r="E43" s="24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6">
        <v>0</v>
      </c>
      <c r="L43" s="64">
        <f t="shared" si="10"/>
        <v>0</v>
      </c>
      <c r="M43" s="27" t="e">
        <f t="shared" si="11"/>
        <v>#DIV/0!</v>
      </c>
      <c r="N43" s="28">
        <f t="shared" si="12"/>
        <v>0</v>
      </c>
    </row>
    <row r="44" spans="1:14" s="22" customFormat="1" x14ac:dyDescent="0.2">
      <c r="B44" s="21">
        <v>11</v>
      </c>
      <c r="C44" s="22" t="s">
        <v>93</v>
      </c>
      <c r="D44" s="23"/>
      <c r="E44" s="24"/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6">
        <v>0</v>
      </c>
      <c r="L44" s="64">
        <f t="shared" si="10"/>
        <v>0</v>
      </c>
      <c r="M44" s="27" t="e">
        <f t="shared" si="11"/>
        <v>#DIV/0!</v>
      </c>
      <c r="N44" s="28">
        <f t="shared" si="12"/>
        <v>0</v>
      </c>
    </row>
    <row r="45" spans="1:14" s="22" customFormat="1" x14ac:dyDescent="0.2">
      <c r="B45" s="21">
        <v>10</v>
      </c>
      <c r="C45" s="22" t="s">
        <v>52</v>
      </c>
      <c r="D45" s="23"/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6">
        <v>0</v>
      </c>
      <c r="L45" s="64">
        <f t="shared" si="10"/>
        <v>0</v>
      </c>
      <c r="M45" s="27" t="e">
        <f t="shared" si="11"/>
        <v>#DIV/0!</v>
      </c>
      <c r="N45" s="28">
        <f t="shared" si="12"/>
        <v>0</v>
      </c>
    </row>
    <row r="46" spans="1:14" s="22" customFormat="1" x14ac:dyDescent="0.2">
      <c r="B46" s="21">
        <v>9</v>
      </c>
      <c r="C46" s="22" t="s">
        <v>68</v>
      </c>
      <c r="D46" s="23"/>
      <c r="E46" s="24"/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6">
        <v>0</v>
      </c>
      <c r="L46" s="64">
        <f t="shared" si="10"/>
        <v>0</v>
      </c>
      <c r="M46" s="27" t="e">
        <f t="shared" si="11"/>
        <v>#DIV/0!</v>
      </c>
      <c r="N46" s="28">
        <f t="shared" si="12"/>
        <v>0</v>
      </c>
    </row>
    <row r="47" spans="1:14" s="22" customFormat="1" x14ac:dyDescent="0.2">
      <c r="B47" s="21">
        <v>8</v>
      </c>
      <c r="C47" s="22" t="s">
        <v>36</v>
      </c>
      <c r="D47" s="23"/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6">
        <v>0</v>
      </c>
      <c r="L47" s="64">
        <f t="shared" si="10"/>
        <v>0</v>
      </c>
      <c r="M47" s="27" t="e">
        <f t="shared" si="11"/>
        <v>#DIV/0!</v>
      </c>
      <c r="N47" s="28">
        <f t="shared" si="12"/>
        <v>0</v>
      </c>
    </row>
    <row r="48" spans="1:14" s="22" customFormat="1" x14ac:dyDescent="0.2">
      <c r="B48" s="21">
        <v>7</v>
      </c>
      <c r="C48" s="22" t="s">
        <v>35</v>
      </c>
      <c r="D48" s="23"/>
      <c r="E48" s="24"/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6">
        <v>0</v>
      </c>
      <c r="L48" s="64">
        <f t="shared" si="10"/>
        <v>0</v>
      </c>
      <c r="M48" s="27" t="e">
        <f t="shared" si="11"/>
        <v>#DIV/0!</v>
      </c>
      <c r="N48" s="28">
        <f t="shared" si="12"/>
        <v>0</v>
      </c>
    </row>
    <row r="49" spans="2:14" s="22" customFormat="1" x14ac:dyDescent="0.2">
      <c r="B49" s="21">
        <v>6</v>
      </c>
      <c r="C49" s="22" t="s">
        <v>23</v>
      </c>
      <c r="D49" s="23"/>
      <c r="E49" s="24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6">
        <v>0</v>
      </c>
      <c r="L49" s="64">
        <f t="shared" si="10"/>
        <v>0</v>
      </c>
      <c r="M49" s="27" t="e">
        <f t="shared" si="11"/>
        <v>#DIV/0!</v>
      </c>
      <c r="N49" s="28">
        <f t="shared" si="12"/>
        <v>0</v>
      </c>
    </row>
    <row r="50" spans="2:14" s="22" customFormat="1" x14ac:dyDescent="0.2">
      <c r="B50" s="21">
        <v>5</v>
      </c>
      <c r="C50" s="22" t="s">
        <v>62</v>
      </c>
      <c r="D50" s="23"/>
      <c r="E50" s="24"/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6">
        <v>0</v>
      </c>
      <c r="L50" s="64">
        <f t="shared" si="10"/>
        <v>0</v>
      </c>
      <c r="M50" s="27" t="e">
        <f t="shared" si="11"/>
        <v>#DIV/0!</v>
      </c>
      <c r="N50" s="28">
        <f t="shared" si="12"/>
        <v>0</v>
      </c>
    </row>
    <row r="51" spans="2:14" s="22" customFormat="1" x14ac:dyDescent="0.2">
      <c r="B51" s="21">
        <v>4</v>
      </c>
      <c r="C51" s="22" t="s">
        <v>54</v>
      </c>
      <c r="D51" s="23"/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6">
        <v>0</v>
      </c>
      <c r="L51" s="64">
        <f t="shared" si="10"/>
        <v>0</v>
      </c>
      <c r="M51" s="27" t="e">
        <f t="shared" si="11"/>
        <v>#DIV/0!</v>
      </c>
      <c r="N51" s="28">
        <f t="shared" si="12"/>
        <v>0</v>
      </c>
    </row>
    <row r="52" spans="2:14" s="22" customFormat="1" x14ac:dyDescent="0.2">
      <c r="B52" s="21">
        <v>3</v>
      </c>
      <c r="C52" s="22" t="s">
        <v>47</v>
      </c>
      <c r="D52" s="23"/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6">
        <v>0</v>
      </c>
      <c r="L52" s="64">
        <f t="shared" si="10"/>
        <v>0</v>
      </c>
      <c r="M52" s="27" t="e">
        <f t="shared" si="11"/>
        <v>#DIV/0!</v>
      </c>
      <c r="N52" s="28">
        <f t="shared" si="12"/>
        <v>0</v>
      </c>
    </row>
    <row r="53" spans="2:14" s="22" customFormat="1" x14ac:dyDescent="0.2">
      <c r="B53" s="21">
        <v>2</v>
      </c>
      <c r="C53" s="22" t="s">
        <v>59</v>
      </c>
      <c r="D53" s="23"/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6">
        <v>0</v>
      </c>
      <c r="L53" s="64">
        <f t="shared" si="10"/>
        <v>0</v>
      </c>
      <c r="M53" s="27" t="e">
        <f t="shared" si="11"/>
        <v>#DIV/0!</v>
      </c>
      <c r="N53" s="28">
        <f t="shared" si="12"/>
        <v>0</v>
      </c>
    </row>
    <row r="54" spans="2:14" s="22" customFormat="1" x14ac:dyDescent="0.2">
      <c r="B54" s="21">
        <v>1</v>
      </c>
      <c r="C54" s="22" t="s">
        <v>53</v>
      </c>
      <c r="D54" s="23"/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6">
        <v>0</v>
      </c>
      <c r="L54" s="64">
        <f t="shared" si="10"/>
        <v>0</v>
      </c>
      <c r="M54" s="27" t="e">
        <f t="shared" si="11"/>
        <v>#DIV/0!</v>
      </c>
      <c r="N54" s="28">
        <f t="shared" si="12"/>
        <v>0</v>
      </c>
    </row>
    <row r="55" spans="2:14" s="22" customFormat="1" x14ac:dyDescent="0.2">
      <c r="B55" s="21"/>
      <c r="D55" s="23"/>
      <c r="E55" s="30">
        <f>+SUM(E42:E54)</f>
        <v>0</v>
      </c>
      <c r="F55" s="31">
        <f t="shared" ref="F55:L55" si="13">SUM(F42:F54)</f>
        <v>0</v>
      </c>
      <c r="G55" s="32">
        <f t="shared" si="13"/>
        <v>0</v>
      </c>
      <c r="H55" s="32">
        <f t="shared" si="13"/>
        <v>0</v>
      </c>
      <c r="I55" s="32">
        <f t="shared" si="13"/>
        <v>0</v>
      </c>
      <c r="J55" s="32">
        <f t="shared" si="13"/>
        <v>0</v>
      </c>
      <c r="K55" s="33">
        <f t="shared" si="13"/>
        <v>0</v>
      </c>
      <c r="L55" s="65">
        <f t="shared" si="13"/>
        <v>0</v>
      </c>
    </row>
    <row r="56" spans="2:14" s="22" customFormat="1" x14ac:dyDescent="0.2">
      <c r="B56" s="21"/>
      <c r="C56" s="34" t="s">
        <v>94</v>
      </c>
      <c r="D56" s="23"/>
      <c r="E56" s="35"/>
      <c r="F56" s="43"/>
      <c r="G56" s="43"/>
      <c r="H56" s="43"/>
      <c r="I56" s="43"/>
      <c r="J56" s="43"/>
      <c r="K56" s="44"/>
      <c r="L56" s="38"/>
    </row>
    <row r="57" spans="2:14" s="22" customFormat="1" x14ac:dyDescent="0.2">
      <c r="B57" s="21">
        <v>13</v>
      </c>
      <c r="C57" s="22" t="s">
        <v>90</v>
      </c>
      <c r="D57" s="23"/>
      <c r="E57" s="24"/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6">
        <v>0</v>
      </c>
      <c r="L57" s="63">
        <f t="shared" ref="L57:L69" si="14">SUMPRODUCT(F57:K57,$F$7:$K$7)</f>
        <v>0</v>
      </c>
      <c r="M57" s="27" t="e">
        <f t="shared" ref="M57:M69" si="15">+L57/E57-1</f>
        <v>#DIV/0!</v>
      </c>
      <c r="N57" s="45">
        <f t="shared" ref="N57:N69" si="16">+L57-E57</f>
        <v>0</v>
      </c>
    </row>
    <row r="58" spans="2:14" s="22" customFormat="1" x14ac:dyDescent="0.2">
      <c r="B58" s="21">
        <v>12</v>
      </c>
      <c r="C58" s="22" t="s">
        <v>95</v>
      </c>
      <c r="D58" s="23"/>
      <c r="E58" s="24"/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6">
        <v>0</v>
      </c>
      <c r="L58" s="64">
        <f t="shared" si="14"/>
        <v>0</v>
      </c>
      <c r="M58" s="27" t="e">
        <f t="shared" si="15"/>
        <v>#DIV/0!</v>
      </c>
      <c r="N58" s="45">
        <f t="shared" si="16"/>
        <v>0</v>
      </c>
    </row>
    <row r="59" spans="2:14" s="22" customFormat="1" x14ac:dyDescent="0.2">
      <c r="B59" s="21">
        <v>11</v>
      </c>
      <c r="C59" s="22" t="s">
        <v>46</v>
      </c>
      <c r="D59" s="23"/>
      <c r="E59" s="24"/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6">
        <v>0</v>
      </c>
      <c r="L59" s="64">
        <f t="shared" si="14"/>
        <v>0</v>
      </c>
      <c r="M59" s="27" t="e">
        <f t="shared" si="15"/>
        <v>#DIV/0!</v>
      </c>
      <c r="N59" s="45">
        <f t="shared" si="16"/>
        <v>0</v>
      </c>
    </row>
    <row r="60" spans="2:14" s="22" customFormat="1" x14ac:dyDescent="0.2">
      <c r="B60" s="21">
        <v>10</v>
      </c>
      <c r="C60" s="22" t="s">
        <v>18</v>
      </c>
      <c r="D60" s="23"/>
      <c r="E60" s="24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6">
        <v>0</v>
      </c>
      <c r="L60" s="64">
        <f t="shared" si="14"/>
        <v>0</v>
      </c>
      <c r="M60" s="27" t="e">
        <f t="shared" si="15"/>
        <v>#DIV/0!</v>
      </c>
      <c r="N60" s="45">
        <f t="shared" si="16"/>
        <v>0</v>
      </c>
    </row>
    <row r="61" spans="2:14" s="22" customFormat="1" x14ac:dyDescent="0.2">
      <c r="B61" s="21">
        <v>9</v>
      </c>
      <c r="C61" s="22" t="s">
        <v>20</v>
      </c>
      <c r="D61" s="23"/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6">
        <v>0</v>
      </c>
      <c r="L61" s="64">
        <f t="shared" si="14"/>
        <v>0</v>
      </c>
      <c r="M61" s="27" t="e">
        <f t="shared" si="15"/>
        <v>#DIV/0!</v>
      </c>
      <c r="N61" s="45">
        <f t="shared" si="16"/>
        <v>0</v>
      </c>
    </row>
    <row r="62" spans="2:14" s="22" customFormat="1" x14ac:dyDescent="0.2">
      <c r="B62" s="21">
        <v>8</v>
      </c>
      <c r="C62" s="22" t="s">
        <v>45</v>
      </c>
      <c r="D62" s="23"/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6">
        <v>0</v>
      </c>
      <c r="L62" s="64">
        <f t="shared" si="14"/>
        <v>0</v>
      </c>
      <c r="M62" s="27" t="e">
        <f t="shared" si="15"/>
        <v>#DIV/0!</v>
      </c>
      <c r="N62" s="45">
        <f t="shared" si="16"/>
        <v>0</v>
      </c>
    </row>
    <row r="63" spans="2:14" s="22" customFormat="1" x14ac:dyDescent="0.2">
      <c r="B63" s="21">
        <v>7</v>
      </c>
      <c r="C63" s="22" t="s">
        <v>58</v>
      </c>
      <c r="D63" s="23"/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6">
        <v>0</v>
      </c>
      <c r="L63" s="64">
        <f t="shared" si="14"/>
        <v>0</v>
      </c>
      <c r="M63" s="27" t="e">
        <f t="shared" si="15"/>
        <v>#DIV/0!</v>
      </c>
      <c r="N63" s="45">
        <f t="shared" si="16"/>
        <v>0</v>
      </c>
    </row>
    <row r="64" spans="2:14" s="22" customFormat="1" x14ac:dyDescent="0.2">
      <c r="B64" s="21">
        <v>6</v>
      </c>
      <c r="C64" s="22" t="s">
        <v>19</v>
      </c>
      <c r="D64" s="23"/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6">
        <v>0</v>
      </c>
      <c r="L64" s="64">
        <f t="shared" si="14"/>
        <v>0</v>
      </c>
      <c r="M64" s="27" t="e">
        <f t="shared" si="15"/>
        <v>#DIV/0!</v>
      </c>
      <c r="N64" s="45">
        <f t="shared" si="16"/>
        <v>0</v>
      </c>
    </row>
    <row r="65" spans="2:14" x14ac:dyDescent="0.2">
      <c r="B65" s="46">
        <v>5</v>
      </c>
      <c r="C65" s="22" t="s">
        <v>57</v>
      </c>
      <c r="D65" s="47"/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6">
        <v>0</v>
      </c>
      <c r="L65" s="64">
        <f t="shared" si="14"/>
        <v>0</v>
      </c>
      <c r="M65" s="27" t="e">
        <f t="shared" si="15"/>
        <v>#DIV/0!</v>
      </c>
      <c r="N65" s="48">
        <f t="shared" si="16"/>
        <v>0</v>
      </c>
    </row>
    <row r="66" spans="2:14" x14ac:dyDescent="0.2">
      <c r="B66" s="46">
        <v>4</v>
      </c>
      <c r="C66" s="22" t="s">
        <v>43</v>
      </c>
      <c r="D66" s="47"/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6">
        <v>0</v>
      </c>
      <c r="L66" s="64">
        <f t="shared" si="14"/>
        <v>0</v>
      </c>
      <c r="M66" s="27" t="e">
        <f t="shared" si="15"/>
        <v>#DIV/0!</v>
      </c>
      <c r="N66" s="48">
        <f t="shared" si="16"/>
        <v>0</v>
      </c>
    </row>
    <row r="67" spans="2:14" x14ac:dyDescent="0.2">
      <c r="B67" s="46">
        <v>3</v>
      </c>
      <c r="C67" s="22" t="s">
        <v>65</v>
      </c>
      <c r="D67" s="47"/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6">
        <v>0</v>
      </c>
      <c r="L67" s="64">
        <f t="shared" si="14"/>
        <v>0</v>
      </c>
      <c r="M67" s="27" t="e">
        <f t="shared" si="15"/>
        <v>#DIV/0!</v>
      </c>
      <c r="N67" s="48">
        <f t="shared" si="16"/>
        <v>0</v>
      </c>
    </row>
    <row r="68" spans="2:14" x14ac:dyDescent="0.2">
      <c r="B68" s="46">
        <v>2</v>
      </c>
      <c r="C68" s="22" t="s">
        <v>44</v>
      </c>
      <c r="D68" s="47"/>
      <c r="E68" s="24"/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6">
        <v>0</v>
      </c>
      <c r="L68" s="64">
        <f t="shared" si="14"/>
        <v>0</v>
      </c>
      <c r="M68" s="27" t="e">
        <f t="shared" si="15"/>
        <v>#DIV/0!</v>
      </c>
      <c r="N68" s="48">
        <f t="shared" si="16"/>
        <v>0</v>
      </c>
    </row>
    <row r="69" spans="2:14" x14ac:dyDescent="0.2">
      <c r="B69" s="46">
        <v>1</v>
      </c>
      <c r="C69" s="22" t="s">
        <v>69</v>
      </c>
      <c r="D69" s="47"/>
      <c r="E69" s="24"/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6">
        <v>0</v>
      </c>
      <c r="L69" s="64">
        <f t="shared" si="14"/>
        <v>0</v>
      </c>
      <c r="M69" s="27" t="e">
        <f t="shared" si="15"/>
        <v>#DIV/0!</v>
      </c>
      <c r="N69" s="48">
        <f t="shared" si="16"/>
        <v>0</v>
      </c>
    </row>
    <row r="70" spans="2:14" x14ac:dyDescent="0.2">
      <c r="E70" s="49">
        <f>+SUM(E57:E69)</f>
        <v>0</v>
      </c>
      <c r="F70" s="32">
        <f t="shared" ref="F70:L70" si="17">SUM(F57:F69)</f>
        <v>0</v>
      </c>
      <c r="G70" s="32">
        <f t="shared" si="17"/>
        <v>0</v>
      </c>
      <c r="H70" s="32">
        <f t="shared" si="17"/>
        <v>0</v>
      </c>
      <c r="I70" s="32">
        <f t="shared" si="17"/>
        <v>0</v>
      </c>
      <c r="J70" s="32">
        <f t="shared" si="17"/>
        <v>0</v>
      </c>
      <c r="K70" s="32">
        <f t="shared" si="17"/>
        <v>0</v>
      </c>
      <c r="L70" s="65">
        <f t="shared" si="17"/>
        <v>0</v>
      </c>
    </row>
    <row r="71" spans="2:14" x14ac:dyDescent="0.2">
      <c r="E71" s="50">
        <f>E70+E55+E40+E25</f>
        <v>0</v>
      </c>
      <c r="F71" s="16"/>
      <c r="G71" s="16"/>
      <c r="H71" s="16"/>
      <c r="I71" s="16"/>
      <c r="J71" s="16"/>
      <c r="K71" s="16"/>
      <c r="L71" s="63">
        <f>L70+L55+L40+L25</f>
        <v>0</v>
      </c>
    </row>
  </sheetData>
  <pageMargins left="0.75" right="0.75" top="1" bottom="1" header="0.5" footer="0.5"/>
  <pageSetup scale="5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6"/>
  <sheetViews>
    <sheetView topLeftCell="A7" workbookViewId="0">
      <selection activeCell="H2" sqref="H2"/>
    </sheetView>
  </sheetViews>
  <sheetFormatPr defaultRowHeight="15" x14ac:dyDescent="0.25"/>
  <cols>
    <col min="4" max="4" width="23.5703125" customWidth="1"/>
    <col min="7" max="7" width="12" bestFit="1" customWidth="1"/>
    <col min="8" max="12" width="18.7109375" bestFit="1" customWidth="1"/>
  </cols>
  <sheetData>
    <row r="2" spans="4:12" x14ac:dyDescent="0.25">
      <c r="H2" s="68" t="s">
        <v>99</v>
      </c>
      <c r="I2" s="68"/>
      <c r="J2" s="68"/>
      <c r="K2" s="68"/>
      <c r="L2" s="68"/>
    </row>
    <row r="3" spans="4:12" x14ac:dyDescent="0.25">
      <c r="D3" s="70" t="s">
        <v>0</v>
      </c>
      <c r="E3" s="69" t="s">
        <v>1</v>
      </c>
      <c r="F3" s="69" t="s">
        <v>98</v>
      </c>
      <c r="G3" s="69" t="s">
        <v>101</v>
      </c>
      <c r="H3" s="67" t="s">
        <v>13</v>
      </c>
      <c r="I3" s="67" t="s">
        <v>63</v>
      </c>
      <c r="J3" s="67" t="s">
        <v>11</v>
      </c>
      <c r="K3" s="67" t="s">
        <v>14</v>
      </c>
      <c r="L3" s="67" t="s">
        <v>6</v>
      </c>
    </row>
    <row r="4" spans="4:12" x14ac:dyDescent="0.25">
      <c r="D4" t="s">
        <v>13</v>
      </c>
      <c r="E4" s="66">
        <f>VLOOKUP($D4,testOutputs!$A$1:$BS$69,2,FALSE)</f>
        <v>1.1395489999999999E-3</v>
      </c>
      <c r="F4" s="66">
        <f>VLOOKUP($D4,testOutputs!$A$1:$BS$69,3,FALSE)</f>
        <v>3.8945629676087699E-3</v>
      </c>
      <c r="G4" s="66">
        <f>F4^2</f>
        <v>1.5167620708669629E-5</v>
      </c>
      <c r="H4" s="66">
        <f>INDEX(testOutputs!$A$1:$BS$69,MATCH(Combos!$D4,testOutputs!$A$1:$A$69,0),MATCH(Combos!H$3,testOutputs!$A$1:$BS$1,0))</f>
        <v>1.51676207086696E-5</v>
      </c>
      <c r="I4" s="66">
        <f>INDEX(testOutputs!$A$1:$BS$69,MATCH(Combos!$D4,testOutputs!$A$1:$A$69,0),MATCH(Combos!I$3,testOutputs!$A$1:$BS$1,0))</f>
        <v>-5.5361015154835098E-7</v>
      </c>
      <c r="J4" s="66">
        <f>INDEX(testOutputs!$A$1:$BS$69,MATCH(Combos!$D4,testOutputs!$A$1:$A$69,0),MATCH(Combos!J$3,testOutputs!$A$1:$BS$1,0))</f>
        <v>1.2936188836080801E-7</v>
      </c>
      <c r="K4" s="66">
        <f>INDEX(testOutputs!$A$1:$BS$69,MATCH(Combos!$D4,testOutputs!$A$1:$A$69,0),MATCH(Combos!K$3,testOutputs!$A$1:$BS$1,0))</f>
        <v>0</v>
      </c>
      <c r="L4" s="66">
        <f>INDEX(testOutputs!$A$1:$BS$69,MATCH(Combos!$D4,testOutputs!$A$1:$A$69,0),MATCH(Combos!L$3,testOutputs!$A$1:$BS$1,0))</f>
        <v>-5.3602149588960203E-8</v>
      </c>
    </row>
    <row r="5" spans="4:12" x14ac:dyDescent="0.25">
      <c r="D5" t="s">
        <v>63</v>
      </c>
      <c r="E5" s="66">
        <f>VLOOKUP($D5,testOutputs!$A$1:$BS$69,2,FALSE)</f>
        <v>7.141817E-3</v>
      </c>
      <c r="F5" s="66">
        <f>VLOOKUP($D5,testOutputs!$A$1:$BS$69,3,FALSE)</f>
        <v>1.3814021404617899E-2</v>
      </c>
      <c r="G5" s="66">
        <f t="shared" ref="G5:G8" si="0">F5^2</f>
        <v>1.9082718736724148E-4</v>
      </c>
      <c r="H5" s="66">
        <f>INDEX(testOutputs!$A$1:$BS$69,MATCH(Combos!$D5,testOutputs!$A$1:$A$69,0),MATCH(Combos!H$3,testOutputs!$A$1:$BS$1,0))</f>
        <v>-5.5361015154835098E-7</v>
      </c>
      <c r="I5" s="66">
        <f>INDEX(testOutputs!$A$1:$BS$69,MATCH(Combos!$D5,testOutputs!$A$1:$A$69,0),MATCH(Combos!I$3,testOutputs!$A$1:$BS$1,0))</f>
        <v>1.90827187367243E-4</v>
      </c>
      <c r="J5" s="66">
        <f>INDEX(testOutputs!$A$1:$BS$69,MATCH(Combos!$D5,testOutputs!$A$1:$A$69,0),MATCH(Combos!J$3,testOutputs!$A$1:$BS$1,0))</f>
        <v>1.8636690961853299E-6</v>
      </c>
      <c r="K5" s="66">
        <f>INDEX(testOutputs!$A$1:$BS$69,MATCH(Combos!$D5,testOutputs!$A$1:$A$69,0),MATCH(Combos!K$3,testOutputs!$A$1:$BS$1,0))</f>
        <v>0</v>
      </c>
      <c r="L5" s="66">
        <f>INDEX(testOutputs!$A$1:$BS$69,MATCH(Combos!$D5,testOutputs!$A$1:$A$69,0),MATCH(Combos!L$3,testOutputs!$A$1:$BS$1,0))</f>
        <v>-3.5982780632264501E-7</v>
      </c>
    </row>
    <row r="6" spans="4:12" x14ac:dyDescent="0.25">
      <c r="D6" t="s">
        <v>11</v>
      </c>
      <c r="E6" s="66">
        <f>VLOOKUP($D6,testOutputs!$A$1:$BS$69,2,FALSE)</f>
        <v>1.2447719999999899E-3</v>
      </c>
      <c r="F6" s="66">
        <f>VLOOKUP($D6,testOutputs!$A$1:$BS$69,3,FALSE)</f>
        <v>4.1644154167892597E-3</v>
      </c>
      <c r="G6" s="66">
        <f t="shared" si="0"/>
        <v>1.7342355763592062E-5</v>
      </c>
      <c r="H6" s="66">
        <f>INDEX(testOutputs!$A$1:$BS$69,MATCH(Combos!$D6,testOutputs!$A$1:$A$69,0),MATCH(Combos!H$3,testOutputs!$A$1:$BS$1,0))</f>
        <v>1.2936188836080801E-7</v>
      </c>
      <c r="I6" s="66">
        <f>INDEX(testOutputs!$A$1:$BS$69,MATCH(Combos!$D6,testOutputs!$A$1:$A$69,0),MATCH(Combos!I$3,testOutputs!$A$1:$BS$1,0))</f>
        <v>1.8636690961853299E-6</v>
      </c>
      <c r="J6" s="66">
        <f>INDEX(testOutputs!$A$1:$BS$69,MATCH(Combos!$D6,testOutputs!$A$1:$A$69,0),MATCH(Combos!J$3,testOutputs!$A$1:$BS$1,0))</f>
        <v>1.73423557635921E-5</v>
      </c>
      <c r="K6" s="66">
        <f>INDEX(testOutputs!$A$1:$BS$69,MATCH(Combos!$D6,testOutputs!$A$1:$A$69,0),MATCH(Combos!K$3,testOutputs!$A$1:$BS$1,0))</f>
        <v>0</v>
      </c>
      <c r="L6" s="66">
        <f>INDEX(testOutputs!$A$1:$BS$69,MATCH(Combos!$D6,testOutputs!$A$1:$A$69,0),MATCH(Combos!L$3,testOutputs!$A$1:$BS$1,0))</f>
        <v>-3.8880136733692999E-9</v>
      </c>
    </row>
    <row r="7" spans="4:12" x14ac:dyDescent="0.25">
      <c r="D7" t="s">
        <v>14</v>
      </c>
      <c r="E7" s="66">
        <f>VLOOKUP($D7,testOutputs!$A$1:$BS$69,2,FALSE)</f>
        <v>0</v>
      </c>
      <c r="F7" s="66">
        <f>VLOOKUP($D7,testOutputs!$A$1:$BS$69,3,FALSE)</f>
        <v>0</v>
      </c>
      <c r="G7" s="66">
        <f t="shared" si="0"/>
        <v>0</v>
      </c>
      <c r="H7" s="66">
        <f>INDEX(testOutputs!$A$1:$BS$69,MATCH(Combos!$D7,testOutputs!$A$1:$A$69,0),MATCH(Combos!H$3,testOutputs!$A$1:$BS$1,0))</f>
        <v>0</v>
      </c>
      <c r="I7" s="66">
        <f>INDEX(testOutputs!$A$1:$BS$69,MATCH(Combos!$D7,testOutputs!$A$1:$A$69,0),MATCH(Combos!I$3,testOutputs!$A$1:$BS$1,0))</f>
        <v>0</v>
      </c>
      <c r="J7" s="66">
        <f>INDEX(testOutputs!$A$1:$BS$69,MATCH(Combos!$D7,testOutputs!$A$1:$A$69,0),MATCH(Combos!J$3,testOutputs!$A$1:$BS$1,0))</f>
        <v>0</v>
      </c>
      <c r="K7" s="66">
        <f>INDEX(testOutputs!$A$1:$BS$69,MATCH(Combos!$D7,testOutputs!$A$1:$A$69,0),MATCH(Combos!K$3,testOutputs!$A$1:$BS$1,0))</f>
        <v>0</v>
      </c>
      <c r="L7" s="66">
        <f>INDEX(testOutputs!$A$1:$BS$69,MATCH(Combos!$D7,testOutputs!$A$1:$A$69,0),MATCH(Combos!L$3,testOutputs!$A$1:$BS$1,0))</f>
        <v>0</v>
      </c>
    </row>
    <row r="8" spans="4:12" x14ac:dyDescent="0.25">
      <c r="D8" t="s">
        <v>6</v>
      </c>
      <c r="E8" s="66">
        <f>VLOOKUP($D8,testOutputs!$A$1:$BS$69,2,FALSE)</f>
        <v>1.33925999999999E-4</v>
      </c>
      <c r="F8" s="66">
        <f>VLOOKUP($D8,testOutputs!$A$1:$BS$69,3,FALSE)</f>
        <v>1.3326889406404E-3</v>
      </c>
      <c r="G8" s="66">
        <f t="shared" si="0"/>
        <v>1.7760598125052318E-6</v>
      </c>
      <c r="H8" s="66">
        <f>INDEX(testOutputs!$A$1:$BS$69,MATCH(Combos!$D8,testOutputs!$A$1:$A$69,0),MATCH(Combos!H$3,testOutputs!$A$1:$BS$1,0))</f>
        <v>-5.3602149588960203E-8</v>
      </c>
      <c r="I8" s="66">
        <f>INDEX(testOutputs!$A$1:$BS$69,MATCH(Combos!$D8,testOutputs!$A$1:$A$69,0),MATCH(Combos!I$3,testOutputs!$A$1:$BS$1,0))</f>
        <v>-3.5982780632264501E-7</v>
      </c>
      <c r="J8" s="66">
        <f>INDEX(testOutputs!$A$1:$BS$69,MATCH(Combos!$D8,testOutputs!$A$1:$A$69,0),MATCH(Combos!J$3,testOutputs!$A$1:$BS$1,0))</f>
        <v>-3.8880136733692999E-9</v>
      </c>
      <c r="K8" s="66">
        <f>INDEX(testOutputs!$A$1:$BS$69,MATCH(Combos!$D8,testOutputs!$A$1:$A$69,0),MATCH(Combos!K$3,testOutputs!$A$1:$BS$1,0))</f>
        <v>0</v>
      </c>
      <c r="L8" s="66">
        <f>INDEX(testOutputs!$A$1:$BS$69,MATCH(Combos!$D8,testOutputs!$A$1:$A$69,0),MATCH(Combos!L$3,testOutputs!$A$1:$BS$1,0))</f>
        <v>1.77605981250525E-6</v>
      </c>
    </row>
    <row r="9" spans="4:12" x14ac:dyDescent="0.25">
      <c r="D9" s="72" t="s">
        <v>100</v>
      </c>
      <c r="E9" s="73">
        <f>SUM(E4:E8)</f>
        <v>9.660063999999989E-3</v>
      </c>
      <c r="F9" s="73">
        <f>SQRT(G9)</f>
        <v>1.5071742745244679E-2</v>
      </c>
      <c r="G9" s="74">
        <f>SUM(H4:L8)</f>
        <v>2.2715742937883562E-4</v>
      </c>
    </row>
    <row r="12" spans="4:12" x14ac:dyDescent="0.25">
      <c r="H12" s="71"/>
    </row>
    <row r="13" spans="4:12" x14ac:dyDescent="0.25">
      <c r="H13" s="68" t="s">
        <v>99</v>
      </c>
      <c r="I13" s="68"/>
      <c r="J13" s="68"/>
      <c r="K13" s="68"/>
    </row>
    <row r="14" spans="4:12" x14ac:dyDescent="0.25">
      <c r="D14" s="70" t="s">
        <v>0</v>
      </c>
      <c r="E14" s="69" t="s">
        <v>1</v>
      </c>
      <c r="F14" s="69" t="s">
        <v>98</v>
      </c>
      <c r="G14" s="69" t="s">
        <v>101</v>
      </c>
      <c r="H14" s="67" t="s">
        <v>26</v>
      </c>
      <c r="I14" s="67" t="s">
        <v>30</v>
      </c>
      <c r="J14" s="67" t="s">
        <v>31</v>
      </c>
      <c r="K14" s="67" t="s">
        <v>29</v>
      </c>
    </row>
    <row r="15" spans="4:12" x14ac:dyDescent="0.25">
      <c r="D15" t="s">
        <v>26</v>
      </c>
      <c r="E15" s="66">
        <f>VLOOKUP($D15,testOutputs!$A$1:$BS$69,2,FALSE)</f>
        <v>1.540706E-3</v>
      </c>
      <c r="F15" s="66">
        <f>VLOOKUP($D15,testOutputs!$A$1:$BS$69,3,FALSE)</f>
        <v>4.61579330736866E-3</v>
      </c>
      <c r="G15" s="66">
        <f>F15^2</f>
        <v>2.1305547856349313E-5</v>
      </c>
      <c r="H15" s="66">
        <f>INDEX(testOutputs!$A$1:$BS$69,MATCH(Combos!$D15,testOutputs!$A$1:$A$69,0),MATCH(Combos!H$14,testOutputs!$A$1:$BS$1,0))</f>
        <v>2.13055478563493E-5</v>
      </c>
      <c r="I15" s="66">
        <f>INDEX(testOutputs!$A$1:$BS$69,MATCH(Combos!$D15,testOutputs!$A$1:$A$69,0),MATCH(Combos!I$14,testOutputs!$A$1:$BS$1,0))</f>
        <v>-4.6817335637567297E-8</v>
      </c>
      <c r="J15" s="66">
        <f>INDEX(testOutputs!$A$1:$BS$69,MATCH(Combos!$D15,testOutputs!$A$1:$A$69,0),MATCH(Combos!J$14,testOutputs!$A$1:$BS$1,0))</f>
        <v>-1.6496292306433001E-7</v>
      </c>
      <c r="K15" s="66">
        <f>INDEX(testOutputs!$A$1:$BS$69,MATCH(Combos!$D15,testOutputs!$A$1:$A$69,0),MATCH(Combos!K$14,testOutputs!$A$1:$BS$1,0))</f>
        <v>1.2798063612160801E-7</v>
      </c>
    </row>
    <row r="16" spans="4:12" x14ac:dyDescent="0.25">
      <c r="D16" t="s">
        <v>30</v>
      </c>
      <c r="E16" s="66">
        <f>VLOOKUP($D16,testOutputs!$A$1:$BS$69,2,FALSE)</f>
        <v>1.7918400000000001E-4</v>
      </c>
      <c r="F16" s="66">
        <f>VLOOKUP($D16,testOutputs!$A$1:$BS$69,3,FALSE)</f>
        <v>1.5627302155895801E-3</v>
      </c>
      <c r="G16" s="66">
        <f t="shared" ref="G16:G18" si="1">F16^2</f>
        <v>2.4421257267166553E-6</v>
      </c>
      <c r="H16" s="66">
        <f>INDEX(testOutputs!$A$1:$BS$69,MATCH(Combos!$D16,testOutputs!$A$1:$A$69,0),MATCH(Combos!H$14,testOutputs!$A$1:$BS$1,0))</f>
        <v>-4.6817335637567297E-8</v>
      </c>
      <c r="I16" s="66">
        <f>INDEX(testOutputs!$A$1:$BS$69,MATCH(Combos!$D16,testOutputs!$A$1:$A$69,0),MATCH(Combos!I$14,testOutputs!$A$1:$BS$1,0))</f>
        <v>2.44212572671666E-6</v>
      </c>
      <c r="J16" s="66">
        <f>INDEX(testOutputs!$A$1:$BS$69,MATCH(Combos!$D16,testOutputs!$A$1:$A$69,0),MATCH(Combos!J$14,testOutputs!$A$1:$BS$1,0))</f>
        <v>-4.6371818589859102E-8</v>
      </c>
      <c r="K16" s="66">
        <f>INDEX(testOutputs!$A$1:$BS$69,MATCH(Combos!$D16,testOutputs!$A$1:$A$69,0),MATCH(Combos!K$14,testOutputs!$A$1:$BS$1,0))</f>
        <v>2.1657073419342001E-8</v>
      </c>
    </row>
    <row r="17" spans="4:12" x14ac:dyDescent="0.25">
      <c r="D17" t="s">
        <v>31</v>
      </c>
      <c r="E17" s="66">
        <f>VLOOKUP($D17,testOutputs!$A$1:$BS$69,2,FALSE)</f>
        <v>1.000562E-3</v>
      </c>
      <c r="F17" s="66">
        <f>VLOOKUP($D17,testOutputs!$A$1:$BS$69,3,FALSE)</f>
        <v>3.67669811856526E-3</v>
      </c>
      <c r="G17" s="66">
        <f t="shared" si="1"/>
        <v>1.3518109055061322E-5</v>
      </c>
      <c r="H17" s="66">
        <f>INDEX(testOutputs!$A$1:$BS$69,MATCH(Combos!$D17,testOutputs!$A$1:$A$69,0),MATCH(Combos!H$14,testOutputs!$A$1:$BS$1,0))</f>
        <v>-1.6496292306433001E-7</v>
      </c>
      <c r="I17" s="66">
        <f>INDEX(testOutputs!$A$1:$BS$69,MATCH(Combos!$D17,testOutputs!$A$1:$A$69,0),MATCH(Combos!I$14,testOutputs!$A$1:$BS$1,0))</f>
        <v>-4.6371818589859102E-8</v>
      </c>
      <c r="J17" s="66">
        <f>INDEX(testOutputs!$A$1:$BS$69,MATCH(Combos!$D17,testOutputs!$A$1:$A$69,0),MATCH(Combos!J$14,testOutputs!$A$1:$BS$1,0))</f>
        <v>1.35181090550613E-5</v>
      </c>
      <c r="K17" s="66">
        <f>INDEX(testOutputs!$A$1:$BS$69,MATCH(Combos!$D17,testOutputs!$A$1:$A$69,0),MATCH(Combos!K$14,testOutputs!$A$1:$BS$1,0))</f>
        <v>-2.4093392273227201E-8</v>
      </c>
    </row>
    <row r="18" spans="4:12" x14ac:dyDescent="0.25">
      <c r="D18" t="s">
        <v>29</v>
      </c>
      <c r="E18" s="66">
        <f>VLOOKUP($D18,testOutputs!$A$1:$BS$69,2,FALSE)</f>
        <v>1.79507E-4</v>
      </c>
      <c r="F18" s="66">
        <f>VLOOKUP($D18,testOutputs!$A$1:$BS$69,3,FALSE)</f>
        <v>1.49642342779659E-3</v>
      </c>
      <c r="G18" s="66">
        <f t="shared" si="1"/>
        <v>2.2392830752584963E-6</v>
      </c>
      <c r="H18" s="66">
        <f>INDEX(testOutputs!$A$1:$BS$69,MATCH(Combos!$D18,testOutputs!$A$1:$A$69,0),MATCH(Combos!H$14,testOutputs!$A$1:$BS$1,0))</f>
        <v>1.2798063612160801E-7</v>
      </c>
      <c r="I18" s="66">
        <f>INDEX(testOutputs!$A$1:$BS$69,MATCH(Combos!$D18,testOutputs!$A$1:$A$69,0),MATCH(Combos!I$14,testOutputs!$A$1:$BS$1,0))</f>
        <v>2.1657073419342001E-8</v>
      </c>
      <c r="J18" s="66">
        <f>INDEX(testOutputs!$A$1:$BS$69,MATCH(Combos!$D18,testOutputs!$A$1:$A$69,0),MATCH(Combos!J$14,testOutputs!$A$1:$BS$1,0))</f>
        <v>-2.4093392273227201E-8</v>
      </c>
      <c r="K18" s="66">
        <f>INDEX(testOutputs!$A$1:$BS$69,MATCH(Combos!$D18,testOutputs!$A$1:$A$69,0),MATCH(Combos!K$14,testOutputs!$A$1:$BS$1,0))</f>
        <v>2.23928307525852E-6</v>
      </c>
    </row>
    <row r="19" spans="4:12" x14ac:dyDescent="0.25">
      <c r="D19" s="72" t="s">
        <v>102</v>
      </c>
      <c r="E19" s="73">
        <f>SUM(E15:E18)</f>
        <v>2.8999590000000001E-3</v>
      </c>
      <c r="F19" s="73">
        <f>SQRT(G19)</f>
        <v>6.2641719479383474E-3</v>
      </c>
      <c r="G19" s="74">
        <f>SUM(H15:K18)</f>
        <v>3.923985019333771E-5</v>
      </c>
    </row>
    <row r="20" spans="4:12" x14ac:dyDescent="0.25">
      <c r="D20" s="75"/>
      <c r="E20" s="76"/>
      <c r="F20" s="76"/>
      <c r="G20" s="76"/>
    </row>
    <row r="21" spans="4:12" x14ac:dyDescent="0.25">
      <c r="D21" s="75"/>
      <c r="E21" s="76"/>
      <c r="F21" s="76"/>
      <c r="G21" s="76"/>
    </row>
    <row r="22" spans="4:12" x14ac:dyDescent="0.25">
      <c r="H22" s="68" t="s">
        <v>99</v>
      </c>
      <c r="I22" s="68"/>
      <c r="J22" s="68"/>
      <c r="K22" s="68"/>
      <c r="L22" s="68"/>
    </row>
    <row r="23" spans="4:12" x14ac:dyDescent="0.25">
      <c r="E23" s="69" t="s">
        <v>1</v>
      </c>
      <c r="F23" s="69" t="s">
        <v>98</v>
      </c>
      <c r="G23" s="69" t="s">
        <v>101</v>
      </c>
      <c r="H23" s="67" t="s">
        <v>37</v>
      </c>
      <c r="I23" s="67" t="s">
        <v>34</v>
      </c>
      <c r="J23" s="67" t="s">
        <v>33</v>
      </c>
      <c r="K23" s="67" t="s">
        <v>15</v>
      </c>
      <c r="L23" s="67" t="s">
        <v>3</v>
      </c>
    </row>
    <row r="24" spans="4:12" x14ac:dyDescent="0.25">
      <c r="D24" t="s">
        <v>37</v>
      </c>
      <c r="E24" s="66">
        <f>VLOOKUP($D24,testOutputs!$A$1:$BS$69,2,FALSE)</f>
        <v>2.222047E-3</v>
      </c>
      <c r="F24" s="66">
        <f>VLOOKUP($D24,testOutputs!$A$1:$BS$69,3,FALSE)</f>
        <v>5.5916751446130203E-3</v>
      </c>
      <c r="G24" s="66">
        <f>F24^2</f>
        <v>3.1266830922883039E-5</v>
      </c>
      <c r="H24" s="66">
        <f>INDEX(testOutputs!$A$1:$BS$69,MATCH(Combos!$D24,testOutputs!$A$1:$A$69,0),MATCH(Combos!H$23,testOutputs!$A$1:$BS$1,0))</f>
        <v>3.12668309228831E-5</v>
      </c>
      <c r="I24" s="66">
        <f>INDEX(testOutputs!$A$1:$BS$69,MATCH(Combos!$D24,testOutputs!$A$1:$A$69,0),MATCH(Combos!I$23,testOutputs!$A$1:$BS$1,0))</f>
        <v>6.3147542546760805E-7</v>
      </c>
      <c r="J24" s="66">
        <f>INDEX(testOutputs!$A$1:$BS$69,MATCH(Combos!$D24,testOutputs!$A$1:$A$69,0),MATCH(Combos!J$23,testOutputs!$A$1:$BS$1,0))</f>
        <v>9.69106269296992E-8</v>
      </c>
      <c r="K24" s="66">
        <f>INDEX(testOutputs!$A$1:$BS$69,MATCH(Combos!$D24,testOutputs!$A$1:$A$69,0),MATCH(Combos!K$23,testOutputs!$A$1:$BS$1,0))</f>
        <v>-1.1441781203119901E-8</v>
      </c>
      <c r="L24" s="66">
        <f>INDEX(testOutputs!$A$1:$BS$69,MATCH(Combos!$D24,testOutputs!$A$1:$A$69,0),MATCH(Combos!L$23,testOutputs!$A$1:$BS$1,0))</f>
        <v>0</v>
      </c>
    </row>
    <row r="25" spans="4:12" x14ac:dyDescent="0.25">
      <c r="D25" t="s">
        <v>34</v>
      </c>
      <c r="E25" s="66">
        <f>VLOOKUP($D25,testOutputs!$A$1:$BS$69,2,FALSE)</f>
        <v>2.2947250000000001E-3</v>
      </c>
      <c r="F25" s="66">
        <f>VLOOKUP($D25,testOutputs!$A$1:$BS$69,3,FALSE)</f>
        <v>6.4742254736704398E-3</v>
      </c>
      <c r="G25" s="66">
        <f t="shared" ref="G25:G28" si="2">F25^2</f>
        <v>4.1915595483923233E-5</v>
      </c>
      <c r="H25" s="66">
        <f>INDEX(testOutputs!$A$1:$BS$69,MATCH(Combos!$D25,testOutputs!$A$1:$A$69,0),MATCH(Combos!H$23,testOutputs!$A$1:$BS$1,0))</f>
        <v>6.3147542546760805E-7</v>
      </c>
      <c r="I25" s="66">
        <f>INDEX(testOutputs!$A$1:$BS$69,MATCH(Combos!$D25,testOutputs!$A$1:$A$69,0),MATCH(Combos!I$23,testOutputs!$A$1:$BS$1,0))</f>
        <v>4.1915595483923199E-5</v>
      </c>
      <c r="J25" s="66">
        <f>INDEX(testOutputs!$A$1:$BS$69,MATCH(Combos!$D25,testOutputs!$A$1:$A$69,0),MATCH(Combos!J$23,testOutputs!$A$1:$BS$1,0))</f>
        <v>1.5423866709171399E-7</v>
      </c>
      <c r="K25" s="66">
        <f>INDEX(testOutputs!$A$1:$BS$69,MATCH(Combos!$D25,testOutputs!$A$1:$A$69,0),MATCH(Combos!K$23,testOutputs!$A$1:$BS$1,0))</f>
        <v>5.6086271752175501E-8</v>
      </c>
      <c r="L25" s="66">
        <f>INDEX(testOutputs!$A$1:$BS$69,MATCH(Combos!$D25,testOutputs!$A$1:$A$69,0),MATCH(Combos!L$23,testOutputs!$A$1:$BS$1,0))</f>
        <v>0</v>
      </c>
    </row>
    <row r="26" spans="4:12" x14ac:dyDescent="0.25">
      <c r="D26" t="s">
        <v>33</v>
      </c>
      <c r="E26" s="66">
        <f>VLOOKUP($D26,testOutputs!$A$1:$BS$69,2,FALSE)</f>
        <v>3.06939E-4</v>
      </c>
      <c r="F26" s="66">
        <f>VLOOKUP($D26,testOutputs!$A$1:$BS$69,3,FALSE)</f>
        <v>1.87748835323435E-3</v>
      </c>
      <c r="G26" s="66">
        <f t="shared" si="2"/>
        <v>3.5249625165306315E-6</v>
      </c>
      <c r="H26" s="66">
        <f>INDEX(testOutputs!$A$1:$BS$69,MATCH(Combos!$D26,testOutputs!$A$1:$A$69,0),MATCH(Combos!H$23,testOutputs!$A$1:$BS$1,0))</f>
        <v>9.69106269296992E-8</v>
      </c>
      <c r="I26" s="66">
        <f>INDEX(testOutputs!$A$1:$BS$69,MATCH(Combos!$D26,testOutputs!$A$1:$A$69,0),MATCH(Combos!I$23,testOutputs!$A$1:$BS$1,0))</f>
        <v>1.5423866709171399E-7</v>
      </c>
      <c r="J26" s="66">
        <f>INDEX(testOutputs!$A$1:$BS$69,MATCH(Combos!$D26,testOutputs!$A$1:$A$69,0),MATCH(Combos!J$23,testOutputs!$A$1:$BS$1,0))</f>
        <v>3.52496251653064E-6</v>
      </c>
      <c r="K26" s="66">
        <f>INDEX(testOutputs!$A$1:$BS$69,MATCH(Combos!$D26,testOutputs!$A$1:$A$69,0),MATCH(Combos!K$23,testOutputs!$A$1:$BS$1,0))</f>
        <v>-9.3855984848484499E-9</v>
      </c>
      <c r="L26" s="66">
        <f>INDEX(testOutputs!$A$1:$BS$69,MATCH(Combos!$D26,testOutputs!$A$1:$A$69,0),MATCH(Combos!L$23,testOutputs!$A$1:$BS$1,0))</f>
        <v>0</v>
      </c>
    </row>
    <row r="27" spans="4:12" x14ac:dyDescent="0.25">
      <c r="D27" t="s">
        <v>15</v>
      </c>
      <c r="E27" s="66">
        <f>VLOOKUP($D27,testOutputs!$A$1:$BS$69,2,FALSE)</f>
        <v>3.0574999999999903E-5</v>
      </c>
      <c r="F27" s="66">
        <f>VLOOKUP($D27,testOutputs!$A$1:$BS$69,3,FALSE)</f>
        <v>6.0132651590701796E-4</v>
      </c>
      <c r="G27" s="66">
        <f t="shared" si="2"/>
        <v>3.6159357873287314E-7</v>
      </c>
      <c r="H27" s="66">
        <f>INDEX(testOutputs!$A$1:$BS$69,MATCH(Combos!$D27,testOutputs!$A$1:$A$69,0),MATCH(Combos!H$23,testOutputs!$A$1:$BS$1,0))</f>
        <v>-1.1441781203119901E-8</v>
      </c>
      <c r="I27" s="66">
        <f>INDEX(testOutputs!$A$1:$BS$69,MATCH(Combos!$D27,testOutputs!$A$1:$A$69,0),MATCH(Combos!I$23,testOutputs!$A$1:$BS$1,0))</f>
        <v>5.6086271752175501E-8</v>
      </c>
      <c r="J27" s="66">
        <f>INDEX(testOutputs!$A$1:$BS$69,MATCH(Combos!$D27,testOutputs!$A$1:$A$69,0),MATCH(Combos!J$23,testOutputs!$A$1:$BS$1,0))</f>
        <v>-9.3855984848484499E-9</v>
      </c>
      <c r="K27" s="66">
        <f>INDEX(testOutputs!$A$1:$BS$69,MATCH(Combos!$D27,testOutputs!$A$1:$A$69,0),MATCH(Combos!K$23,testOutputs!$A$1:$BS$1,0))</f>
        <v>3.6159357873287298E-7</v>
      </c>
      <c r="L27" s="66">
        <f>INDEX(testOutputs!$A$1:$BS$69,MATCH(Combos!$D27,testOutputs!$A$1:$A$69,0),MATCH(Combos!L$23,testOutputs!$A$1:$BS$1,0))</f>
        <v>0</v>
      </c>
    </row>
    <row r="28" spans="4:12" x14ac:dyDescent="0.25">
      <c r="D28" t="s">
        <v>3</v>
      </c>
      <c r="E28" s="66">
        <f>VLOOKUP($D28,testOutputs!$A$1:$BS$69,2,FALSE)</f>
        <v>0</v>
      </c>
      <c r="F28" s="66">
        <f>VLOOKUP($D28,testOutputs!$A$1:$BS$69,3,FALSE)</f>
        <v>0</v>
      </c>
      <c r="G28" s="66">
        <f t="shared" si="2"/>
        <v>0</v>
      </c>
      <c r="H28" s="66">
        <f>INDEX(testOutputs!$A$1:$BS$69,MATCH(Combos!$D28,testOutputs!$A$1:$A$69,0),MATCH(Combos!H$23,testOutputs!$A$1:$BS$1,0))</f>
        <v>0</v>
      </c>
      <c r="I28" s="66">
        <f>INDEX(testOutputs!$A$1:$BS$69,MATCH(Combos!$D28,testOutputs!$A$1:$A$69,0),MATCH(Combos!I$23,testOutputs!$A$1:$BS$1,0))</f>
        <v>0</v>
      </c>
      <c r="J28" s="66">
        <f>INDEX(testOutputs!$A$1:$BS$69,MATCH(Combos!$D28,testOutputs!$A$1:$A$69,0),MATCH(Combos!J$23,testOutputs!$A$1:$BS$1,0))</f>
        <v>0</v>
      </c>
      <c r="K28" s="66">
        <f>INDEX(testOutputs!$A$1:$BS$69,MATCH(Combos!$D28,testOutputs!$A$1:$A$69,0),MATCH(Combos!K$23,testOutputs!$A$1:$BS$1,0))</f>
        <v>0</v>
      </c>
      <c r="L28" s="66">
        <f>INDEX(testOutputs!$A$1:$BS$69,MATCH(Combos!$D28,testOutputs!$A$1:$A$69,0),MATCH(Combos!L$23,testOutputs!$A$1:$BS$1,0))</f>
        <v>0</v>
      </c>
    </row>
    <row r="29" spans="4:12" x14ac:dyDescent="0.25">
      <c r="D29" s="72" t="s">
        <v>103</v>
      </c>
      <c r="E29" s="73">
        <f>SUM(E24:E28)</f>
        <v>4.8542860000000002E-3</v>
      </c>
      <c r="F29" s="73">
        <f>SQRT(G29)</f>
        <v>8.8828345546439341E-3</v>
      </c>
      <c r="G29" s="74">
        <f>SUM(H24:L28)</f>
        <v>7.8904749725176312E-5</v>
      </c>
    </row>
    <row r="32" spans="4:12" x14ac:dyDescent="0.25">
      <c r="H32" s="68" t="s">
        <v>99</v>
      </c>
      <c r="I32" s="68"/>
    </row>
    <row r="33" spans="4:12" x14ac:dyDescent="0.25">
      <c r="D33" s="70" t="s">
        <v>0</v>
      </c>
      <c r="E33" s="69" t="s">
        <v>1</v>
      </c>
      <c r="F33" s="69" t="s">
        <v>98</v>
      </c>
      <c r="G33" s="69" t="s">
        <v>101</v>
      </c>
      <c r="H33" s="67" t="s">
        <v>4</v>
      </c>
      <c r="I33" s="67" t="s">
        <v>64</v>
      </c>
    </row>
    <row r="34" spans="4:12" x14ac:dyDescent="0.25">
      <c r="D34" t="s">
        <v>4</v>
      </c>
      <c r="E34" s="66">
        <f>VLOOKUP($D34,testOutputs!$A$1:$BS$69,2,FALSE)</f>
        <v>0</v>
      </c>
      <c r="F34" s="66">
        <f>VLOOKUP($D34,testOutputs!$A$1:$BS$69,3,FALSE)</f>
        <v>0</v>
      </c>
      <c r="G34" s="66">
        <f>F34^2</f>
        <v>0</v>
      </c>
      <c r="H34" s="66">
        <f>INDEX(testOutputs!$A$1:$BS$69,MATCH(Combos!$D34,testOutputs!$A$1:$A$69,0),MATCH(Combos!H$33,testOutputs!$A$1:$BS$1,0))</f>
        <v>0</v>
      </c>
      <c r="I34" s="66">
        <f>INDEX(testOutputs!$A$1:$BS$69,MATCH(Combos!$D34,testOutputs!$A$1:$A$69,0),MATCH(Combos!I$33,testOutputs!$A$1:$BS$1,0))</f>
        <v>0</v>
      </c>
    </row>
    <row r="35" spans="4:12" x14ac:dyDescent="0.25">
      <c r="D35" t="s">
        <v>64</v>
      </c>
      <c r="E35" s="66">
        <f>VLOOKUP($D35,testOutputs!$A$1:$BS$69,2,FALSE)</f>
        <v>8.4540659999999997E-3</v>
      </c>
      <c r="F35" s="66">
        <f>VLOOKUP($D35,testOutputs!$A$1:$BS$69,3,FALSE)</f>
        <v>1.7231471774331601E-2</v>
      </c>
      <c r="G35" s="66">
        <f t="shared" ref="G35" si="3">F35^2</f>
        <v>2.9692361950958663E-4</v>
      </c>
      <c r="H35" s="66">
        <f>INDEX(testOutputs!$A$1:$BS$69,MATCH(Combos!$D35,testOutputs!$A$1:$A$69,0),MATCH(Combos!H$33,testOutputs!$A$1:$BS$1,0))</f>
        <v>0</v>
      </c>
      <c r="I35" s="66">
        <f>INDEX(testOutputs!$A$1:$BS$69,MATCH(Combos!$D35,testOutputs!$A$1:$A$69,0),MATCH(Combos!I$33,testOutputs!$A$1:$BS$1,0))</f>
        <v>2.9692361950958799E-4</v>
      </c>
    </row>
    <row r="36" spans="4:12" x14ac:dyDescent="0.25">
      <c r="D36" s="72" t="s">
        <v>93</v>
      </c>
      <c r="E36" s="73">
        <f>SUM(E34:E35)</f>
        <v>8.4540659999999997E-3</v>
      </c>
      <c r="F36" s="73">
        <f>SQRT(G36)</f>
        <v>1.7231471774331639E-2</v>
      </c>
      <c r="G36" s="74">
        <f>SUM(H34:K35)</f>
        <v>2.9692361950958799E-4</v>
      </c>
    </row>
    <row r="39" spans="4:12" x14ac:dyDescent="0.25">
      <c r="H39" s="68" t="s">
        <v>99</v>
      </c>
      <c r="I39" s="68"/>
      <c r="J39" s="68"/>
      <c r="K39" s="68"/>
      <c r="L39" s="68"/>
    </row>
    <row r="40" spans="4:12" x14ac:dyDescent="0.25">
      <c r="D40" s="70" t="s">
        <v>0</v>
      </c>
      <c r="E40" s="69" t="s">
        <v>1</v>
      </c>
      <c r="F40" s="69" t="s">
        <v>98</v>
      </c>
      <c r="G40" s="69" t="s">
        <v>101</v>
      </c>
      <c r="H40" s="67" t="s">
        <v>17</v>
      </c>
      <c r="I40" s="67" t="s">
        <v>5</v>
      </c>
      <c r="J40" s="67" t="s">
        <v>22</v>
      </c>
      <c r="K40" s="67" t="s">
        <v>21</v>
      </c>
      <c r="L40" s="67" t="s">
        <v>24</v>
      </c>
    </row>
    <row r="41" spans="4:12" x14ac:dyDescent="0.25">
      <c r="D41" t="s">
        <v>17</v>
      </c>
      <c r="E41" s="66">
        <f>VLOOKUP($D41,testOutputs!$A$1:$BS$69,2,FALSE)</f>
        <v>0</v>
      </c>
      <c r="F41" s="66">
        <f>VLOOKUP($D41,testOutputs!$A$1:$BS$69,3,FALSE)</f>
        <v>0</v>
      </c>
      <c r="G41" s="66">
        <f>F41^2</f>
        <v>0</v>
      </c>
      <c r="H41" s="66">
        <f>INDEX(testOutputs!$A$1:$BS$69,MATCH(Combos!$D41,testOutputs!$A$1:$A$69,0),MATCH(Combos!H$40,testOutputs!$A$1:$BS$1,0))</f>
        <v>0</v>
      </c>
      <c r="I41" s="66">
        <f>INDEX(testOutputs!$A$1:$BS$69,MATCH(Combos!$D41,testOutputs!$A$1:$A$69,0),MATCH(Combos!I$40,testOutputs!$A$1:$BS$1,0))</f>
        <v>0</v>
      </c>
      <c r="J41" s="66">
        <f>INDEX(testOutputs!$A$1:$BS$69,MATCH(Combos!$D41,testOutputs!$A$1:$A$69,0),MATCH(Combos!J$40,testOutputs!$A$1:$BS$1,0))</f>
        <v>0</v>
      </c>
      <c r="K41" s="66">
        <f>INDEX(testOutputs!$A$1:$BS$69,MATCH(Combos!$D41,testOutputs!$A$1:$A$69,0),MATCH(Combos!K$40,testOutputs!$A$1:$BS$1,0))</f>
        <v>0</v>
      </c>
      <c r="L41" s="66">
        <f>INDEX(testOutputs!$A$1:$BS$69,MATCH(Combos!$D41,testOutputs!$A$1:$A$69,0),MATCH(Combos!L$40,testOutputs!$A$1:$BS$1,0))</f>
        <v>0</v>
      </c>
    </row>
    <row r="42" spans="4:12" x14ac:dyDescent="0.25">
      <c r="D42" t="s">
        <v>5</v>
      </c>
      <c r="E42" s="66">
        <f>VLOOKUP($D42,testOutputs!$A$1:$BS$69,2,FALSE)</f>
        <v>3.7517789999999998E-3</v>
      </c>
      <c r="F42" s="66">
        <f>VLOOKUP($D42,testOutputs!$A$1:$BS$69,3,FALSE)</f>
        <v>8.0870572617407505E-3</v>
      </c>
      <c r="G42" s="66">
        <f t="shared" ref="G42:G45" si="4">F42^2</f>
        <v>6.5400495154673805E-5</v>
      </c>
      <c r="H42" s="66">
        <f>INDEX(testOutputs!$A$1:$BS$69,MATCH(Combos!$D42,testOutputs!$A$1:$A$69,0),MATCH(Combos!H$40,testOutputs!$A$1:$BS$1,0))</f>
        <v>0</v>
      </c>
      <c r="I42" s="66">
        <f>INDEX(testOutputs!$A$1:$BS$69,MATCH(Combos!$D42,testOutputs!$A$1:$A$69,0),MATCH(Combos!I$40,testOutputs!$A$1:$BS$1,0))</f>
        <v>6.5400495154673805E-5</v>
      </c>
      <c r="J42" s="66">
        <f>INDEX(testOutputs!$A$1:$BS$69,MATCH(Combos!$D42,testOutputs!$A$1:$A$69,0),MATCH(Combos!J$40,testOutputs!$A$1:$BS$1,0))</f>
        <v>-2.0989194795574701E-7</v>
      </c>
      <c r="K42" s="66">
        <f>INDEX(testOutputs!$A$1:$BS$69,MATCH(Combos!$D42,testOutputs!$A$1:$A$69,0),MATCH(Combos!K$40,testOutputs!$A$1:$BS$1,0))</f>
        <v>1.4240694202482601E-8</v>
      </c>
      <c r="L42" s="66">
        <f>INDEX(testOutputs!$A$1:$BS$69,MATCH(Combos!$D42,testOutputs!$A$1:$A$69,0),MATCH(Combos!L$40,testOutputs!$A$1:$BS$1,0))</f>
        <v>2.90328703632369E-7</v>
      </c>
    </row>
    <row r="43" spans="4:12" x14ac:dyDescent="0.25">
      <c r="D43" t="s">
        <v>22</v>
      </c>
      <c r="E43" s="66">
        <f>VLOOKUP($D43,testOutputs!$A$1:$BS$69,2,FALSE)</f>
        <v>1.8022590000000001E-3</v>
      </c>
      <c r="F43" s="66">
        <f>VLOOKUP($D43,testOutputs!$A$1:$BS$69,3,FALSE)</f>
        <v>4.8873992914536899E-3</v>
      </c>
      <c r="G43" s="66">
        <f t="shared" si="4"/>
        <v>2.3886671834102031E-5</v>
      </c>
      <c r="H43" s="66">
        <f>INDEX(testOutputs!$A$1:$BS$69,MATCH(Combos!$D43,testOutputs!$A$1:$A$69,0),MATCH(Combos!H$40,testOutputs!$A$1:$BS$1,0))</f>
        <v>0</v>
      </c>
      <c r="I43" s="66">
        <f>INDEX(testOutputs!$A$1:$BS$69,MATCH(Combos!$D43,testOutputs!$A$1:$A$69,0),MATCH(Combos!I$40,testOutputs!$A$1:$BS$1,0))</f>
        <v>-2.0989194795574701E-7</v>
      </c>
      <c r="J43" s="66">
        <f>INDEX(testOutputs!$A$1:$BS$69,MATCH(Combos!$D43,testOutputs!$A$1:$A$69,0),MATCH(Combos!J$40,testOutputs!$A$1:$BS$1,0))</f>
        <v>2.3886671834102E-5</v>
      </c>
      <c r="K43" s="66">
        <f>INDEX(testOutputs!$A$1:$BS$69,MATCH(Combos!$D43,testOutputs!$A$1:$A$69,0),MATCH(Combos!K$40,testOutputs!$A$1:$BS$1,0))</f>
        <v>9.3209646057596095E-8</v>
      </c>
      <c r="L43" s="66">
        <f>INDEX(testOutputs!$A$1:$BS$69,MATCH(Combos!$D43,testOutputs!$A$1:$A$69,0),MATCH(Combos!L$40,testOutputs!$A$1:$BS$1,0))</f>
        <v>1.1009704790678801E-7</v>
      </c>
    </row>
    <row r="44" spans="4:12" x14ac:dyDescent="0.25">
      <c r="D44" t="s">
        <v>21</v>
      </c>
      <c r="E44" s="66">
        <f>VLOOKUP($D44,testOutputs!$A$1:$BS$69,2,FALSE)</f>
        <v>8.8007299999999901E-4</v>
      </c>
      <c r="F44" s="66">
        <f>VLOOKUP($D44,testOutputs!$A$1:$BS$69,3,FALSE)</f>
        <v>3.7213397912116298E-3</v>
      </c>
      <c r="G44" s="66">
        <f t="shared" si="4"/>
        <v>1.3848369841655016E-5</v>
      </c>
      <c r="H44" s="66">
        <f>INDEX(testOutputs!$A$1:$BS$69,MATCH(Combos!$D44,testOutputs!$A$1:$A$69,0),MATCH(Combos!H$40,testOutputs!$A$1:$BS$1,0))</f>
        <v>0</v>
      </c>
      <c r="I44" s="66">
        <f>INDEX(testOutputs!$A$1:$BS$69,MATCH(Combos!$D44,testOutputs!$A$1:$A$69,0),MATCH(Combos!I$40,testOutputs!$A$1:$BS$1,0))</f>
        <v>1.4240694202482601E-8</v>
      </c>
      <c r="J44" s="66">
        <f>INDEX(testOutputs!$A$1:$BS$69,MATCH(Combos!$D44,testOutputs!$A$1:$A$69,0),MATCH(Combos!J$40,testOutputs!$A$1:$BS$1,0))</f>
        <v>9.3209646057596095E-8</v>
      </c>
      <c r="K44" s="66">
        <f>INDEX(testOutputs!$A$1:$BS$69,MATCH(Combos!$D44,testOutputs!$A$1:$A$69,0),MATCH(Combos!K$40,testOutputs!$A$1:$BS$1,0))</f>
        <v>1.3848369841654999E-5</v>
      </c>
      <c r="L44" s="66">
        <f>INDEX(testOutputs!$A$1:$BS$69,MATCH(Combos!$D44,testOutputs!$A$1:$A$69,0),MATCH(Combos!L$40,testOutputs!$A$1:$BS$1,0))</f>
        <v>5.0484278121812397E-8</v>
      </c>
    </row>
    <row r="45" spans="4:12" x14ac:dyDescent="0.25">
      <c r="D45" t="s">
        <v>24</v>
      </c>
      <c r="E45" s="66">
        <f>VLOOKUP($D45,testOutputs!$A$1:$BS$69,2,FALSE)</f>
        <v>1.11922E-4</v>
      </c>
      <c r="F45" s="66">
        <f>VLOOKUP($D45,testOutputs!$A$1:$BS$69,3,FALSE)</f>
        <v>1.13568186709409E-3</v>
      </c>
      <c r="G45" s="66">
        <f t="shared" si="4"/>
        <v>1.2897733032463184E-6</v>
      </c>
      <c r="H45" s="66">
        <f>INDEX(testOutputs!$A$1:$BS$69,MATCH(Combos!$D45,testOutputs!$A$1:$A$69,0),MATCH(Combos!H$40,testOutputs!$A$1:$BS$1,0))</f>
        <v>0</v>
      </c>
      <c r="I45" s="66">
        <f>INDEX(testOutputs!$A$1:$BS$69,MATCH(Combos!$D45,testOutputs!$A$1:$A$69,0),MATCH(Combos!I$40,testOutputs!$A$1:$BS$1,0))</f>
        <v>2.90328703632369E-7</v>
      </c>
      <c r="J45" s="66">
        <f>INDEX(testOutputs!$A$1:$BS$69,MATCH(Combos!$D45,testOutputs!$A$1:$A$69,0),MATCH(Combos!J$40,testOutputs!$A$1:$BS$1,0))</f>
        <v>1.1009704790678801E-7</v>
      </c>
      <c r="K45" s="66">
        <f>INDEX(testOutputs!$A$1:$BS$69,MATCH(Combos!$D45,testOutputs!$A$1:$A$69,0),MATCH(Combos!K$40,testOutputs!$A$1:$BS$1,0))</f>
        <v>5.0484278121812397E-8</v>
      </c>
      <c r="L45" s="66">
        <f>INDEX(testOutputs!$A$1:$BS$69,MATCH(Combos!$D45,testOutputs!$A$1:$A$69,0),MATCH(Combos!L$40,testOutputs!$A$1:$BS$1,0))</f>
        <v>1.2897733032463201E-6</v>
      </c>
    </row>
    <row r="46" spans="4:12" x14ac:dyDescent="0.25">
      <c r="D46" s="72" t="s">
        <v>110</v>
      </c>
      <c r="E46" s="73">
        <f>SUM(E41:E45)</f>
        <v>6.5460329999999997E-3</v>
      </c>
      <c r="F46" s="73">
        <f>SQRT(G46)</f>
        <v>1.0252914072477529E-2</v>
      </c>
      <c r="G46" s="74">
        <f>SUM(H41:L45)</f>
        <v>1.0512224697760775E-4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topLeftCell="AU32" workbookViewId="0">
      <selection sqref="A1:BS69"/>
    </sheetView>
  </sheetViews>
  <sheetFormatPr defaultRowHeight="15" x14ac:dyDescent="0.25"/>
  <cols>
    <col min="1" max="1" width="22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14</v>
      </c>
      <c r="H1" t="s">
        <v>7</v>
      </c>
      <c r="I1" t="s">
        <v>40</v>
      </c>
      <c r="J1" t="s">
        <v>39</v>
      </c>
      <c r="K1" t="s">
        <v>10</v>
      </c>
      <c r="L1" t="s">
        <v>11</v>
      </c>
      <c r="M1" t="s">
        <v>67</v>
      </c>
      <c r="N1" t="s">
        <v>13</v>
      </c>
      <c r="O1" t="s">
        <v>5</v>
      </c>
      <c r="P1" t="s">
        <v>6</v>
      </c>
      <c r="Q1" t="s">
        <v>15</v>
      </c>
      <c r="R1" t="s">
        <v>16</v>
      </c>
      <c r="S1" t="s">
        <v>18</v>
      </c>
      <c r="T1" t="s">
        <v>46</v>
      </c>
      <c r="U1" t="s">
        <v>45</v>
      </c>
      <c r="V1" t="s">
        <v>21</v>
      </c>
      <c r="W1" t="s">
        <v>22</v>
      </c>
      <c r="X1" t="s">
        <v>64</v>
      </c>
      <c r="Y1" t="s">
        <v>24</v>
      </c>
      <c r="Z1" t="s">
        <v>25</v>
      </c>
      <c r="AA1" t="s">
        <v>26</v>
      </c>
      <c r="AB1" t="s">
        <v>27</v>
      </c>
      <c r="AC1" t="s">
        <v>50</v>
      </c>
      <c r="AD1" t="s">
        <v>29</v>
      </c>
      <c r="AE1" t="s">
        <v>30</v>
      </c>
      <c r="AF1" t="s">
        <v>31</v>
      </c>
      <c r="AG1" t="s">
        <v>51</v>
      </c>
      <c r="AH1" t="s">
        <v>33</v>
      </c>
      <c r="AI1" t="s">
        <v>34</v>
      </c>
      <c r="AJ1" t="s">
        <v>35</v>
      </c>
      <c r="AK1" t="s">
        <v>68</v>
      </c>
      <c r="AL1" t="s">
        <v>37</v>
      </c>
      <c r="AM1" t="s">
        <v>62</v>
      </c>
      <c r="AN1" t="s">
        <v>8</v>
      </c>
      <c r="AO1" t="s">
        <v>9</v>
      </c>
      <c r="AP1" t="s">
        <v>12</v>
      </c>
      <c r="AQ1" t="s">
        <v>55</v>
      </c>
      <c r="AR1" t="s">
        <v>43</v>
      </c>
      <c r="AS1" t="s">
        <v>44</v>
      </c>
      <c r="AT1" t="s">
        <v>65</v>
      </c>
      <c r="AU1" t="s">
        <v>20</v>
      </c>
      <c r="AV1" t="s">
        <v>48</v>
      </c>
      <c r="AW1" t="s">
        <v>49</v>
      </c>
      <c r="AX1" t="s">
        <v>32</v>
      </c>
      <c r="AY1" t="s">
        <v>28</v>
      </c>
      <c r="AZ1" t="s">
        <v>52</v>
      </c>
      <c r="BA1" t="s">
        <v>23</v>
      </c>
      <c r="BB1" t="s">
        <v>53</v>
      </c>
      <c r="BC1" t="s">
        <v>54</v>
      </c>
      <c r="BD1" t="s">
        <v>63</v>
      </c>
      <c r="BE1" t="s">
        <v>56</v>
      </c>
      <c r="BF1" t="s">
        <v>57</v>
      </c>
      <c r="BG1" t="s">
        <v>58</v>
      </c>
      <c r="BH1" t="s">
        <v>70</v>
      </c>
      <c r="BI1" t="s">
        <v>61</v>
      </c>
      <c r="BJ1" t="s">
        <v>59</v>
      </c>
      <c r="BK1" t="s">
        <v>38</v>
      </c>
      <c r="BL1" t="s">
        <v>41</v>
      </c>
      <c r="BM1" t="s">
        <v>19</v>
      </c>
      <c r="BN1" t="s">
        <v>60</v>
      </c>
      <c r="BO1" t="s">
        <v>36</v>
      </c>
      <c r="BP1" t="s">
        <v>66</v>
      </c>
      <c r="BQ1" t="s">
        <v>47</v>
      </c>
      <c r="BR1" t="s">
        <v>69</v>
      </c>
      <c r="BS1" t="s">
        <v>42</v>
      </c>
    </row>
    <row r="2" spans="1:7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 t="s">
        <v>7</v>
      </c>
      <c r="B6">
        <v>7.9481040000000201E-3</v>
      </c>
      <c r="C6">
        <v>1.41423212857831E-2</v>
      </c>
      <c r="D6">
        <v>0</v>
      </c>
      <c r="E6">
        <v>0</v>
      </c>
      <c r="F6">
        <v>0</v>
      </c>
      <c r="G6">
        <v>0</v>
      </c>
      <c r="H6" s="1">
        <v>2.00005251350314E-4</v>
      </c>
      <c r="I6" s="1">
        <v>-3.9187216386024397E-6</v>
      </c>
      <c r="J6" s="1">
        <v>1.23173415870495E-8</v>
      </c>
      <c r="K6" s="1">
        <v>-1.2743966539460601E-5</v>
      </c>
      <c r="L6" s="1">
        <v>5.1749651842300299E-6</v>
      </c>
      <c r="M6" s="1">
        <v>5.6419454951180998E-6</v>
      </c>
      <c r="N6" s="1">
        <v>-3.5508773386973102E-7</v>
      </c>
      <c r="O6" s="1">
        <v>-7.5158593560989797E-7</v>
      </c>
      <c r="P6" s="1">
        <v>3.9190149384535701E-7</v>
      </c>
      <c r="Q6" s="1">
        <v>4.4633703570350802E-8</v>
      </c>
      <c r="R6" s="1">
        <v>5.5443049876491101E-6</v>
      </c>
      <c r="S6" s="1">
        <v>-1.6070027271084601E-6</v>
      </c>
      <c r="T6" s="1">
        <v>-6.1239096744219197E-7</v>
      </c>
      <c r="U6" s="1">
        <v>-6.2263411035977204E-6</v>
      </c>
      <c r="V6" s="1">
        <v>1.3781459986783001E-7</v>
      </c>
      <c r="W6" s="1">
        <v>-3.93319798916526E-7</v>
      </c>
      <c r="X6" s="1">
        <v>-1.5908717958552901E-7</v>
      </c>
      <c r="Y6" s="1">
        <v>5.4682209340698901E-9</v>
      </c>
      <c r="Z6" s="1">
        <v>-2.7755614911905102E-7</v>
      </c>
      <c r="AA6" s="1">
        <v>-6.4954205563013499E-7</v>
      </c>
      <c r="AB6" s="1">
        <v>-3.5970149499865999E-7</v>
      </c>
      <c r="AC6" s="1">
        <v>-1.2953358729955299E-6</v>
      </c>
      <c r="AD6" s="1">
        <v>3.59444809752941E-7</v>
      </c>
      <c r="AE6" s="1">
        <v>-3.17477544890523E-7</v>
      </c>
      <c r="AF6" s="1">
        <v>8.66770532570847E-8</v>
      </c>
      <c r="AG6" s="1">
        <v>-1.87297807442384E-6</v>
      </c>
      <c r="AH6" s="1">
        <v>-7.4012174873541701E-8</v>
      </c>
      <c r="AI6" s="1">
        <v>-7.0250242164259397E-7</v>
      </c>
      <c r="AJ6" s="1">
        <v>-1.16175003269963E-6</v>
      </c>
      <c r="AK6" s="1">
        <v>-3.47186984946738E-6</v>
      </c>
      <c r="AL6" s="1">
        <v>8.6162895400696995E-7</v>
      </c>
      <c r="AM6" s="1">
        <v>1.9538379384291899E-6</v>
      </c>
      <c r="AN6" s="1">
        <v>7.5689462366916099E-7</v>
      </c>
      <c r="AO6" s="1">
        <v>1.2526190129406399E-7</v>
      </c>
      <c r="AP6" s="1">
        <v>-1.8271220873455101E-6</v>
      </c>
      <c r="AQ6" s="1">
        <v>-8.0755960498313001E-5</v>
      </c>
      <c r="AR6" s="1">
        <v>-2.54648965859551E-6</v>
      </c>
      <c r="AS6" s="1">
        <v>9.5860951306499406E-6</v>
      </c>
      <c r="AT6" s="1">
        <v>-2.4880680844243798E-6</v>
      </c>
      <c r="AU6" s="1">
        <v>1.91776397634115E-6</v>
      </c>
      <c r="AV6" s="1">
        <v>-3.0116117892234401E-6</v>
      </c>
      <c r="AW6" s="1">
        <v>1.7786535370664901E-6</v>
      </c>
      <c r="AX6" s="1">
        <v>2.6378206961082602E-6</v>
      </c>
      <c r="AY6" s="1">
        <v>-2.8039813945397199E-6</v>
      </c>
      <c r="AZ6" s="1">
        <v>-1.3952253603288799E-6</v>
      </c>
      <c r="BA6" s="1">
        <v>-1.10931111839005E-6</v>
      </c>
      <c r="BB6" s="1">
        <v>-7.3638209195891503E-6</v>
      </c>
      <c r="BC6" s="1">
        <v>5.7713587400309296E-6</v>
      </c>
      <c r="BD6" s="1">
        <v>-1.08786642161254E-6</v>
      </c>
      <c r="BE6" s="1">
        <v>-2.8237846871358699E-5</v>
      </c>
      <c r="BF6" s="1">
        <v>-2.0063983363467099E-6</v>
      </c>
      <c r="BG6" s="1">
        <v>3.9540602993026297E-6</v>
      </c>
      <c r="BH6" s="1">
        <v>6.0163564669366498E-6</v>
      </c>
      <c r="BI6" s="1">
        <v>-1.41524055048264E-6</v>
      </c>
      <c r="BJ6" s="1">
        <v>-4.2782937982483203E-6</v>
      </c>
      <c r="BK6" s="1">
        <v>-1.90225481739565E-6</v>
      </c>
      <c r="BL6" s="1">
        <v>-8.5446736310260994E-5</v>
      </c>
      <c r="BM6" s="1">
        <v>-9.8791571067751193E-7</v>
      </c>
      <c r="BN6" s="1">
        <v>-5.08793668670117E-6</v>
      </c>
      <c r="BO6" s="1">
        <v>8.4400478823055495E-7</v>
      </c>
      <c r="BP6" s="1">
        <v>9.5657209250171094E-6</v>
      </c>
      <c r="BQ6" s="1">
        <v>7.9957744269773193E-6</v>
      </c>
      <c r="BR6" s="1">
        <v>-3.3958990024669701E-6</v>
      </c>
      <c r="BS6" s="1">
        <v>2.92825206686329E-6</v>
      </c>
    </row>
    <row r="7" spans="1:71" x14ac:dyDescent="0.25">
      <c r="A7" t="s">
        <v>40</v>
      </c>
      <c r="B7">
        <v>1.15304079999999E-2</v>
      </c>
      <c r="C7">
        <v>1.45135410110967E-2</v>
      </c>
      <c r="D7">
        <v>0</v>
      </c>
      <c r="E7">
        <v>0</v>
      </c>
      <c r="F7">
        <v>0</v>
      </c>
      <c r="G7">
        <v>0</v>
      </c>
      <c r="H7" s="1">
        <v>-3.9187216386024397E-6</v>
      </c>
      <c r="I7" s="1">
        <v>2.1064287268078699E-4</v>
      </c>
      <c r="J7" s="1">
        <v>2.2921000119112501E-6</v>
      </c>
      <c r="K7" s="1">
        <v>-6.4219386957712702E-5</v>
      </c>
      <c r="L7" s="1">
        <v>2.2334901220352902E-6</v>
      </c>
      <c r="M7" s="1">
        <v>9.8001045698512702E-7</v>
      </c>
      <c r="N7" s="1">
        <v>-6.3115420141301599E-7</v>
      </c>
      <c r="O7" s="1">
        <v>1.60501259542612E-6</v>
      </c>
      <c r="P7" s="1">
        <v>6.3132801472074801E-8</v>
      </c>
      <c r="Q7" s="1">
        <v>-2.4960010601076701E-8</v>
      </c>
      <c r="R7" s="1">
        <v>-1.12797186328609E-6</v>
      </c>
      <c r="S7" s="1">
        <v>-4.2194523025015002E-6</v>
      </c>
      <c r="T7" s="1">
        <v>2.5419968167901698E-6</v>
      </c>
      <c r="U7" s="1">
        <v>5.6131778063980598E-6</v>
      </c>
      <c r="V7" s="1">
        <v>-5.1944255403990695E-7</v>
      </c>
      <c r="W7" s="1">
        <v>-7.9735119679291196E-7</v>
      </c>
      <c r="X7" s="1">
        <v>-1.6037518141167299E-6</v>
      </c>
      <c r="Y7" s="1">
        <v>-1.09176521828244E-7</v>
      </c>
      <c r="Z7" s="1">
        <v>1.4467382876197199E-6</v>
      </c>
      <c r="AA7" s="1">
        <v>-2.2731441193269101E-8</v>
      </c>
      <c r="AB7" s="1">
        <v>-6.9844529462867297E-7</v>
      </c>
      <c r="AC7" s="1">
        <v>-1.3633980270202601E-6</v>
      </c>
      <c r="AD7" s="1">
        <v>-7.5946423498443999E-8</v>
      </c>
      <c r="AE7" s="1">
        <v>2.97445567484652E-7</v>
      </c>
      <c r="AF7" s="1">
        <v>-4.8072174147081002E-7</v>
      </c>
      <c r="AG7" s="1">
        <v>-7.4830446548026905E-7</v>
      </c>
      <c r="AH7" s="1">
        <v>7.0368056694454005E-7</v>
      </c>
      <c r="AI7" s="1">
        <v>1.2792740696057999E-6</v>
      </c>
      <c r="AJ7" s="1">
        <v>-3.12465083787384E-6</v>
      </c>
      <c r="AK7" s="1">
        <v>-1.4246448900498899E-6</v>
      </c>
      <c r="AL7" s="1">
        <v>6.80580792902213E-7</v>
      </c>
      <c r="AM7" s="1">
        <v>-2.13888209693919E-6</v>
      </c>
      <c r="AN7" s="1">
        <v>-6.3184283401526798E-5</v>
      </c>
      <c r="AO7" s="1">
        <v>3.1541728113506002E-7</v>
      </c>
      <c r="AP7" s="1">
        <v>-4.2889977305172698E-7</v>
      </c>
      <c r="AQ7" s="1">
        <v>-4.1096113321495499E-5</v>
      </c>
      <c r="AR7" s="1">
        <v>3.71648856939811E-6</v>
      </c>
      <c r="AS7" s="1">
        <v>5.4663277912734097E-6</v>
      </c>
      <c r="AT7" s="1">
        <v>1.78184240219544E-6</v>
      </c>
      <c r="AU7" s="1">
        <v>-3.0627596998838998E-6</v>
      </c>
      <c r="AV7" s="1">
        <v>-6.6696447775670104E-6</v>
      </c>
      <c r="AW7" s="1">
        <v>1.2572987741519401E-7</v>
      </c>
      <c r="AX7" s="1">
        <v>6.7156989183727898E-6</v>
      </c>
      <c r="AY7" s="1">
        <v>-2.3940674007177898E-7</v>
      </c>
      <c r="AZ7" s="1">
        <v>-1.5379825654431E-6</v>
      </c>
      <c r="BA7" s="1">
        <v>-2.62753338849374E-6</v>
      </c>
      <c r="BB7" s="1">
        <v>1.399563816983E-5</v>
      </c>
      <c r="BC7" s="1">
        <v>3.3268926355666099E-6</v>
      </c>
      <c r="BD7" s="1">
        <v>-1.24809794692872E-5</v>
      </c>
      <c r="BE7" s="1">
        <v>-4.67883016057023E-5</v>
      </c>
      <c r="BF7" s="1">
        <v>-1.47482683332689E-6</v>
      </c>
      <c r="BG7" s="1">
        <v>1.18686145669313E-6</v>
      </c>
      <c r="BH7" s="1">
        <v>-2.9237296395683999E-6</v>
      </c>
      <c r="BI7" s="1">
        <v>1.81076484571995E-7</v>
      </c>
      <c r="BJ7" s="1">
        <v>-1.81290629912299E-5</v>
      </c>
      <c r="BK7" s="1">
        <v>2.1288618218965E-7</v>
      </c>
      <c r="BL7" s="1">
        <v>-4.6109064891073397E-6</v>
      </c>
      <c r="BM7" s="1">
        <v>2.1469824408290799E-6</v>
      </c>
      <c r="BN7" s="1">
        <v>1.3362559791291301E-5</v>
      </c>
      <c r="BO7" s="1">
        <v>1.49922801290375E-6</v>
      </c>
      <c r="BP7" s="1">
        <v>-5.6383092272693001E-6</v>
      </c>
      <c r="BQ7" s="1">
        <v>9.6767220440554001E-6</v>
      </c>
      <c r="BR7" s="1">
        <v>2.5747931027964999E-6</v>
      </c>
      <c r="BS7" s="1">
        <v>1.4771764647368401E-6</v>
      </c>
    </row>
    <row r="8" spans="1:71" x14ac:dyDescent="0.25">
      <c r="A8" t="s">
        <v>39</v>
      </c>
      <c r="B8">
        <v>1.1641808999999901E-2</v>
      </c>
      <c r="C8">
        <v>2.0695812125681601E-2</v>
      </c>
      <c r="D8">
        <v>0</v>
      </c>
      <c r="E8">
        <v>0</v>
      </c>
      <c r="F8">
        <v>0</v>
      </c>
      <c r="G8">
        <v>0</v>
      </c>
      <c r="H8" s="1">
        <v>1.23173415870495E-8</v>
      </c>
      <c r="I8" s="1">
        <v>2.2921000119112501E-6</v>
      </c>
      <c r="J8" s="1">
        <v>4.2831663954151001E-4</v>
      </c>
      <c r="K8" s="1">
        <v>-4.9022470838151998E-6</v>
      </c>
      <c r="L8" s="1">
        <v>-2.5597935048463601E-7</v>
      </c>
      <c r="M8" s="1">
        <v>2.5738775225801998E-6</v>
      </c>
      <c r="N8" s="1">
        <v>1.9324229981573699E-6</v>
      </c>
      <c r="O8" s="1">
        <v>2.2934523770232998E-6</v>
      </c>
      <c r="P8" s="1">
        <v>1.6672308109469501E-6</v>
      </c>
      <c r="Q8" s="1">
        <v>1.9305665549051699E-7</v>
      </c>
      <c r="R8" s="1">
        <v>-2.5084461251771001E-6</v>
      </c>
      <c r="S8" s="1">
        <v>3.18786697771449E-6</v>
      </c>
      <c r="T8" s="1">
        <v>1.4835122531200601E-6</v>
      </c>
      <c r="U8" s="1">
        <v>-3.4761531253256901E-6</v>
      </c>
      <c r="V8" s="1">
        <v>7.34561474089432E-7</v>
      </c>
      <c r="W8" s="1">
        <v>-1.17085402193547E-6</v>
      </c>
      <c r="X8" s="1">
        <v>3.1122843030247598E-6</v>
      </c>
      <c r="Y8" s="1">
        <v>1.6488549165104701E-7</v>
      </c>
      <c r="Z8" s="1">
        <v>3.5189256792311099E-6</v>
      </c>
      <c r="AA8" s="1">
        <v>1.23567564040808E-6</v>
      </c>
      <c r="AB8" s="1">
        <v>2.6330802948883499E-7</v>
      </c>
      <c r="AC8" s="1">
        <v>-2.24855444251668E-6</v>
      </c>
      <c r="AD8" s="1">
        <v>-1.0292194035722001E-7</v>
      </c>
      <c r="AE8" s="1">
        <v>-2.14003074163603E-7</v>
      </c>
      <c r="AF8" s="1">
        <v>-2.5006528318747899E-7</v>
      </c>
      <c r="AG8" s="1">
        <v>-1.87913494706E-6</v>
      </c>
      <c r="AH8" s="1">
        <v>2.9477365471416302E-7</v>
      </c>
      <c r="AI8" s="1">
        <v>5.1781957443008797E-7</v>
      </c>
      <c r="AJ8" s="1">
        <v>5.57886882028802E-6</v>
      </c>
      <c r="AK8" s="1">
        <v>1.9504762358128701E-6</v>
      </c>
      <c r="AL8" s="1">
        <v>2.6047478117558699E-6</v>
      </c>
      <c r="AM8" s="1">
        <v>7.4598434130156701E-6</v>
      </c>
      <c r="AN8" s="1">
        <v>-2.6384386635040199E-6</v>
      </c>
      <c r="AO8" s="1">
        <v>-4.7868617697338601E-5</v>
      </c>
      <c r="AP8" s="1">
        <v>-1.31690520238135E-6</v>
      </c>
      <c r="AQ8" s="1">
        <v>-4.4317153597883096E-6</v>
      </c>
      <c r="AR8" s="1">
        <v>2.8148336396158398E-6</v>
      </c>
      <c r="AS8" s="1">
        <v>1.6949016695523399E-6</v>
      </c>
      <c r="AT8" s="1">
        <v>-4.33219225443353E-6</v>
      </c>
      <c r="AU8" s="1">
        <v>1.58898506770115E-6</v>
      </c>
      <c r="AV8" s="1">
        <v>-2.5893923812203801E-6</v>
      </c>
      <c r="AW8" s="1">
        <v>4.5872020874780101E-7</v>
      </c>
      <c r="AX8" s="1">
        <v>5.5571491481509698E-6</v>
      </c>
      <c r="AY8" s="1">
        <v>4.3346090392775399E-6</v>
      </c>
      <c r="AZ8" s="1">
        <v>7.2987916752910402E-7</v>
      </c>
      <c r="BA8" s="1">
        <v>-2.4974652703802799E-6</v>
      </c>
      <c r="BB8" s="1">
        <v>-7.9509723375072293E-6</v>
      </c>
      <c r="BC8" s="1">
        <v>-9.7778866550802094E-6</v>
      </c>
      <c r="BD8" s="1">
        <v>4.1163273557737198E-6</v>
      </c>
      <c r="BE8" s="1">
        <v>-3.4709873097975199E-4</v>
      </c>
      <c r="BF8" s="1">
        <v>-5.8060526775542496E-6</v>
      </c>
      <c r="BG8" s="1">
        <v>4.2630920280643899E-6</v>
      </c>
      <c r="BH8" s="1">
        <v>1.46257629950008E-5</v>
      </c>
      <c r="BI8" s="1">
        <v>-9.5327980455608004E-7</v>
      </c>
      <c r="BJ8" s="1">
        <v>-1.7271022818619899E-7</v>
      </c>
      <c r="BK8" s="1">
        <v>2.7077160212549701E-7</v>
      </c>
      <c r="BL8" s="1">
        <v>2.6195284564750499E-6</v>
      </c>
      <c r="BM8" s="1">
        <v>4.8418340212025201E-6</v>
      </c>
      <c r="BN8" s="1">
        <v>-2.1641949855852899E-6</v>
      </c>
      <c r="BO8" s="1">
        <v>-2.9608775225897601E-6</v>
      </c>
      <c r="BP8" s="1">
        <v>-3.2459142111731998E-5</v>
      </c>
      <c r="BQ8" s="1">
        <v>8.5897789421119197E-6</v>
      </c>
      <c r="BR8" s="1">
        <v>9.5213332405276195E-6</v>
      </c>
      <c r="BS8" s="1">
        <v>-4.5389219675104701E-5</v>
      </c>
    </row>
    <row r="9" spans="1:71" x14ac:dyDescent="0.25">
      <c r="A9" t="s">
        <v>10</v>
      </c>
      <c r="B9">
        <v>1.8912277000000002E-2</v>
      </c>
      <c r="C9">
        <v>2.83514353441583E-2</v>
      </c>
      <c r="D9">
        <v>0</v>
      </c>
      <c r="E9">
        <v>0</v>
      </c>
      <c r="F9">
        <v>0</v>
      </c>
      <c r="G9">
        <v>0</v>
      </c>
      <c r="H9" s="1">
        <v>-1.2743966539460601E-5</v>
      </c>
      <c r="I9" s="1">
        <v>-6.4219386957712702E-5</v>
      </c>
      <c r="J9" s="1">
        <v>-4.9022470838151998E-6</v>
      </c>
      <c r="K9" s="1">
        <v>8.0380388607399105E-4</v>
      </c>
      <c r="L9" s="1">
        <v>3.8267861027665997E-6</v>
      </c>
      <c r="M9" s="1">
        <v>1.27695479391208E-6</v>
      </c>
      <c r="N9" s="1">
        <v>4.2142832976030499E-7</v>
      </c>
      <c r="O9" s="1">
        <v>-3.6565517331817401E-8</v>
      </c>
      <c r="P9" s="1">
        <v>1.25262126262432E-6</v>
      </c>
      <c r="Q9" s="1">
        <v>-1.04389858260812E-7</v>
      </c>
      <c r="R9" s="1">
        <v>1.0196791852812799E-5</v>
      </c>
      <c r="S9" s="1">
        <v>1.2727072540538801E-5</v>
      </c>
      <c r="T9" s="1">
        <v>5.8896115315079901E-6</v>
      </c>
      <c r="U9" s="1">
        <v>5.3251169010007203E-6</v>
      </c>
      <c r="V9" s="1">
        <v>-1.14259282148794E-7</v>
      </c>
      <c r="W9" s="1">
        <v>7.5146425268277404E-7</v>
      </c>
      <c r="X9" s="1">
        <v>7.3691855357448501E-7</v>
      </c>
      <c r="Y9" s="1">
        <v>1.0690267662826701E-6</v>
      </c>
      <c r="Z9" s="1">
        <v>-2.0548146645657998E-6</v>
      </c>
      <c r="AA9" s="1">
        <v>-1.28645762137888E-7</v>
      </c>
      <c r="AB9" s="1">
        <v>4.3753731911985203E-6</v>
      </c>
      <c r="AC9" s="1">
        <v>-6.9479586698592098E-7</v>
      </c>
      <c r="AD9" s="1">
        <v>-5.6186254369328402E-7</v>
      </c>
      <c r="AE9" s="1">
        <v>-1.8717413709289499E-8</v>
      </c>
      <c r="AF9" s="1">
        <v>2.06216955728215E-6</v>
      </c>
      <c r="AG9" s="1">
        <v>1.55251752742365E-6</v>
      </c>
      <c r="AH9" s="1">
        <v>-6.8886601670450997E-7</v>
      </c>
      <c r="AI9" s="1">
        <v>-3.7769748463083899E-6</v>
      </c>
      <c r="AJ9" s="1">
        <v>1.1068665374730601E-6</v>
      </c>
      <c r="AK9" s="1">
        <v>-1.8779989398188301E-6</v>
      </c>
      <c r="AL9" s="1">
        <v>1.9600135403362901E-6</v>
      </c>
      <c r="AM9" s="1">
        <v>6.3010190964767501E-6</v>
      </c>
      <c r="AN9" s="1">
        <v>-2.11915250802006E-5</v>
      </c>
      <c r="AO9" s="1">
        <v>-1.7400752661205501E-6</v>
      </c>
      <c r="AP9" s="1">
        <v>-2.8493821141763699E-6</v>
      </c>
      <c r="AQ9" s="1">
        <v>-1.7549298544894301E-4</v>
      </c>
      <c r="AR9" s="1">
        <v>-4.99698721476744E-6</v>
      </c>
      <c r="AS9" s="1">
        <v>1.14954656552026E-5</v>
      </c>
      <c r="AT9" s="1">
        <v>-5.6697007605383397E-6</v>
      </c>
      <c r="AU9" s="1">
        <v>-7.1105891794096404E-7</v>
      </c>
      <c r="AV9" s="1">
        <v>7.8540660250800901E-7</v>
      </c>
      <c r="AW9" s="1">
        <v>-1.76344248476814E-6</v>
      </c>
      <c r="AX9" s="1">
        <v>-3.3197141619530101E-6</v>
      </c>
      <c r="AY9" s="1">
        <v>6.9816170393260999E-6</v>
      </c>
      <c r="AZ9" s="1">
        <v>5.3456811106694599E-6</v>
      </c>
      <c r="BA9" s="1">
        <v>-2.3688469632597502E-6</v>
      </c>
      <c r="BB9" s="1">
        <v>-2.5684227621565399E-5</v>
      </c>
      <c r="BC9" s="1">
        <v>-1.40311728699678E-5</v>
      </c>
      <c r="BD9" s="1">
        <v>-1.3508152954026101E-4</v>
      </c>
      <c r="BE9" s="1">
        <v>-2.26981854135893E-4</v>
      </c>
      <c r="BF9" s="1">
        <v>1.7455168888354499E-5</v>
      </c>
      <c r="BG9" s="1">
        <v>-1.0158994200784301E-5</v>
      </c>
      <c r="BH9" s="1">
        <v>-2.0546012405600899E-5</v>
      </c>
      <c r="BI9" s="1">
        <v>-1.03896367580826E-5</v>
      </c>
      <c r="BJ9" s="1">
        <v>1.0462769375981601E-5</v>
      </c>
      <c r="BK9" s="1">
        <v>-2.6415306486937799E-6</v>
      </c>
      <c r="BL9" s="1">
        <v>-2.4053265901753302E-5</v>
      </c>
      <c r="BM9" s="1">
        <v>-4.2457379559501198E-6</v>
      </c>
      <c r="BN9" s="1">
        <v>-1.8769851501749601E-6</v>
      </c>
      <c r="BO9" s="1">
        <v>2.57836263331955E-6</v>
      </c>
      <c r="BP9" s="1">
        <v>-7.1811680756254503E-5</v>
      </c>
      <c r="BQ9" s="1">
        <v>3.1938750507108402E-6</v>
      </c>
      <c r="BR9" s="1">
        <v>-1.0333946851936701E-5</v>
      </c>
      <c r="BS9" s="1">
        <v>-5.3070200264617001E-5</v>
      </c>
    </row>
    <row r="10" spans="1:71" x14ac:dyDescent="0.25">
      <c r="A10" t="s">
        <v>11</v>
      </c>
      <c r="B10">
        <v>1.2447719999999899E-3</v>
      </c>
      <c r="C10">
        <v>4.1644154167892597E-3</v>
      </c>
      <c r="D10">
        <v>0</v>
      </c>
      <c r="E10">
        <v>0</v>
      </c>
      <c r="F10">
        <v>0</v>
      </c>
      <c r="G10">
        <v>0</v>
      </c>
      <c r="H10" s="1">
        <v>5.1749651842300299E-6</v>
      </c>
      <c r="I10" s="1">
        <v>2.2334901220352902E-6</v>
      </c>
      <c r="J10" s="1">
        <v>-2.5597935048463601E-7</v>
      </c>
      <c r="K10" s="1">
        <v>3.8267861027665997E-6</v>
      </c>
      <c r="L10" s="1">
        <v>1.73423557635921E-5</v>
      </c>
      <c r="M10" s="1">
        <v>8.8112807977496402E-7</v>
      </c>
      <c r="N10" s="1">
        <v>1.2936188836080801E-7</v>
      </c>
      <c r="O10" s="1">
        <v>2.2053236384841401E-7</v>
      </c>
      <c r="P10" s="1">
        <v>-3.8880136733692999E-9</v>
      </c>
      <c r="Q10" s="1">
        <v>-1.5461070007001099E-8</v>
      </c>
      <c r="R10" s="1">
        <v>-1.02095604866901E-6</v>
      </c>
      <c r="S10" s="1">
        <v>-2.86521346311096E-7</v>
      </c>
      <c r="T10" s="1">
        <v>8.1515617752560798E-7</v>
      </c>
      <c r="U10" s="1">
        <v>-1.1722454511288E-6</v>
      </c>
      <c r="V10" s="1">
        <v>-1.45008679223931E-7</v>
      </c>
      <c r="W10" s="1">
        <v>1.8572413246519299E-7</v>
      </c>
      <c r="X10" s="1">
        <v>3.4219383643118902E-7</v>
      </c>
      <c r="Y10" s="1">
        <v>6.2398422002183096E-9</v>
      </c>
      <c r="Z10" s="1">
        <v>-7.4009035375501001E-8</v>
      </c>
      <c r="AA10" s="1">
        <v>4.4163767344684798E-8</v>
      </c>
      <c r="AB10" s="1">
        <v>-9.5293253389406797E-8</v>
      </c>
      <c r="AC10" s="1">
        <v>-4.7344064620851002E-7</v>
      </c>
      <c r="AD10" s="1">
        <v>-2.4071414545456601E-8</v>
      </c>
      <c r="AE10" s="1">
        <v>-2.15650525532576E-8</v>
      </c>
      <c r="AF10" s="1">
        <v>-1.04410622926309E-7</v>
      </c>
      <c r="AG10" s="1">
        <v>-6.8102603979191803E-7</v>
      </c>
      <c r="AH10" s="1">
        <v>9.3876614753472206E-8</v>
      </c>
      <c r="AI10" s="1">
        <v>-2.5098773647367098E-7</v>
      </c>
      <c r="AJ10" s="1">
        <v>-7.5598377006219703E-7</v>
      </c>
      <c r="AK10" s="1">
        <v>1.62089348215073E-6</v>
      </c>
      <c r="AL10" s="1">
        <v>-4.0081362964698498E-7</v>
      </c>
      <c r="AM10" s="1">
        <v>4.34008023321768E-7</v>
      </c>
      <c r="AN10" s="1">
        <v>-2.0647242869891099E-7</v>
      </c>
      <c r="AO10" s="1">
        <v>1.4392648592070001E-7</v>
      </c>
      <c r="AP10" s="1">
        <v>-6.6062943299129601E-7</v>
      </c>
      <c r="AQ10" s="1">
        <v>-4.2404744800574902E-5</v>
      </c>
      <c r="AR10" s="1">
        <v>-5.0482970710345395E-7</v>
      </c>
      <c r="AS10" s="1">
        <v>5.2323519936925798E-6</v>
      </c>
      <c r="AT10" s="1">
        <v>-6.4922463015088298E-7</v>
      </c>
      <c r="AU10" s="1">
        <v>-4.2750848192771101E-8</v>
      </c>
      <c r="AV10" s="1">
        <v>-3.0124342556310899E-7</v>
      </c>
      <c r="AW10" s="1">
        <v>1.96849110369973E-7</v>
      </c>
      <c r="AX10" s="1">
        <v>1.7451934440070901E-6</v>
      </c>
      <c r="AY10" s="1">
        <v>-5.0153939369654404E-7</v>
      </c>
      <c r="AZ10" s="1">
        <v>-1.8584456691269801E-7</v>
      </c>
      <c r="BA10" s="1">
        <v>-1.88737470620575E-10</v>
      </c>
      <c r="BB10" s="1">
        <v>-5.2951556707106997E-6</v>
      </c>
      <c r="BC10" s="1">
        <v>6.3487239311896998E-7</v>
      </c>
      <c r="BD10" s="1">
        <v>1.8636690961853299E-6</v>
      </c>
      <c r="BE10" s="1">
        <v>1.6058208272283601E-6</v>
      </c>
      <c r="BF10" s="1">
        <v>1.57861958554278E-6</v>
      </c>
      <c r="BG10" s="1">
        <v>-1.69612256521755E-6</v>
      </c>
      <c r="BH10" s="1">
        <v>3.37372242917199E-6</v>
      </c>
      <c r="BI10" s="1">
        <v>3.6765757922642901E-7</v>
      </c>
      <c r="BJ10" s="1">
        <v>2.1428279632913399E-7</v>
      </c>
      <c r="BK10" s="1">
        <v>-3.12590370153213E-7</v>
      </c>
      <c r="BL10" s="1">
        <v>4.3559065080180896E-6</v>
      </c>
      <c r="BM10" s="1">
        <v>-2.4808533556078301E-6</v>
      </c>
      <c r="BN10" s="1">
        <v>-1.2791364669220399E-6</v>
      </c>
      <c r="BO10" s="1">
        <v>-5.47206930456923E-7</v>
      </c>
      <c r="BP10" s="1">
        <v>9.6993139108503202E-7</v>
      </c>
      <c r="BQ10" s="1">
        <v>3.0535173009789301E-6</v>
      </c>
      <c r="BR10" s="1">
        <v>2.4697993674155599E-6</v>
      </c>
      <c r="BS10" s="1">
        <v>1.6931988017899799E-6</v>
      </c>
    </row>
    <row r="11" spans="1:71" x14ac:dyDescent="0.25">
      <c r="A11" t="s">
        <v>67</v>
      </c>
      <c r="B11">
        <v>1.0712706000000001E-2</v>
      </c>
      <c r="C11">
        <v>1.5134691798220599E-2</v>
      </c>
      <c r="D11">
        <v>0</v>
      </c>
      <c r="E11">
        <v>0</v>
      </c>
      <c r="F11">
        <v>0</v>
      </c>
      <c r="G11">
        <v>0</v>
      </c>
      <c r="H11" s="1">
        <v>5.6419454951180998E-6</v>
      </c>
      <c r="I11" s="1">
        <v>9.8001045698512702E-7</v>
      </c>
      <c r="J11" s="1">
        <v>2.5738775225801998E-6</v>
      </c>
      <c r="K11" s="1">
        <v>1.27695479391208E-6</v>
      </c>
      <c r="L11" s="1">
        <v>8.8112807977496402E-7</v>
      </c>
      <c r="M11" s="1">
        <v>2.29058895827127E-4</v>
      </c>
      <c r="N11" s="1">
        <v>3.4267617665817799E-6</v>
      </c>
      <c r="O11" s="1">
        <v>6.9764080010436101E-7</v>
      </c>
      <c r="P11" s="1">
        <v>2.6081726797071502E-7</v>
      </c>
      <c r="Q11" s="1">
        <v>-3.63577217221908E-8</v>
      </c>
      <c r="R11" s="1">
        <v>3.1510305096747901E-6</v>
      </c>
      <c r="S11" s="1">
        <v>-3.4197065153069699E-6</v>
      </c>
      <c r="T11" s="1">
        <v>1.7509910605362699E-6</v>
      </c>
      <c r="U11" s="1">
        <v>3.4591437080325602E-6</v>
      </c>
      <c r="V11" s="1">
        <v>1.49440888334975E-6</v>
      </c>
      <c r="W11" s="1">
        <v>2.5447985513011097E-7</v>
      </c>
      <c r="X11" s="1">
        <v>-2.38183109571327E-6</v>
      </c>
      <c r="Y11" s="1">
        <v>-1.24903631295198E-7</v>
      </c>
      <c r="Z11" s="1">
        <v>5.7511830727345498E-7</v>
      </c>
      <c r="AA11" s="1">
        <v>1.2313639959623299E-6</v>
      </c>
      <c r="AB11" s="1">
        <v>1.3014903602817399E-7</v>
      </c>
      <c r="AC11" s="1">
        <v>2.2574078136414501E-7</v>
      </c>
      <c r="AD11" s="1">
        <v>-8.4963855806636797E-9</v>
      </c>
      <c r="AE11" s="1">
        <v>-3.1803376528063398E-7</v>
      </c>
      <c r="AF11" s="1">
        <v>6.4433601282854296E-7</v>
      </c>
      <c r="AG11" s="1">
        <v>2.37825360948485E-6</v>
      </c>
      <c r="AH11" s="1">
        <v>-5.5551322066383503E-8</v>
      </c>
      <c r="AI11" s="1">
        <v>-1.32633423927522E-6</v>
      </c>
      <c r="AJ11" s="1">
        <v>3.70239044914791E-6</v>
      </c>
      <c r="AK11" s="1">
        <v>-1.21947236961242E-6</v>
      </c>
      <c r="AL11" s="1">
        <v>-3.4022147133039103E-7</v>
      </c>
      <c r="AM11" s="1">
        <v>-2.2090983123817099E-6</v>
      </c>
      <c r="AN11" s="1">
        <v>7.3377305221402399E-7</v>
      </c>
      <c r="AO11" s="1">
        <v>-1.24854234227958E-6</v>
      </c>
      <c r="AP11" s="1">
        <v>-5.6367154119318501E-5</v>
      </c>
      <c r="AQ11" s="1">
        <v>-5.5014579566277303E-6</v>
      </c>
      <c r="AR11" s="1">
        <v>-3.6053741614146798E-6</v>
      </c>
      <c r="AS11" s="1">
        <v>-3.22115770300615E-6</v>
      </c>
      <c r="AT11" s="1">
        <v>-5.6668490160349702E-6</v>
      </c>
      <c r="AU11" s="1">
        <v>1.202663682332E-6</v>
      </c>
      <c r="AV11" s="1">
        <v>-2.2437456333841702E-6</v>
      </c>
      <c r="AW11" s="1">
        <v>2.9710455577237799E-7</v>
      </c>
      <c r="AX11" s="1">
        <v>2.1787606612223598E-6</v>
      </c>
      <c r="AY11" s="1">
        <v>1.3055692146693301E-6</v>
      </c>
      <c r="AZ11" s="1">
        <v>-2.5671266832593101E-6</v>
      </c>
      <c r="BA11" s="1">
        <v>1.0461991678474599E-6</v>
      </c>
      <c r="BB11" s="1">
        <v>8.2712751565086204E-6</v>
      </c>
      <c r="BC11" s="1">
        <v>5.8318299902589796E-7</v>
      </c>
      <c r="BD11" s="1">
        <v>2.7992824714395899E-6</v>
      </c>
      <c r="BE11" s="1">
        <v>-9.8580105453115703E-5</v>
      </c>
      <c r="BF11" s="1">
        <v>4.8683976195729803E-6</v>
      </c>
      <c r="BG11" s="1">
        <v>9.5271623521420608E-6</v>
      </c>
      <c r="BH11" s="1">
        <v>-2.34518406326966E-6</v>
      </c>
      <c r="BI11" s="1">
        <v>5.7042783786209597E-6</v>
      </c>
      <c r="BJ11" s="1">
        <v>-1.27120512472336E-5</v>
      </c>
      <c r="BK11" s="1">
        <v>-4.6839484400719499E-7</v>
      </c>
      <c r="BL11" s="1">
        <v>-8.6627851109857499E-7</v>
      </c>
      <c r="BM11" s="1">
        <v>2.9492559001252698E-6</v>
      </c>
      <c r="BN11" s="1">
        <v>1.87922367714387E-6</v>
      </c>
      <c r="BO11" s="1">
        <v>6.6904212548849003E-7</v>
      </c>
      <c r="BP11" s="1">
        <v>-6.3582611492874696E-6</v>
      </c>
      <c r="BQ11" s="1">
        <v>-3.37704877939552E-6</v>
      </c>
      <c r="BR11" s="1">
        <v>9.5498236766805092E-6</v>
      </c>
      <c r="BS11" s="1">
        <v>-1.0079169441802299E-4</v>
      </c>
    </row>
    <row r="12" spans="1:71" x14ac:dyDescent="0.25">
      <c r="A12" t="s">
        <v>13</v>
      </c>
      <c r="B12">
        <v>1.1395489999999999E-3</v>
      </c>
      <c r="C12">
        <v>3.8945629676087699E-3</v>
      </c>
      <c r="D12">
        <v>0</v>
      </c>
      <c r="E12">
        <v>0</v>
      </c>
      <c r="F12">
        <v>0</v>
      </c>
      <c r="G12">
        <v>0</v>
      </c>
      <c r="H12" s="1">
        <v>-3.5508773386973102E-7</v>
      </c>
      <c r="I12" s="1">
        <v>-6.3115420141301599E-7</v>
      </c>
      <c r="J12" s="1">
        <v>1.9324229981573699E-6</v>
      </c>
      <c r="K12" s="1">
        <v>4.2142832976030499E-7</v>
      </c>
      <c r="L12" s="1">
        <v>1.2936188836080801E-7</v>
      </c>
      <c r="M12" s="1">
        <v>3.4267617665817799E-6</v>
      </c>
      <c r="N12" s="1">
        <v>1.51676207086696E-5</v>
      </c>
      <c r="O12" s="1">
        <v>-5.61527919888736E-9</v>
      </c>
      <c r="P12" s="1">
        <v>-5.3602149588960203E-8</v>
      </c>
      <c r="Q12" s="1">
        <v>-9.4273494849516991E-10</v>
      </c>
      <c r="R12" s="1">
        <v>1.3860693625550301E-7</v>
      </c>
      <c r="S12" s="1">
        <v>-1.4290408130051699E-7</v>
      </c>
      <c r="T12" s="1">
        <v>-1.46097584997591E-7</v>
      </c>
      <c r="U12" s="1">
        <v>1.4634984975720799E-6</v>
      </c>
      <c r="V12" s="1">
        <v>-1.2455282605266199E-8</v>
      </c>
      <c r="W12" s="1">
        <v>-3.9734274618503602E-8</v>
      </c>
      <c r="X12" s="1">
        <v>1.6957525790235E-6</v>
      </c>
      <c r="Y12" s="1">
        <v>1.3999246746673401E-8</v>
      </c>
      <c r="Z12" s="1">
        <v>-2.8749686226018602E-7</v>
      </c>
      <c r="AA12" s="1">
        <v>4.8098148220781102E-8</v>
      </c>
      <c r="AB12" s="1">
        <v>-7.8614368455646999E-7</v>
      </c>
      <c r="AC12" s="1">
        <v>2.7904172462458399E-7</v>
      </c>
      <c r="AD12" s="1">
        <v>1.47413517921778E-8</v>
      </c>
      <c r="AE12" s="1">
        <v>-8.1239862002201803E-8</v>
      </c>
      <c r="AF12" s="1">
        <v>2.4513927738972701E-7</v>
      </c>
      <c r="AG12" s="1">
        <v>-3.9697703791309903E-8</v>
      </c>
      <c r="AH12" s="1">
        <v>8.5654360326014901E-9</v>
      </c>
      <c r="AI12" s="1">
        <v>-2.3465422444745799E-7</v>
      </c>
      <c r="AJ12" s="1">
        <v>-6.93336346988742E-7</v>
      </c>
      <c r="AK12" s="1">
        <v>8.0601194658629198E-7</v>
      </c>
      <c r="AL12" s="1">
        <v>3.4878399159614502E-7</v>
      </c>
      <c r="AM12" s="1">
        <v>3.9656506859636298E-7</v>
      </c>
      <c r="AN12" s="1">
        <v>2.4389920076805799E-7</v>
      </c>
      <c r="AO12" s="1">
        <v>3.8590388712978298E-8</v>
      </c>
      <c r="AP12" s="1">
        <v>1.9852940633903001E-6</v>
      </c>
      <c r="AQ12" s="1">
        <v>2.2047160062916E-7</v>
      </c>
      <c r="AR12" s="1">
        <v>-8.1880584325397999E-7</v>
      </c>
      <c r="AS12" s="1">
        <v>2.6497029048308599E-6</v>
      </c>
      <c r="AT12" s="1">
        <v>-1.38365944909076E-6</v>
      </c>
      <c r="AU12" s="1">
        <v>-9.8964314092350294E-8</v>
      </c>
      <c r="AV12" s="1">
        <v>1.7581235304876201E-6</v>
      </c>
      <c r="AW12" s="1">
        <v>-6.2073104566049999E-7</v>
      </c>
      <c r="AX12" s="1">
        <v>-1.3805682654585099E-7</v>
      </c>
      <c r="AY12" s="1">
        <v>6.0719795016696201E-7</v>
      </c>
      <c r="AZ12" s="1">
        <v>-2.97410145916557E-7</v>
      </c>
      <c r="BA12" s="1">
        <v>8.7242353269550302E-7</v>
      </c>
      <c r="BB12" s="1">
        <v>2.7068805415459601E-6</v>
      </c>
      <c r="BC12" s="1">
        <v>-3.01383646543688E-6</v>
      </c>
      <c r="BD12" s="1">
        <v>-5.5361015154835098E-7</v>
      </c>
      <c r="BE12" s="1">
        <v>1.50414981719063E-5</v>
      </c>
      <c r="BF12" s="1">
        <v>-9.6880812578422893E-7</v>
      </c>
      <c r="BG12" s="1">
        <v>-9.1664642896379697E-7</v>
      </c>
      <c r="BH12" s="1">
        <v>3.1883984646181299E-7</v>
      </c>
      <c r="BI12" s="1">
        <v>-2.4689080942777799E-6</v>
      </c>
      <c r="BJ12" s="1">
        <v>2.2380400710246002E-6</v>
      </c>
      <c r="BK12" s="1">
        <v>-2.6385654990213901E-7</v>
      </c>
      <c r="BL12" s="1">
        <v>5.1659261646687096E-7</v>
      </c>
      <c r="BM12" s="1">
        <v>1.0219788054564199E-6</v>
      </c>
      <c r="BN12" s="1">
        <v>-2.1843982422905001E-6</v>
      </c>
      <c r="BO12" s="1">
        <v>-3.4263177839071399E-7</v>
      </c>
      <c r="BP12" s="1">
        <v>3.6878507922686002E-6</v>
      </c>
      <c r="BQ12" s="1">
        <v>-8.02816559239004E-7</v>
      </c>
      <c r="BR12" s="1">
        <v>-5.5060076381442203E-6</v>
      </c>
      <c r="BS12" s="1">
        <v>-3.6554474247662099E-5</v>
      </c>
    </row>
    <row r="13" spans="1:71" x14ac:dyDescent="0.25">
      <c r="A13" t="s">
        <v>5</v>
      </c>
      <c r="B13">
        <v>3.7517789999999998E-3</v>
      </c>
      <c r="C13">
        <v>8.0870572617407505E-3</v>
      </c>
      <c r="D13">
        <v>0</v>
      </c>
      <c r="E13">
        <v>0</v>
      </c>
      <c r="F13">
        <v>0</v>
      </c>
      <c r="G13">
        <v>0</v>
      </c>
      <c r="H13" s="1">
        <v>-7.5158593560989797E-7</v>
      </c>
      <c r="I13" s="1">
        <v>1.60501259542612E-6</v>
      </c>
      <c r="J13" s="1">
        <v>2.2934523770232998E-6</v>
      </c>
      <c r="K13" s="1">
        <v>-3.6565517331817401E-8</v>
      </c>
      <c r="L13" s="1">
        <v>2.2053236384841401E-7</v>
      </c>
      <c r="M13" s="1">
        <v>6.9764080010436101E-7</v>
      </c>
      <c r="N13" s="1">
        <v>-5.61527919888736E-9</v>
      </c>
      <c r="O13" s="1">
        <v>6.5400495154673805E-5</v>
      </c>
      <c r="P13" s="1">
        <v>8.2404116057613499E-8</v>
      </c>
      <c r="Q13" s="1">
        <v>-3.5616374562454302E-8</v>
      </c>
      <c r="R13" s="1">
        <v>6.4546003530578004E-7</v>
      </c>
      <c r="S13" s="1">
        <v>-8.7309602333478504E-7</v>
      </c>
      <c r="T13" s="1">
        <v>-7.1462485625446497E-7</v>
      </c>
      <c r="U13" s="1">
        <v>-1.4001134966847601E-6</v>
      </c>
      <c r="V13" s="1">
        <v>1.4240694202482601E-8</v>
      </c>
      <c r="W13" s="1">
        <v>-2.0989194795574701E-7</v>
      </c>
      <c r="X13" s="1">
        <v>1.6563424208277501E-6</v>
      </c>
      <c r="Y13" s="1">
        <v>2.90328703632369E-7</v>
      </c>
      <c r="Z13" s="1">
        <v>-4.48735565110176E-7</v>
      </c>
      <c r="AA13" s="1">
        <v>-2.4332011798577598E-7</v>
      </c>
      <c r="AB13" s="1">
        <v>-3.8542172111972998E-7</v>
      </c>
      <c r="AC13" s="1">
        <v>-1.17227540304762E-6</v>
      </c>
      <c r="AD13" s="1">
        <v>-2.6096262579246001E-8</v>
      </c>
      <c r="AE13" s="1">
        <v>-4.6917160051993801E-8</v>
      </c>
      <c r="AF13" s="1">
        <v>-3.8168186616606099E-8</v>
      </c>
      <c r="AG13" s="1">
        <v>-2.1629424511500199E-7</v>
      </c>
      <c r="AH13" s="1">
        <v>-1.10136638144791E-7</v>
      </c>
      <c r="AI13" s="1">
        <v>-5.5273930970581402E-7</v>
      </c>
      <c r="AJ13" s="1">
        <v>-7.7372575924092301E-7</v>
      </c>
      <c r="AK13" s="1">
        <v>1.1126821177116E-6</v>
      </c>
      <c r="AL13" s="1">
        <v>-4.0509672128497302E-7</v>
      </c>
      <c r="AM13" s="1">
        <v>8.2873053695281394E-8</v>
      </c>
      <c r="AN13" s="1">
        <v>-2.4276214840652298E-7</v>
      </c>
      <c r="AO13" s="1">
        <v>-9.1253927827328302E-7</v>
      </c>
      <c r="AP13" s="1">
        <v>-5.1865905224077199E-7</v>
      </c>
      <c r="AQ13" s="1">
        <v>2.9268905243738799E-9</v>
      </c>
      <c r="AR13" s="1">
        <v>-5.5272537241023501E-5</v>
      </c>
      <c r="AS13" s="1">
        <v>8.0933311471937203E-6</v>
      </c>
      <c r="AT13" s="1">
        <v>3.4933896533272802E-7</v>
      </c>
      <c r="AU13" s="1">
        <v>1.0999864265121499E-6</v>
      </c>
      <c r="AV13" s="1">
        <v>2.7363445803087998E-7</v>
      </c>
      <c r="AW13" s="1">
        <v>-5.5221245365215401E-7</v>
      </c>
      <c r="AX13" s="1">
        <v>5.7051634602995297E-7</v>
      </c>
      <c r="AY13" s="1">
        <v>2.8465242515057699E-6</v>
      </c>
      <c r="AZ13" s="1">
        <v>-9.1247369781124902E-7</v>
      </c>
      <c r="BA13" s="1">
        <v>-2.7520214711954001E-6</v>
      </c>
      <c r="BB13" s="1">
        <v>-6.9330658794466E-6</v>
      </c>
      <c r="BC13" s="1">
        <v>-5.2144938002702795E-7</v>
      </c>
      <c r="BD13" s="1">
        <v>-1.3556500674495901E-6</v>
      </c>
      <c r="BE13" s="1">
        <v>-6.62172260960305E-6</v>
      </c>
      <c r="BF13" s="1">
        <v>-1.1115664455853201E-5</v>
      </c>
      <c r="BG13" s="1">
        <v>-1.6116057812999101E-6</v>
      </c>
      <c r="BH13" s="1">
        <v>1.05171467916836E-5</v>
      </c>
      <c r="BI13" s="1">
        <v>1.18313076898254E-6</v>
      </c>
      <c r="BJ13" s="1">
        <v>5.3751350308492698E-6</v>
      </c>
      <c r="BK13" s="1">
        <v>-5.7014815775259199E-7</v>
      </c>
      <c r="BL13" s="1">
        <v>2.4166084596706601E-6</v>
      </c>
      <c r="BM13" s="1">
        <v>-1.4042103919421801E-6</v>
      </c>
      <c r="BN13" s="1">
        <v>-3.8775955301050698E-6</v>
      </c>
      <c r="BO13" s="1">
        <v>-4.3445075579787001E-7</v>
      </c>
      <c r="BP13" s="1">
        <v>3.4135801227703001E-6</v>
      </c>
      <c r="BQ13" s="1">
        <v>5.0321062180405396E-7</v>
      </c>
      <c r="BR13" s="1">
        <v>-5.50372928170721E-6</v>
      </c>
      <c r="BS13" s="1">
        <v>-1.1880005588162899E-6</v>
      </c>
    </row>
    <row r="14" spans="1:71" x14ac:dyDescent="0.25">
      <c r="A14" t="s">
        <v>6</v>
      </c>
      <c r="B14" s="1">
        <v>1.33925999999999E-4</v>
      </c>
      <c r="C14">
        <v>1.3326889406404E-3</v>
      </c>
      <c r="D14">
        <v>0</v>
      </c>
      <c r="E14">
        <v>0</v>
      </c>
      <c r="F14">
        <v>0</v>
      </c>
      <c r="G14">
        <v>0</v>
      </c>
      <c r="H14" s="1">
        <v>3.9190149384535701E-7</v>
      </c>
      <c r="I14" s="1">
        <v>6.3132801472074801E-8</v>
      </c>
      <c r="J14" s="1">
        <v>1.6672308109469501E-6</v>
      </c>
      <c r="K14" s="1">
        <v>1.25262126262432E-6</v>
      </c>
      <c r="L14" s="1">
        <v>-3.8880136733692999E-9</v>
      </c>
      <c r="M14" s="1">
        <v>2.6081726797071502E-7</v>
      </c>
      <c r="N14" s="1">
        <v>-5.3602149588960203E-8</v>
      </c>
      <c r="O14" s="1">
        <v>8.2404116057613499E-8</v>
      </c>
      <c r="P14" s="1">
        <v>1.77605981250525E-6</v>
      </c>
      <c r="Q14" s="1">
        <v>-4.0951969696969699E-9</v>
      </c>
      <c r="R14" s="1">
        <v>1.75484087396732E-7</v>
      </c>
      <c r="S14" s="1">
        <v>-1.89336977778081E-8</v>
      </c>
      <c r="T14" s="1">
        <v>-2.12508308816886E-7</v>
      </c>
      <c r="U14" s="1">
        <v>-1.0017761867906101E-6</v>
      </c>
      <c r="V14" s="1">
        <v>9.7175751595163498E-9</v>
      </c>
      <c r="W14" s="1">
        <v>-1.07123151149117E-7</v>
      </c>
      <c r="X14" s="1">
        <v>-1.41901493265355E-7</v>
      </c>
      <c r="Y14" s="1">
        <v>-3.6899447664766599E-9</v>
      </c>
      <c r="Z14" s="1">
        <v>-3.9265836859677101E-8</v>
      </c>
      <c r="AA14" s="1">
        <v>-7.0751386894692295E-8</v>
      </c>
      <c r="AB14" s="1">
        <v>-9.2534895001497598E-8</v>
      </c>
      <c r="AC14" s="1">
        <v>9.6857424222596607E-9</v>
      </c>
      <c r="AD14" s="1">
        <v>-1.27422387058705E-8</v>
      </c>
      <c r="AE14" s="1">
        <v>8.5631499309931193E-9</v>
      </c>
      <c r="AF14" s="1">
        <v>4.0100883676367298E-8</v>
      </c>
      <c r="AG14" s="1">
        <v>-6.2325421796167404E-8</v>
      </c>
      <c r="AH14" s="1">
        <v>-1.8509583472347001E-8</v>
      </c>
      <c r="AI14" s="1">
        <v>-6.5433603710369599E-8</v>
      </c>
      <c r="AJ14" s="1">
        <v>4.3069949372727702E-7</v>
      </c>
      <c r="AK14" s="1">
        <v>2.2045728090995901E-7</v>
      </c>
      <c r="AL14" s="1">
        <v>3.6811664644466002E-8</v>
      </c>
      <c r="AM14" s="1">
        <v>-4.6653624596463E-7</v>
      </c>
      <c r="AN14" s="1">
        <v>4.70541377657793E-8</v>
      </c>
      <c r="AO14" s="1">
        <v>6.6392401807782401E-7</v>
      </c>
      <c r="AP14" s="1">
        <v>1.4809711132713901E-7</v>
      </c>
      <c r="AQ14" s="1">
        <v>1.27346688692086E-6</v>
      </c>
      <c r="AR14" s="1">
        <v>7.6381959389890495E-8</v>
      </c>
      <c r="AS14" s="1">
        <v>-3.1157281109489698E-7</v>
      </c>
      <c r="AT14" s="1">
        <v>-2.6974740174413399E-7</v>
      </c>
      <c r="AU14" s="1">
        <v>4.0417595145525599E-8</v>
      </c>
      <c r="AV14" s="1">
        <v>2.63632784768446E-7</v>
      </c>
      <c r="AW14" s="1">
        <v>4.6753932823199499E-8</v>
      </c>
      <c r="AX14" s="1">
        <v>1.2512234104599301E-7</v>
      </c>
      <c r="AY14" s="1">
        <v>-4.9439834281526598E-8</v>
      </c>
      <c r="AZ14" s="1">
        <v>6.03421760696158E-8</v>
      </c>
      <c r="BA14" s="1">
        <v>-1.61963059824047E-7</v>
      </c>
      <c r="BB14" s="1">
        <v>-9.3124135400566205E-7</v>
      </c>
      <c r="BC14" s="1">
        <v>3.8776850139012601E-7</v>
      </c>
      <c r="BD14" s="1">
        <v>-3.5982780632264501E-7</v>
      </c>
      <c r="BE14" s="1">
        <v>-1.09728028248486E-5</v>
      </c>
      <c r="BF14" s="1">
        <v>6.5875418309037204E-7</v>
      </c>
      <c r="BG14" s="1">
        <v>5.3273177949786699E-7</v>
      </c>
      <c r="BH14" s="1">
        <v>-8.9298724029983701E-7</v>
      </c>
      <c r="BI14" s="1">
        <v>7.1594570656475201E-7</v>
      </c>
      <c r="BJ14" s="1">
        <v>4.96683550739304E-7</v>
      </c>
      <c r="BK14" s="1">
        <v>2.01721445966588E-7</v>
      </c>
      <c r="BL14" s="1">
        <v>9.32488743313681E-8</v>
      </c>
      <c r="BM14" s="1">
        <v>1.9939081490549E-7</v>
      </c>
      <c r="BN14" s="1">
        <v>5.5799262080419395E-7</v>
      </c>
      <c r="BO14" s="1">
        <v>-1.7541647750973201E-7</v>
      </c>
      <c r="BP14" s="1">
        <v>2.6815881871574299E-7</v>
      </c>
      <c r="BQ14" s="1">
        <v>5.2095812779691603E-7</v>
      </c>
      <c r="BR14" s="1">
        <v>6.5671877643600505E-7</v>
      </c>
      <c r="BS14" s="1">
        <v>2.0396625782720502E-6</v>
      </c>
    </row>
    <row r="15" spans="1:71" x14ac:dyDescent="0.25">
      <c r="A15" t="s">
        <v>15</v>
      </c>
      <c r="B15" s="1">
        <v>3.0574999999999903E-5</v>
      </c>
      <c r="C15" s="1">
        <v>6.0132651590701796E-4</v>
      </c>
      <c r="D15">
        <v>0</v>
      </c>
      <c r="E15">
        <v>0</v>
      </c>
      <c r="F15">
        <v>0</v>
      </c>
      <c r="G15">
        <v>0</v>
      </c>
      <c r="H15" s="1">
        <v>4.4633703570350802E-8</v>
      </c>
      <c r="I15" s="1">
        <v>-2.4960010601076701E-8</v>
      </c>
      <c r="J15" s="1">
        <v>1.9305665549051699E-7</v>
      </c>
      <c r="K15" s="1">
        <v>-1.04389858260812E-7</v>
      </c>
      <c r="L15" s="1">
        <v>-1.5461070007001099E-8</v>
      </c>
      <c r="M15" s="1">
        <v>-3.63577217221908E-8</v>
      </c>
      <c r="N15" s="1">
        <v>-9.4273494849516991E-10</v>
      </c>
      <c r="O15" s="1">
        <v>-3.5616374562454302E-8</v>
      </c>
      <c r="P15" s="1">
        <v>-4.0951969696969699E-9</v>
      </c>
      <c r="Q15" s="1">
        <v>3.6159357873287298E-7</v>
      </c>
      <c r="R15" s="1">
        <v>2.30109154415424E-8</v>
      </c>
      <c r="S15" s="1">
        <v>4.0162244124405401E-8</v>
      </c>
      <c r="T15" s="1">
        <v>3.9006309305929402E-8</v>
      </c>
      <c r="U15" s="1">
        <v>2.9358072042205701E-7</v>
      </c>
      <c r="V15" s="1">
        <v>-1.5610102985298398E-8</v>
      </c>
      <c r="W15" s="1">
        <v>1.2695340609060299E-8</v>
      </c>
      <c r="X15" s="1">
        <v>-4.38571236623728E-8</v>
      </c>
      <c r="Y15" s="1">
        <v>-3.4223573857385701E-9</v>
      </c>
      <c r="Z15" s="1">
        <v>8.1290251575159504E-8</v>
      </c>
      <c r="AA15" s="1">
        <v>-2.45101569656972E-8</v>
      </c>
      <c r="AB15" s="1">
        <v>6.1506213721372804E-8</v>
      </c>
      <c r="AC15" s="1">
        <v>4.7937328832887397E-8</v>
      </c>
      <c r="AD15" s="1">
        <v>1.5773150790079001E-8</v>
      </c>
      <c r="AE15" s="1">
        <v>-5.4790987098709802E-9</v>
      </c>
      <c r="AF15" s="1">
        <v>2.32298298329832E-8</v>
      </c>
      <c r="AG15" s="1">
        <v>-2.96690760826054E-8</v>
      </c>
      <c r="AH15" s="1">
        <v>-9.3855984848484499E-9</v>
      </c>
      <c r="AI15" s="1">
        <v>5.6086271752175501E-8</v>
      </c>
      <c r="AJ15" s="1">
        <v>3.0876856858183601E-7</v>
      </c>
      <c r="AK15" s="1">
        <v>3.8674365964093402E-7</v>
      </c>
      <c r="AL15" s="1">
        <v>-1.1441781203119901E-8</v>
      </c>
      <c r="AM15" s="1">
        <v>1.2901455220521201E-7</v>
      </c>
      <c r="AN15" s="1">
        <v>4.2577510151015699E-8</v>
      </c>
      <c r="AO15" s="1">
        <v>-5.7912911341130402E-8</v>
      </c>
      <c r="AP15" s="1">
        <v>7.0391358335835103E-8</v>
      </c>
      <c r="AQ15" s="1">
        <v>2.4813107400743898E-7</v>
      </c>
      <c r="AR15" s="1">
        <v>-4.3091285703581697E-8</v>
      </c>
      <c r="AS15" s="1">
        <v>-1.13581769926507E-8</v>
      </c>
      <c r="AT15" s="1">
        <v>-2.02971860736064E-7</v>
      </c>
      <c r="AU15" s="1">
        <v>-5.2170243199317299E-8</v>
      </c>
      <c r="AV15" s="1">
        <v>-1.1918662253726E-7</v>
      </c>
      <c r="AW15" s="1">
        <v>-2.6175327157734799E-8</v>
      </c>
      <c r="AX15" s="1">
        <v>-2.2614473297355199E-8</v>
      </c>
      <c r="AY15" s="1">
        <v>-1.18663159540976E-7</v>
      </c>
      <c r="AZ15" s="1">
        <v>7.9966208120834001E-9</v>
      </c>
      <c r="BA15" s="1">
        <v>8.2748191344119297E-8</v>
      </c>
      <c r="BB15" s="1">
        <v>-2.7539591117862302E-6</v>
      </c>
      <c r="BC15" s="1">
        <v>6.0034580633063003E-7</v>
      </c>
      <c r="BD15" s="1">
        <v>-2.2335458320835101E-8</v>
      </c>
      <c r="BE15" s="1">
        <v>-2.66145988173849E-7</v>
      </c>
      <c r="BF15" s="1">
        <v>3.0526187008702202E-7</v>
      </c>
      <c r="BG15" s="1">
        <v>9.2605500549866193E-9</v>
      </c>
      <c r="BH15" s="1">
        <v>1.27420783378382E-7</v>
      </c>
      <c r="BI15" s="1">
        <v>-2.8865833240821798E-7</v>
      </c>
      <c r="BJ15" s="1">
        <v>6.2364383018307105E-7</v>
      </c>
      <c r="BK15" s="1">
        <v>-2.3272744524471201E-9</v>
      </c>
      <c r="BL15" s="1">
        <v>-3.96882147714921E-8</v>
      </c>
      <c r="BM15" s="1">
        <v>-1.57748291029102E-7</v>
      </c>
      <c r="BN15" s="1">
        <v>-2.25214523702121E-8</v>
      </c>
      <c r="BO15" s="1">
        <v>6.1821518376842001E-8</v>
      </c>
      <c r="BP15" s="1">
        <v>-2.02591950270054E-7</v>
      </c>
      <c r="BQ15" s="1">
        <v>5.7311078187821901E-7</v>
      </c>
      <c r="BR15" s="1">
        <v>-1.1584674319923601E-7</v>
      </c>
      <c r="BS15" s="1">
        <v>2.0365950270079399E-8</v>
      </c>
    </row>
    <row r="16" spans="1:71" x14ac:dyDescent="0.25">
      <c r="A16" t="s">
        <v>16</v>
      </c>
      <c r="B16">
        <v>5.7276619999999997E-3</v>
      </c>
      <c r="C16">
        <v>1.5446857710067201E-2</v>
      </c>
      <c r="D16">
        <v>0</v>
      </c>
      <c r="E16">
        <v>0</v>
      </c>
      <c r="F16">
        <v>0</v>
      </c>
      <c r="G16">
        <v>0</v>
      </c>
      <c r="H16" s="1">
        <v>5.5443049876491101E-6</v>
      </c>
      <c r="I16" s="1">
        <v>-1.12797186328609E-6</v>
      </c>
      <c r="J16" s="1">
        <v>-2.5084461251771001E-6</v>
      </c>
      <c r="K16" s="1">
        <v>1.0196791852812799E-5</v>
      </c>
      <c r="L16" s="1">
        <v>-1.02095604866901E-6</v>
      </c>
      <c r="M16" s="1">
        <v>3.1510305096747901E-6</v>
      </c>
      <c r="N16" s="1">
        <v>1.3860693625550301E-7</v>
      </c>
      <c r="O16" s="1">
        <v>6.4546003530578004E-7</v>
      </c>
      <c r="P16" s="1">
        <v>1.75484087396732E-7</v>
      </c>
      <c r="Q16" s="1">
        <v>2.30109154415424E-8</v>
      </c>
      <c r="R16" s="1">
        <v>2.3860541311506299E-4</v>
      </c>
      <c r="S16" s="1">
        <v>1.9795524129435501E-6</v>
      </c>
      <c r="T16" s="1">
        <v>1.67975401351888E-6</v>
      </c>
      <c r="U16" s="1">
        <v>-1.08208564678088E-5</v>
      </c>
      <c r="V16" s="1">
        <v>1.271982265624E-8</v>
      </c>
      <c r="W16" s="1">
        <v>1.39510446198791E-6</v>
      </c>
      <c r="X16" s="1">
        <v>1.6779623225386401E-6</v>
      </c>
      <c r="Y16" s="1">
        <v>9.15856221982127E-8</v>
      </c>
      <c r="Z16" s="1">
        <v>-1.0515723998518199E-6</v>
      </c>
      <c r="AA16" s="1">
        <v>-1.06099779350173E-7</v>
      </c>
      <c r="AB16" s="1">
        <v>-2.1359407588200101E-6</v>
      </c>
      <c r="AC16" s="1">
        <v>-1.0088829607195901E-6</v>
      </c>
      <c r="AD16" s="1">
        <v>4.9876170353634601E-7</v>
      </c>
      <c r="AE16" s="1">
        <v>3.9790256244823598E-7</v>
      </c>
      <c r="AF16" s="1">
        <v>-1.44576483692431E-7</v>
      </c>
      <c r="AG16" s="1">
        <v>3.2255651145136501E-6</v>
      </c>
      <c r="AH16" s="1">
        <v>-2.8607823444145402E-7</v>
      </c>
      <c r="AI16" s="1">
        <v>1.2234591429641499E-6</v>
      </c>
      <c r="AJ16" s="1">
        <v>2.1189803678489099E-7</v>
      </c>
      <c r="AK16" s="1">
        <v>-1.09786100757296E-6</v>
      </c>
      <c r="AL16" s="1">
        <v>-1.51182213632775E-6</v>
      </c>
      <c r="AM16" s="1">
        <v>2.17225698311609E-6</v>
      </c>
      <c r="AN16" s="1">
        <v>1.2753702588497699E-6</v>
      </c>
      <c r="AO16" s="1">
        <v>9.8163791620404299E-7</v>
      </c>
      <c r="AP16" s="1">
        <v>-1.45874986679461E-6</v>
      </c>
      <c r="AQ16" s="1">
        <v>1.06365139867891E-5</v>
      </c>
      <c r="AR16" s="1">
        <v>-1.5503287658989999E-5</v>
      </c>
      <c r="AS16" s="1">
        <v>-1.6184617006415201E-5</v>
      </c>
      <c r="AT16" s="1">
        <v>-8.4123641111361606E-8</v>
      </c>
      <c r="AU16" s="1">
        <v>2.27729226090829E-6</v>
      </c>
      <c r="AV16" s="1">
        <v>2.4111023113589202E-6</v>
      </c>
      <c r="AW16" s="1">
        <v>5.8162322801338902E-6</v>
      </c>
      <c r="AX16" s="1">
        <v>1.2455548503235099E-6</v>
      </c>
      <c r="AY16" s="1">
        <v>1.9463871924883698E-6</v>
      </c>
      <c r="AZ16" s="1">
        <v>1.8966155848826E-6</v>
      </c>
      <c r="BA16" s="1">
        <v>-6.8789145251465799E-7</v>
      </c>
      <c r="BB16" s="1">
        <v>-2.46987083340372E-5</v>
      </c>
      <c r="BC16" s="1">
        <v>1.13617613201102E-5</v>
      </c>
      <c r="BD16" s="1">
        <v>-4.18010022857184E-7</v>
      </c>
      <c r="BE16" s="1">
        <v>5.8573083134798499E-6</v>
      </c>
      <c r="BF16" s="1">
        <v>-1.5083833105644E-4</v>
      </c>
      <c r="BG16" s="1">
        <v>-1.21789904806893E-6</v>
      </c>
      <c r="BH16" s="1">
        <v>-9.2312257632871901E-6</v>
      </c>
      <c r="BI16" s="1">
        <v>-4.0983249431135903E-6</v>
      </c>
      <c r="BJ16" s="1">
        <v>-2.5773287030564398E-6</v>
      </c>
      <c r="BK16" s="1">
        <v>-1.7943467925449199E-7</v>
      </c>
      <c r="BL16" s="1">
        <v>-1.99001960693608E-6</v>
      </c>
      <c r="BM16" s="1">
        <v>-2.9697802149348198E-6</v>
      </c>
      <c r="BN16" s="1">
        <v>8.0267815567330396E-7</v>
      </c>
      <c r="BO16" s="1">
        <v>-1.6466253582293301E-6</v>
      </c>
      <c r="BP16" s="1">
        <v>-8.5481739109458505E-6</v>
      </c>
      <c r="BQ16" s="1">
        <v>-1.34196183368208E-5</v>
      </c>
      <c r="BR16" s="1">
        <v>-3.5337212933436302E-5</v>
      </c>
      <c r="BS16" s="1">
        <v>-5.6446522671004997E-6</v>
      </c>
    </row>
    <row r="17" spans="1:71" x14ac:dyDescent="0.25">
      <c r="A17" t="s">
        <v>18</v>
      </c>
      <c r="B17">
        <v>7.90050800000003E-3</v>
      </c>
      <c r="C17">
        <v>1.59311884728838E-2</v>
      </c>
      <c r="D17">
        <v>0</v>
      </c>
      <c r="E17">
        <v>0</v>
      </c>
      <c r="F17">
        <v>0</v>
      </c>
      <c r="G17">
        <v>0</v>
      </c>
      <c r="H17" s="1">
        <v>-1.6070027271084601E-6</v>
      </c>
      <c r="I17" s="1">
        <v>-4.2194523025015002E-6</v>
      </c>
      <c r="J17" s="1">
        <v>3.18786697771449E-6</v>
      </c>
      <c r="K17" s="1">
        <v>1.2727072540538801E-5</v>
      </c>
      <c r="L17" s="1">
        <v>-2.86521346311096E-7</v>
      </c>
      <c r="M17" s="1">
        <v>-3.4197065153069699E-6</v>
      </c>
      <c r="N17" s="1">
        <v>-1.4290408130051699E-7</v>
      </c>
      <c r="O17" s="1">
        <v>-8.7309602333478504E-7</v>
      </c>
      <c r="P17" s="1">
        <v>-1.89336977778081E-8</v>
      </c>
      <c r="Q17" s="1">
        <v>4.0162244124405401E-8</v>
      </c>
      <c r="R17" s="1">
        <v>1.9795524129435501E-6</v>
      </c>
      <c r="S17" s="1">
        <v>2.5380276615854602E-4</v>
      </c>
      <c r="T17" s="1">
        <v>-3.1503241564052999E-6</v>
      </c>
      <c r="U17" s="1">
        <v>-2.63980853442951E-6</v>
      </c>
      <c r="V17" s="1">
        <v>3.7677079937151402E-6</v>
      </c>
      <c r="W17" s="1">
        <v>6.4183655608295003E-7</v>
      </c>
      <c r="X17" s="1">
        <v>-2.5622512804459001E-7</v>
      </c>
      <c r="Y17" s="1">
        <v>1.499437306128E-8</v>
      </c>
      <c r="Z17" s="1">
        <v>8.9878090928263898E-7</v>
      </c>
      <c r="AA17" s="1">
        <v>-1.4300901576643699E-6</v>
      </c>
      <c r="AB17" s="1">
        <v>-4.26440385335829E-7</v>
      </c>
      <c r="AC17" s="1">
        <v>-1.3371770101174099E-6</v>
      </c>
      <c r="AD17" s="1">
        <v>3.3792928337229899E-7</v>
      </c>
      <c r="AE17" s="1">
        <v>1.2931152568052899E-7</v>
      </c>
      <c r="AF17" s="1">
        <v>-8.8372320781703E-7</v>
      </c>
      <c r="AG17" s="1">
        <v>3.0691131319874801E-7</v>
      </c>
      <c r="AH17" s="1">
        <v>7.3135058493787304E-8</v>
      </c>
      <c r="AI17" s="1">
        <v>-1.3118810084013399E-6</v>
      </c>
      <c r="AJ17" s="1">
        <v>3.2631130864621101E-7</v>
      </c>
      <c r="AK17" s="1">
        <v>1.7519914292882801E-6</v>
      </c>
      <c r="AL17" s="1">
        <v>7.9143661378487597E-7</v>
      </c>
      <c r="AM17" s="1">
        <v>-4.66859062678759E-6</v>
      </c>
      <c r="AN17" s="1">
        <v>2.4098010221169599E-6</v>
      </c>
      <c r="AO17" s="1">
        <v>-2.0260963876309799E-6</v>
      </c>
      <c r="AP17" s="1">
        <v>1.38942019054613E-6</v>
      </c>
      <c r="AQ17" s="1">
        <v>3.4296687599278198E-6</v>
      </c>
      <c r="AR17" s="1">
        <v>6.1203060230485096E-6</v>
      </c>
      <c r="AS17" s="1">
        <v>-1.25839787139134E-4</v>
      </c>
      <c r="AT17" s="1">
        <v>-6.2818434317757096E-6</v>
      </c>
      <c r="AU17" s="1">
        <v>5.70777564943821E-7</v>
      </c>
      <c r="AV17" s="1">
        <v>-2.8188081523999202E-6</v>
      </c>
      <c r="AW17" s="1">
        <v>1.0655185167841899E-6</v>
      </c>
      <c r="AX17" s="1">
        <v>-3.9656721203480798E-7</v>
      </c>
      <c r="AY17" s="1">
        <v>5.2227875370612398E-6</v>
      </c>
      <c r="AZ17" s="1">
        <v>-1.34690296728169E-6</v>
      </c>
      <c r="BA17" s="1">
        <v>-1.3150347979301701E-6</v>
      </c>
      <c r="BB17" s="1">
        <v>-1.9331815179992802E-5</v>
      </c>
      <c r="BC17" s="1">
        <v>3.2107013554516701E-6</v>
      </c>
      <c r="BD17" s="1">
        <v>3.23649001861646E-7</v>
      </c>
      <c r="BE17" s="1">
        <v>-7.1292158512209099E-6</v>
      </c>
      <c r="BF17" s="1">
        <v>-7.2180397173971299E-6</v>
      </c>
      <c r="BG17" s="1">
        <v>-8.6042608218269098E-5</v>
      </c>
      <c r="BH17" s="1">
        <v>-9.1849777119885394E-6</v>
      </c>
      <c r="BI17" s="1">
        <v>-6.4795562567779298E-6</v>
      </c>
      <c r="BJ17" s="1">
        <v>1.1623815635029499E-5</v>
      </c>
      <c r="BK17" s="1">
        <v>7.64560159289883E-7</v>
      </c>
      <c r="BL17" s="1">
        <v>1.57681448239364E-6</v>
      </c>
      <c r="BM17" s="1">
        <v>-5.5491095959701603E-6</v>
      </c>
      <c r="BN17" s="1">
        <v>-4.9792645194179604E-6</v>
      </c>
      <c r="BO17" s="1">
        <v>4.6591134077442803E-6</v>
      </c>
      <c r="BP17" s="1">
        <v>1.6823068186379701E-5</v>
      </c>
      <c r="BQ17" s="1">
        <v>-4.4692866183907203E-6</v>
      </c>
      <c r="BR17" s="1">
        <v>-2.51063428075177E-5</v>
      </c>
      <c r="BS17" s="1">
        <v>2.21936493250217E-6</v>
      </c>
    </row>
    <row r="18" spans="1:71" x14ac:dyDescent="0.25">
      <c r="A18" t="s">
        <v>46</v>
      </c>
      <c r="B18">
        <v>5.4698109999999902E-3</v>
      </c>
      <c r="C18">
        <v>1.1286611086294101E-2</v>
      </c>
      <c r="D18">
        <v>0</v>
      </c>
      <c r="E18">
        <v>0</v>
      </c>
      <c r="F18">
        <v>0</v>
      </c>
      <c r="G18">
        <v>0</v>
      </c>
      <c r="H18" s="1">
        <v>-6.1239096744219197E-7</v>
      </c>
      <c r="I18" s="1">
        <v>2.5419968167901698E-6</v>
      </c>
      <c r="J18" s="1">
        <v>1.4835122531200601E-6</v>
      </c>
      <c r="K18" s="1">
        <v>5.8896115315079901E-6</v>
      </c>
      <c r="L18" s="1">
        <v>8.1515617752560798E-7</v>
      </c>
      <c r="M18" s="1">
        <v>1.7509910605362699E-6</v>
      </c>
      <c r="N18" s="1">
        <v>-1.46097584997591E-7</v>
      </c>
      <c r="O18" s="1">
        <v>-7.1462485625446497E-7</v>
      </c>
      <c r="P18" s="1">
        <v>-2.12508308816886E-7</v>
      </c>
      <c r="Q18" s="1">
        <v>3.9006309305929402E-8</v>
      </c>
      <c r="R18" s="1">
        <v>1.67975401351888E-6</v>
      </c>
      <c r="S18" s="1">
        <v>-3.1503241564052999E-6</v>
      </c>
      <c r="T18" s="1">
        <v>1.2738758981325701E-4</v>
      </c>
      <c r="U18" s="1">
        <v>-1.4183273491375401E-7</v>
      </c>
      <c r="V18" s="1">
        <v>-1.2433202940594999E-7</v>
      </c>
      <c r="W18" s="1">
        <v>1.85377177412814E-6</v>
      </c>
      <c r="X18" s="1">
        <v>-1.30036895842338E-6</v>
      </c>
      <c r="Y18" s="1">
        <v>-3.5187386158663699E-9</v>
      </c>
      <c r="Z18" s="1">
        <v>2.1694965217940801E-7</v>
      </c>
      <c r="AA18" s="1">
        <v>9.895421976535381E-7</v>
      </c>
      <c r="AB18" s="1">
        <v>8.3903346721462597E-7</v>
      </c>
      <c r="AC18" s="1">
        <v>3.0582581541001799E-7</v>
      </c>
      <c r="AD18" s="1">
        <v>8.84855308526283E-10</v>
      </c>
      <c r="AE18" s="1">
        <v>-7.4411275351540506E-8</v>
      </c>
      <c r="AF18" s="1">
        <v>2.66330619279887E-7</v>
      </c>
      <c r="AG18" s="1">
        <v>-1.2985850003690301E-8</v>
      </c>
      <c r="AH18" s="1">
        <v>-1.2191383991299499E-7</v>
      </c>
      <c r="AI18" s="1">
        <v>-5.7743904087921398E-7</v>
      </c>
      <c r="AJ18" s="1">
        <v>-2.3178142399953702E-6</v>
      </c>
      <c r="AK18" s="1">
        <v>-4.1496526931481999E-6</v>
      </c>
      <c r="AL18" s="1">
        <v>-7.3163563668077796E-7</v>
      </c>
      <c r="AM18" s="1">
        <v>2.41031230673865E-6</v>
      </c>
      <c r="AN18" s="1">
        <v>6.9414513238521701E-7</v>
      </c>
      <c r="AO18" s="1">
        <v>-1.9206588361971599E-6</v>
      </c>
      <c r="AP18" s="1">
        <v>-2.33514017625632E-7</v>
      </c>
      <c r="AQ18" s="1">
        <v>6.3210696790277498E-6</v>
      </c>
      <c r="AR18" s="1">
        <v>1.9907941659228898E-6</v>
      </c>
      <c r="AS18" s="1">
        <v>-1.97045390054751E-5</v>
      </c>
      <c r="AT18" s="1">
        <v>-2.0650799332225298E-5</v>
      </c>
      <c r="AU18" s="1">
        <v>1.3552847710983701E-6</v>
      </c>
      <c r="AV18" s="1">
        <v>-5.74278339570822E-7</v>
      </c>
      <c r="AW18" s="1">
        <v>-2.6008772142098103E-7</v>
      </c>
      <c r="AX18" s="1">
        <v>-4.5061454376814402E-9</v>
      </c>
      <c r="AY18" s="1">
        <v>5.47119343368586E-6</v>
      </c>
      <c r="AZ18" s="1">
        <v>-1.57933838021584E-6</v>
      </c>
      <c r="BA18" s="1">
        <v>1.68832842801667E-6</v>
      </c>
      <c r="BB18" s="1">
        <v>1.9605755408475201E-6</v>
      </c>
      <c r="BC18" s="1">
        <v>6.7030666828569596E-6</v>
      </c>
      <c r="BD18" s="1">
        <v>-2.6703262985073399E-7</v>
      </c>
      <c r="BE18" s="1">
        <v>7.07812240038056E-6</v>
      </c>
      <c r="BF18" s="1">
        <v>-1.01265518762938E-5</v>
      </c>
      <c r="BG18" s="1">
        <v>1.3809820677228999E-6</v>
      </c>
      <c r="BH18" s="1">
        <v>-2.7028683326675E-6</v>
      </c>
      <c r="BI18" s="1">
        <v>-7.20176099078711E-6</v>
      </c>
      <c r="BJ18" s="1">
        <v>3.6546196671959001E-6</v>
      </c>
      <c r="BK18" s="1">
        <v>1.82746036770186E-7</v>
      </c>
      <c r="BL18" s="1">
        <v>-3.2457191552847702E-6</v>
      </c>
      <c r="BM18" s="1">
        <v>-9.1346095336470193E-5</v>
      </c>
      <c r="BN18" s="1">
        <v>-2.5994098113901901E-6</v>
      </c>
      <c r="BO18" s="1">
        <v>-5.6855854296078599E-7</v>
      </c>
      <c r="BP18" s="1">
        <v>-6.85970770373513E-6</v>
      </c>
      <c r="BQ18" s="1">
        <v>6.49391005683537E-6</v>
      </c>
      <c r="BR18" s="1">
        <v>-3.8706811318407E-6</v>
      </c>
      <c r="BS18" s="1">
        <v>-5.3371485255651097E-6</v>
      </c>
    </row>
    <row r="19" spans="1:71" x14ac:dyDescent="0.25">
      <c r="A19" t="s">
        <v>45</v>
      </c>
      <c r="B19">
        <v>1.8667822000000001E-2</v>
      </c>
      <c r="C19">
        <v>3.5566011285388298E-2</v>
      </c>
      <c r="D19">
        <v>0</v>
      </c>
      <c r="E19">
        <v>0</v>
      </c>
      <c r="F19">
        <v>0</v>
      </c>
      <c r="G19">
        <v>0</v>
      </c>
      <c r="H19" s="1">
        <v>-6.2263411035977204E-6</v>
      </c>
      <c r="I19" s="1">
        <v>5.6131778063980598E-6</v>
      </c>
      <c r="J19" s="1">
        <v>-3.4761531253256901E-6</v>
      </c>
      <c r="K19" s="1">
        <v>5.3251169010007203E-6</v>
      </c>
      <c r="L19" s="1">
        <v>-1.1722454511288E-6</v>
      </c>
      <c r="M19" s="1">
        <v>3.4591437080325602E-6</v>
      </c>
      <c r="N19" s="1">
        <v>1.4634984975720799E-6</v>
      </c>
      <c r="O19" s="1">
        <v>-1.4001134966847601E-6</v>
      </c>
      <c r="P19" s="1">
        <v>-1.0017761867906101E-6</v>
      </c>
      <c r="Q19" s="1">
        <v>2.9358072042205701E-7</v>
      </c>
      <c r="R19" s="1">
        <v>-1.08208564678088E-5</v>
      </c>
      <c r="S19" s="1">
        <v>-2.63980853442951E-6</v>
      </c>
      <c r="T19" s="1">
        <v>-1.4183273491375401E-7</v>
      </c>
      <c r="U19">
        <v>1.2649411587523701E-3</v>
      </c>
      <c r="V19" s="1">
        <v>2.6141865085954198E-7</v>
      </c>
      <c r="W19" s="1">
        <v>2.5750549655989998E-6</v>
      </c>
      <c r="X19" s="1">
        <v>-1.10753845927104E-5</v>
      </c>
      <c r="Y19" s="1">
        <v>4.7253727984403699E-7</v>
      </c>
      <c r="Z19" s="1">
        <v>-3.6867752652191498E-7</v>
      </c>
      <c r="AA19" s="1">
        <v>1.4545384715154999E-6</v>
      </c>
      <c r="AB19" s="1">
        <v>-2.1492033709978398E-6</v>
      </c>
      <c r="AC19" s="1">
        <v>-7.9741700977488001E-6</v>
      </c>
      <c r="AD19" s="1">
        <v>-3.9145748950285899E-7</v>
      </c>
      <c r="AE19" s="1">
        <v>-6.7276500374828504E-7</v>
      </c>
      <c r="AF19" s="1">
        <v>1.5187529593323401E-6</v>
      </c>
      <c r="AG19" s="1">
        <v>8.3565531489755201E-7</v>
      </c>
      <c r="AH19" s="1">
        <v>1.15059396253842E-6</v>
      </c>
      <c r="AI19" s="1">
        <v>-3.0744461235610601E-6</v>
      </c>
      <c r="AJ19" s="1">
        <v>-8.50268469391851E-7</v>
      </c>
      <c r="AK19" s="1">
        <v>-3.5403150098599899E-6</v>
      </c>
      <c r="AL19" s="1">
        <v>-2.9066292145541901E-6</v>
      </c>
      <c r="AM19" s="1">
        <v>-3.5354062676098799E-6</v>
      </c>
      <c r="AN19" s="1">
        <v>-5.1818193697899103E-6</v>
      </c>
      <c r="AO19" s="1">
        <v>4.3316565082270198E-6</v>
      </c>
      <c r="AP19" s="1">
        <v>4.2601665042043901E-7</v>
      </c>
      <c r="AQ19" s="1">
        <v>1.39363759841688E-5</v>
      </c>
      <c r="AR19" s="1">
        <v>-3.4314992850472298E-5</v>
      </c>
      <c r="AS19" s="1">
        <v>-1.81338507603623E-4</v>
      </c>
      <c r="AT19" s="1">
        <v>-1.8829928510242599E-5</v>
      </c>
      <c r="AU19" s="1">
        <v>-9.3951270431597101E-5</v>
      </c>
      <c r="AV19" s="1">
        <v>-1.5117459366412099E-5</v>
      </c>
      <c r="AW19" s="1">
        <v>6.4041574614500601E-6</v>
      </c>
      <c r="AX19" s="1">
        <v>4.1738362023730701E-6</v>
      </c>
      <c r="AY19" s="1">
        <v>1.01688246825534E-5</v>
      </c>
      <c r="AZ19" s="1">
        <v>-1.9251958259345101E-6</v>
      </c>
      <c r="BA19" s="1">
        <v>6.9625943271829798E-6</v>
      </c>
      <c r="BB19" s="1">
        <v>-1.46816135555873E-4</v>
      </c>
      <c r="BC19" s="1">
        <v>4.8761937597415502E-6</v>
      </c>
      <c r="BD19" s="1">
        <v>-1.72858184075614E-6</v>
      </c>
      <c r="BE19" s="1">
        <v>-3.9207347884609201E-5</v>
      </c>
      <c r="BF19" s="1">
        <v>-1.3308709452126199E-4</v>
      </c>
      <c r="BG19" s="1">
        <v>-8.4593606930345999E-6</v>
      </c>
      <c r="BH19" s="1">
        <v>-8.7841742421945398E-6</v>
      </c>
      <c r="BI19" s="1">
        <v>-1.55359726808137E-5</v>
      </c>
      <c r="BJ19" s="1">
        <v>-4.6958747875451401E-5</v>
      </c>
      <c r="BK19" s="1">
        <v>8.8142931266716303E-7</v>
      </c>
      <c r="BL19" s="1">
        <v>-6.6420635622903401E-6</v>
      </c>
      <c r="BM19" s="1">
        <v>-1.7216416188692802E-5</v>
      </c>
      <c r="BN19" s="1">
        <v>4.1776885674682402E-6</v>
      </c>
      <c r="BO19" s="1">
        <v>-4.3493436952527299E-8</v>
      </c>
      <c r="BP19" s="1">
        <v>-1.5729649897011601E-5</v>
      </c>
      <c r="BQ19" s="1">
        <v>-1.9699131162622402E-5</v>
      </c>
      <c r="BR19" s="1">
        <v>-4.7410709748656898E-4</v>
      </c>
      <c r="BS19" s="1">
        <v>2.3892898074129101E-6</v>
      </c>
    </row>
    <row r="20" spans="1:71" x14ac:dyDescent="0.25">
      <c r="A20" t="s">
        <v>21</v>
      </c>
      <c r="B20" s="1">
        <v>8.8007299999999901E-4</v>
      </c>
      <c r="C20">
        <v>3.7213397912116298E-3</v>
      </c>
      <c r="D20">
        <v>0</v>
      </c>
      <c r="E20">
        <v>0</v>
      </c>
      <c r="F20">
        <v>0</v>
      </c>
      <c r="G20">
        <v>0</v>
      </c>
      <c r="H20" s="1">
        <v>1.3781459986783001E-7</v>
      </c>
      <c r="I20" s="1">
        <v>-5.1944255403990695E-7</v>
      </c>
      <c r="J20" s="1">
        <v>7.34561474089432E-7</v>
      </c>
      <c r="K20" s="1">
        <v>-1.14259282148794E-7</v>
      </c>
      <c r="L20" s="1">
        <v>-1.45008679223931E-7</v>
      </c>
      <c r="M20" s="1">
        <v>1.49440888334975E-6</v>
      </c>
      <c r="N20" s="1">
        <v>-1.2455282605266199E-8</v>
      </c>
      <c r="O20" s="1">
        <v>1.4240694202482601E-8</v>
      </c>
      <c r="P20" s="1">
        <v>9.7175751595163498E-9</v>
      </c>
      <c r="Q20" s="1">
        <v>-1.5610102985298398E-8</v>
      </c>
      <c r="R20" s="1">
        <v>1.271982265624E-8</v>
      </c>
      <c r="S20" s="1">
        <v>3.7677079937151402E-6</v>
      </c>
      <c r="T20" s="1">
        <v>-1.2433202940594999E-7</v>
      </c>
      <c r="U20" s="1">
        <v>2.6141865085954198E-7</v>
      </c>
      <c r="V20" s="1">
        <v>1.3848369841654999E-5</v>
      </c>
      <c r="W20" s="1">
        <v>9.3209646057596095E-8</v>
      </c>
      <c r="X20" s="1">
        <v>2.9897172899116197E-8</v>
      </c>
      <c r="Y20" s="1">
        <v>5.0484278121812397E-8</v>
      </c>
      <c r="Z20" s="1">
        <v>-3.0945796879481401E-7</v>
      </c>
      <c r="AA20" s="1">
        <v>1.6489816827881299E-7</v>
      </c>
      <c r="AB20" s="1">
        <v>2.9553890181423E-7</v>
      </c>
      <c r="AC20" s="1">
        <v>1.2098894409855401E-7</v>
      </c>
      <c r="AD20" s="1">
        <v>-1.51029443054296E-8</v>
      </c>
      <c r="AE20" s="1">
        <v>-8.1284058837883007E-8</v>
      </c>
      <c r="AF20" s="1">
        <v>1.25785697543755E-7</v>
      </c>
      <c r="AG20" s="1">
        <v>-1.11666495466445E-7</v>
      </c>
      <c r="AH20" s="1">
        <v>-3.5517548301828103E-8</v>
      </c>
      <c r="AI20" s="1">
        <v>3.1150453552856702E-7</v>
      </c>
      <c r="AJ20" s="1">
        <v>5.9925469168749799E-7</v>
      </c>
      <c r="AK20" s="1">
        <v>4.5233292189341198E-8</v>
      </c>
      <c r="AL20" s="1">
        <v>-2.8383437774761301E-8</v>
      </c>
      <c r="AM20" s="1">
        <v>-9.7159424049428905E-7</v>
      </c>
      <c r="AN20" s="1">
        <v>-2.0931218225779601E-8</v>
      </c>
      <c r="AO20" s="1">
        <v>-4.8560245054694003E-7</v>
      </c>
      <c r="AP20" s="1">
        <v>-2.4030843727565899E-7</v>
      </c>
      <c r="AQ20" s="1">
        <v>1.11539521015825E-6</v>
      </c>
      <c r="AR20" s="1">
        <v>7.3251030789704105E-8</v>
      </c>
      <c r="AS20" s="1">
        <v>-4.45929081185072E-5</v>
      </c>
      <c r="AT20" s="1">
        <v>4.0976602845867796E-6</v>
      </c>
      <c r="AU20" s="1">
        <v>5.7183650655374996E-7</v>
      </c>
      <c r="AV20" s="1">
        <v>8.9727167556233504E-7</v>
      </c>
      <c r="AW20" s="1">
        <v>-2.8056646938250799E-7</v>
      </c>
      <c r="AX20" s="1">
        <v>-2.01279676742423E-7</v>
      </c>
      <c r="AY20" s="1">
        <v>-3.4604533621326699E-7</v>
      </c>
      <c r="AZ20" s="1">
        <v>-8.9138689654357096E-7</v>
      </c>
      <c r="BA20" s="1">
        <v>-3.5620108009744503E-7</v>
      </c>
      <c r="BB20" s="1">
        <v>2.8121249756112001E-6</v>
      </c>
      <c r="BC20" s="1">
        <v>2.01544268596804E-7</v>
      </c>
      <c r="BD20" s="1">
        <v>3.3762118947788101E-7</v>
      </c>
      <c r="BE20" s="1">
        <v>-3.3799079165852599E-6</v>
      </c>
      <c r="BF20" s="1">
        <v>2.1929566384203601E-6</v>
      </c>
      <c r="BG20" s="1">
        <v>4.6370328566451304E-6</v>
      </c>
      <c r="BH20" s="1">
        <v>-1.03471529567609E-6</v>
      </c>
      <c r="BI20" s="1">
        <v>6.1494496858466396E-7</v>
      </c>
      <c r="BJ20" s="1">
        <v>4.2292557890125597E-6</v>
      </c>
      <c r="BK20" s="1">
        <v>8.9040670925189401E-7</v>
      </c>
      <c r="BL20" s="1">
        <v>2.89764772538799E-7</v>
      </c>
      <c r="BM20" s="1">
        <v>3.0341923677888101E-6</v>
      </c>
      <c r="BN20" s="1">
        <v>-6.0950235859400698E-7</v>
      </c>
      <c r="BO20" s="1">
        <v>-7.7981556055691298E-7</v>
      </c>
      <c r="BP20" s="1">
        <v>1.8970076576722201E-6</v>
      </c>
      <c r="BQ20" s="1">
        <v>-1.03064587225659E-7</v>
      </c>
      <c r="BR20" s="1">
        <v>5.2324251224238201E-6</v>
      </c>
      <c r="BS20" s="1">
        <v>5.6390313911257096E-7</v>
      </c>
    </row>
    <row r="21" spans="1:71" x14ac:dyDescent="0.25">
      <c r="A21" t="s">
        <v>22</v>
      </c>
      <c r="B21">
        <v>1.8022590000000001E-3</v>
      </c>
      <c r="C21">
        <v>4.8873992914536899E-3</v>
      </c>
      <c r="D21">
        <v>0</v>
      </c>
      <c r="E21">
        <v>0</v>
      </c>
      <c r="F21">
        <v>0</v>
      </c>
      <c r="G21">
        <v>0</v>
      </c>
      <c r="H21" s="1">
        <v>-3.93319798916526E-7</v>
      </c>
      <c r="I21" s="1">
        <v>-7.9735119679291196E-7</v>
      </c>
      <c r="J21" s="1">
        <v>-1.17085402193547E-6</v>
      </c>
      <c r="K21" s="1">
        <v>7.5146425268277404E-7</v>
      </c>
      <c r="L21" s="1">
        <v>1.8572413246519299E-7</v>
      </c>
      <c r="M21" s="1">
        <v>2.5447985513011097E-7</v>
      </c>
      <c r="N21" s="1">
        <v>-3.9734274618503602E-8</v>
      </c>
      <c r="O21" s="1">
        <v>-2.0989194795574701E-7</v>
      </c>
      <c r="P21" s="1">
        <v>-1.07123151149117E-7</v>
      </c>
      <c r="Q21" s="1">
        <v>1.2695340609060299E-8</v>
      </c>
      <c r="R21" s="1">
        <v>1.39510446198791E-6</v>
      </c>
      <c r="S21" s="1">
        <v>6.4183655608295003E-7</v>
      </c>
      <c r="T21" s="1">
        <v>1.85377177412814E-6</v>
      </c>
      <c r="U21" s="1">
        <v>2.5750549655989998E-6</v>
      </c>
      <c r="V21" s="1">
        <v>9.3209646057596095E-8</v>
      </c>
      <c r="W21" s="1">
        <v>2.3886671834102E-5</v>
      </c>
      <c r="X21" s="1">
        <v>-2.9158782387699703E-7</v>
      </c>
      <c r="Y21" s="1">
        <v>1.1009704790678801E-7</v>
      </c>
      <c r="Z21" s="1">
        <v>-2.2168669870379799E-7</v>
      </c>
      <c r="AA21" s="1">
        <v>3.7118552369829602E-7</v>
      </c>
      <c r="AB21" s="1">
        <v>-1.11102896997865E-7</v>
      </c>
      <c r="AC21" s="1">
        <v>1.6340082961503399E-7</v>
      </c>
      <c r="AD21" s="1">
        <v>-4.1784764789481701E-8</v>
      </c>
      <c r="AE21" s="1">
        <v>2.06595793019271E-8</v>
      </c>
      <c r="AF21" s="1">
        <v>8.44570861505916E-8</v>
      </c>
      <c r="AG21" s="1">
        <v>-4.6935667727868599E-7</v>
      </c>
      <c r="AH21" s="1">
        <v>-1.2440376557756101E-7</v>
      </c>
      <c r="AI21" s="1">
        <v>-1.95138651615392E-8</v>
      </c>
      <c r="AJ21" s="1">
        <v>6.0025259003442402E-7</v>
      </c>
      <c r="AK21" s="1">
        <v>-2.15915122626175E-6</v>
      </c>
      <c r="AL21" s="1">
        <v>1.37201115938578E-7</v>
      </c>
      <c r="AM21" s="1">
        <v>-1.16967268407913E-6</v>
      </c>
      <c r="AN21" s="1">
        <v>1.90212039971842E-7</v>
      </c>
      <c r="AO21" s="1">
        <v>-2.2193867773363999E-7</v>
      </c>
      <c r="AP21" s="1">
        <v>4.2068250359427202E-7</v>
      </c>
      <c r="AQ21" s="1">
        <v>1.1585749786874899E-6</v>
      </c>
      <c r="AR21" s="1">
        <v>3.1155420524055801E-7</v>
      </c>
      <c r="AS21" s="1">
        <v>3.76745802515359E-6</v>
      </c>
      <c r="AT21" s="1">
        <v>-3.5701912655751397E-5</v>
      </c>
      <c r="AU21" s="1">
        <v>6.0750884237420796E-8</v>
      </c>
      <c r="AV21" s="1">
        <v>2.49211800964389E-7</v>
      </c>
      <c r="AW21" s="1">
        <v>-3.8707287329372999E-7</v>
      </c>
      <c r="AX21" s="1">
        <v>-7.6481811565540003E-7</v>
      </c>
      <c r="AY21" s="1">
        <v>4.5745482352369102E-7</v>
      </c>
      <c r="AZ21" s="1">
        <v>-4.8283457827843502E-8</v>
      </c>
      <c r="BA21" s="1">
        <v>8.43519516263455E-7</v>
      </c>
      <c r="BB21" s="1">
        <v>-5.0052445705046101E-8</v>
      </c>
      <c r="BC21" s="1">
        <v>1.86330188429797E-6</v>
      </c>
      <c r="BD21" s="1">
        <v>8.2266126152276105E-7</v>
      </c>
      <c r="BE21" s="1">
        <v>-1.13731168619129E-6</v>
      </c>
      <c r="BF21" s="1">
        <v>4.6361641679016298E-7</v>
      </c>
      <c r="BG21" s="1">
        <v>1.1922722201005901E-6</v>
      </c>
      <c r="BH21" s="1">
        <v>2.9306037048882799E-6</v>
      </c>
      <c r="BI21" s="1">
        <v>-5.5515780875903802E-7</v>
      </c>
      <c r="BJ21" s="1">
        <v>-1.15290290463223E-6</v>
      </c>
      <c r="BK21" s="1">
        <v>4.0666757037966701E-7</v>
      </c>
      <c r="BL21" s="1">
        <v>-2.0277668172332701E-7</v>
      </c>
      <c r="BM21" s="1">
        <v>3.8817272413401096E-6</v>
      </c>
      <c r="BN21" s="1">
        <v>-3.3387982082168201E-6</v>
      </c>
      <c r="BO21" s="1">
        <v>9.6831602511955098E-7</v>
      </c>
      <c r="BP21" s="1">
        <v>1.3748305221300701E-6</v>
      </c>
      <c r="BQ21" s="1">
        <v>-5.4216811975472197E-7</v>
      </c>
      <c r="BR21" s="1">
        <v>-2.40041410435926E-6</v>
      </c>
      <c r="BS21" s="1">
        <v>-6.7053968201450102E-7</v>
      </c>
    </row>
    <row r="22" spans="1:71" x14ac:dyDescent="0.25">
      <c r="A22" t="s">
        <v>64</v>
      </c>
      <c r="B22">
        <v>8.4540659999999997E-3</v>
      </c>
      <c r="C22">
        <v>1.7231471774331601E-2</v>
      </c>
      <c r="D22">
        <v>0</v>
      </c>
      <c r="E22">
        <v>0</v>
      </c>
      <c r="F22">
        <v>0</v>
      </c>
      <c r="G22">
        <v>0</v>
      </c>
      <c r="H22" s="1">
        <v>-1.5908717958552901E-7</v>
      </c>
      <c r="I22" s="1">
        <v>-1.6037518141167299E-6</v>
      </c>
      <c r="J22" s="1">
        <v>3.1122843030247598E-6</v>
      </c>
      <c r="K22" s="1">
        <v>7.3691855357448501E-7</v>
      </c>
      <c r="L22" s="1">
        <v>3.4219383643118902E-7</v>
      </c>
      <c r="M22" s="1">
        <v>-2.38183109571327E-6</v>
      </c>
      <c r="N22" s="1">
        <v>1.6957525790235E-6</v>
      </c>
      <c r="O22" s="1">
        <v>1.6563424208277501E-6</v>
      </c>
      <c r="P22" s="1">
        <v>-1.41901493265355E-7</v>
      </c>
      <c r="Q22" s="1">
        <v>-4.38571236623728E-8</v>
      </c>
      <c r="R22" s="1">
        <v>1.6779623225386401E-6</v>
      </c>
      <c r="S22" s="1">
        <v>-2.5622512804459001E-7</v>
      </c>
      <c r="T22" s="1">
        <v>-1.30036895842338E-6</v>
      </c>
      <c r="U22" s="1">
        <v>-1.10753845927104E-5</v>
      </c>
      <c r="V22" s="1">
        <v>2.9897172899116197E-8</v>
      </c>
      <c r="W22" s="1">
        <v>-2.9158782387699703E-7</v>
      </c>
      <c r="X22" s="1">
        <v>2.9692361950958799E-4</v>
      </c>
      <c r="Y22" s="1">
        <v>-2.4719189404142898E-7</v>
      </c>
      <c r="Z22" s="1">
        <v>8.7998766685051995E-7</v>
      </c>
      <c r="AA22" s="1">
        <v>-1.31437383798039E-6</v>
      </c>
      <c r="AB22" s="1">
        <v>1.4073189327000701E-6</v>
      </c>
      <c r="AC22" s="1">
        <v>3.79372265883371E-6</v>
      </c>
      <c r="AD22" s="1">
        <v>7.3296524190383604E-8</v>
      </c>
      <c r="AE22" s="1">
        <v>-1.2464510665470099E-7</v>
      </c>
      <c r="AF22" s="1">
        <v>4.4192612752047302E-7</v>
      </c>
      <c r="AG22" s="1">
        <v>-5.1583177632137803E-8</v>
      </c>
      <c r="AH22" s="1">
        <v>8.64742830308974E-7</v>
      </c>
      <c r="AI22" s="1">
        <v>2.9421401121609202E-6</v>
      </c>
      <c r="AJ22" s="1">
        <v>-6.76413115892646E-6</v>
      </c>
      <c r="AK22" s="1">
        <v>-1.2713960480962099E-7</v>
      </c>
      <c r="AL22" s="1">
        <v>-4.2668855195760098E-7</v>
      </c>
      <c r="AM22" s="1">
        <v>-1.16060047499241E-6</v>
      </c>
      <c r="AN22" s="1">
        <v>2.36253053068397E-6</v>
      </c>
      <c r="AO22" s="1">
        <v>-7.2988631531553301E-7</v>
      </c>
      <c r="AP22" s="1">
        <v>2.0108916350187799E-6</v>
      </c>
      <c r="AQ22" s="1">
        <v>9.4005563743460102E-6</v>
      </c>
      <c r="AR22" s="1">
        <v>-1.1298205842107701E-6</v>
      </c>
      <c r="AS22" s="1">
        <v>-4.2460040126781204E-6</v>
      </c>
      <c r="AT22" s="1">
        <v>4.6121525006861303E-6</v>
      </c>
      <c r="AU22" s="1">
        <v>-8.3450816789125103E-7</v>
      </c>
      <c r="AV22" s="1">
        <v>-9.9928114052884004E-7</v>
      </c>
      <c r="AW22" s="1">
        <v>-1.5719583857162799E-6</v>
      </c>
      <c r="AX22" s="1">
        <v>1.7056925327354599E-6</v>
      </c>
      <c r="AY22" s="1">
        <v>-1.17159347287394E-6</v>
      </c>
      <c r="AZ22" s="1">
        <v>-6.0358146601546495E-7</v>
      </c>
      <c r="BA22" s="1">
        <v>-8.4282726015145806E-5</v>
      </c>
      <c r="BB22" s="1">
        <v>-4.95008103552223E-5</v>
      </c>
      <c r="BC22" s="1">
        <v>-2.73154512937725E-6</v>
      </c>
      <c r="BD22" s="1">
        <v>4.3323999607517102E-7</v>
      </c>
      <c r="BE22" s="1">
        <v>2.3870893346179102E-6</v>
      </c>
      <c r="BF22" s="1">
        <v>2.6347195197006501E-6</v>
      </c>
      <c r="BG22" s="1">
        <v>-6.3817859674737704E-7</v>
      </c>
      <c r="BH22" s="1">
        <v>-6.3077633665562002E-6</v>
      </c>
      <c r="BI22" s="1">
        <v>-4.9678117905298004E-6</v>
      </c>
      <c r="BJ22" s="1">
        <v>-5.7852969788837703E-5</v>
      </c>
      <c r="BK22" s="1">
        <v>-1.83029271187117E-6</v>
      </c>
      <c r="BL22" s="1">
        <v>-7.3941237264007501E-7</v>
      </c>
      <c r="BM22" s="1">
        <v>-2.7494459114101E-6</v>
      </c>
      <c r="BN22" s="1">
        <v>9.1935950154185094E-6</v>
      </c>
      <c r="BO22" s="1">
        <v>3.25137380233808E-6</v>
      </c>
      <c r="BP22" s="1">
        <v>-1.3860185969516001E-5</v>
      </c>
      <c r="BQ22" s="1">
        <v>-8.3060885136763602E-5</v>
      </c>
      <c r="BR22" s="1">
        <v>-9.2395984706660307E-6</v>
      </c>
      <c r="BS22" s="1">
        <v>1.9486613846104301E-6</v>
      </c>
    </row>
    <row r="23" spans="1:71" x14ac:dyDescent="0.25">
      <c r="A23" t="s">
        <v>24</v>
      </c>
      <c r="B23" s="1">
        <v>1.11922E-4</v>
      </c>
      <c r="C23">
        <v>1.13568186709409E-3</v>
      </c>
      <c r="D23">
        <v>0</v>
      </c>
      <c r="E23">
        <v>0</v>
      </c>
      <c r="F23">
        <v>0</v>
      </c>
      <c r="G23">
        <v>0</v>
      </c>
      <c r="H23" s="1">
        <v>5.4682209340698901E-9</v>
      </c>
      <c r="I23" s="1">
        <v>-1.09176521828244E-7</v>
      </c>
      <c r="J23" s="1">
        <v>1.6488549165104701E-7</v>
      </c>
      <c r="K23" s="1">
        <v>1.0690267662826701E-6</v>
      </c>
      <c r="L23" s="1">
        <v>6.2398422002183096E-9</v>
      </c>
      <c r="M23" s="1">
        <v>-1.24903631295198E-7</v>
      </c>
      <c r="N23" s="1">
        <v>1.3999246746673401E-8</v>
      </c>
      <c r="O23" s="1">
        <v>2.90328703632369E-7</v>
      </c>
      <c r="P23" s="1">
        <v>-3.6899447664766599E-9</v>
      </c>
      <c r="Q23" s="1">
        <v>-3.4223573857385701E-9</v>
      </c>
      <c r="R23" s="1">
        <v>9.15856221982127E-8</v>
      </c>
      <c r="S23" s="1">
        <v>1.499437306128E-8</v>
      </c>
      <c r="T23" s="1">
        <v>-3.5187386158663699E-9</v>
      </c>
      <c r="U23" s="1">
        <v>4.7253727984403699E-7</v>
      </c>
      <c r="V23" s="1">
        <v>5.0484278121812397E-8</v>
      </c>
      <c r="W23" s="1">
        <v>1.1009704790678801E-7</v>
      </c>
      <c r="X23" s="1">
        <v>-2.4719189404142898E-7</v>
      </c>
      <c r="Y23" s="1">
        <v>1.2897733032463201E-6</v>
      </c>
      <c r="Z23" s="1">
        <v>-6.58799333653294E-8</v>
      </c>
      <c r="AA23" s="1">
        <v>4.6862689336931102E-8</v>
      </c>
      <c r="AB23" s="1">
        <v>5.2040894225424103E-8</v>
      </c>
      <c r="AC23" s="1">
        <v>2.07764222478261E-7</v>
      </c>
      <c r="AD23" s="1">
        <v>5.7673434889488901E-8</v>
      </c>
      <c r="AE23" s="1">
        <v>-8.7558172297229705E-9</v>
      </c>
      <c r="AF23" s="1">
        <v>6.34589657325729E-8</v>
      </c>
      <c r="AG23" s="1">
        <v>-1.5265402494048299E-7</v>
      </c>
      <c r="AH23" s="1">
        <v>-2.3055842342234101E-8</v>
      </c>
      <c r="AI23" s="1">
        <v>-1.35959110411031E-8</v>
      </c>
      <c r="AJ23" s="1">
        <v>3.0058052781870098E-7</v>
      </c>
      <c r="AK23" s="1">
        <v>-2.4085257990410002E-7</v>
      </c>
      <c r="AL23" s="1">
        <v>-4.07028046144602E-8</v>
      </c>
      <c r="AM23" s="1">
        <v>2.0651655567553699E-7</v>
      </c>
      <c r="AN23" s="1">
        <v>2.0057121056107301E-8</v>
      </c>
      <c r="AO23" s="1">
        <v>5.6363445516564597E-8</v>
      </c>
      <c r="AP23" s="1">
        <v>-9.3593515831532699E-9</v>
      </c>
      <c r="AQ23" s="1">
        <v>1.1545236800721399E-6</v>
      </c>
      <c r="AR23" s="1">
        <v>2.8485204192215E-7</v>
      </c>
      <c r="AS23" s="1">
        <v>6.3934615675784704E-7</v>
      </c>
      <c r="AT23" s="1">
        <v>2.28308092021233E-7</v>
      </c>
      <c r="AU23" s="1">
        <v>9.3304195473748198E-7</v>
      </c>
      <c r="AV23" s="1">
        <v>5.1010192049178799E-8</v>
      </c>
      <c r="AW23" s="1">
        <v>-1.6589121291136101E-7</v>
      </c>
      <c r="AX23" s="1">
        <v>4.0322041500540598E-7</v>
      </c>
      <c r="AY23" s="1">
        <v>-1.7893486769285299E-7</v>
      </c>
      <c r="AZ23" s="1">
        <v>-1.03267608320758E-8</v>
      </c>
      <c r="BA23" s="1">
        <v>2.06494213960842E-8</v>
      </c>
      <c r="BB23" s="1">
        <v>1.2791022533351E-6</v>
      </c>
      <c r="BC23" s="1">
        <v>1.05494748854872E-7</v>
      </c>
      <c r="BD23" s="1">
        <v>-1.7817485975998701E-7</v>
      </c>
      <c r="BE23" s="1">
        <v>-1.6287890169038201E-6</v>
      </c>
      <c r="BF23" s="1">
        <v>3.0800380376442599E-7</v>
      </c>
      <c r="BG23" s="1">
        <v>-2.2536939189925899E-7</v>
      </c>
      <c r="BH23" s="1">
        <v>-6.4500537700954203E-7</v>
      </c>
      <c r="BI23" s="1">
        <v>-2.0247531321324101E-7</v>
      </c>
      <c r="BJ23" s="1">
        <v>4.12815655213712E-7</v>
      </c>
      <c r="BK23" s="1">
        <v>2.1855673001292498E-8</v>
      </c>
      <c r="BL23" s="1">
        <v>-3.6233473879443597E-8</v>
      </c>
      <c r="BM23" s="1">
        <v>-2.3592446111811199E-7</v>
      </c>
      <c r="BN23" s="1">
        <v>-6.0013937566347697E-7</v>
      </c>
      <c r="BO23" s="1">
        <v>1.2734495518153301E-7</v>
      </c>
      <c r="BP23" s="1">
        <v>8.7549947974585797E-7</v>
      </c>
      <c r="BQ23" s="1">
        <v>-4.0283057820970899E-7</v>
      </c>
      <c r="BR23" s="1">
        <v>-5.4659739689705899E-6</v>
      </c>
      <c r="BS23" s="1">
        <v>-4.1297854459627E-7</v>
      </c>
    </row>
    <row r="24" spans="1:71" x14ac:dyDescent="0.25">
      <c r="A24" t="s">
        <v>25</v>
      </c>
      <c r="B24">
        <v>3.2307259999999902E-3</v>
      </c>
      <c r="C24">
        <v>7.3577269253129003E-3</v>
      </c>
      <c r="D24">
        <v>0</v>
      </c>
      <c r="E24">
        <v>0</v>
      </c>
      <c r="F24">
        <v>0</v>
      </c>
      <c r="G24">
        <v>0</v>
      </c>
      <c r="H24" s="1">
        <v>-2.7755614911905102E-7</v>
      </c>
      <c r="I24" s="1">
        <v>1.4467382876197199E-6</v>
      </c>
      <c r="J24" s="1">
        <v>3.5189256792311099E-6</v>
      </c>
      <c r="K24" s="1">
        <v>-2.0548146645657998E-6</v>
      </c>
      <c r="L24" s="1">
        <v>-7.4009035375501001E-8</v>
      </c>
      <c r="M24" s="1">
        <v>5.7511830727345498E-7</v>
      </c>
      <c r="N24" s="1">
        <v>-2.8749686226018602E-7</v>
      </c>
      <c r="O24" s="1">
        <v>-4.48735565110176E-7</v>
      </c>
      <c r="P24" s="1">
        <v>-3.9265836859677101E-8</v>
      </c>
      <c r="Q24" s="1">
        <v>8.1290251575159504E-8</v>
      </c>
      <c r="R24" s="1">
        <v>-1.0515723998518199E-6</v>
      </c>
      <c r="S24" s="1">
        <v>8.9878090928263898E-7</v>
      </c>
      <c r="T24" s="1">
        <v>2.1694965217940801E-7</v>
      </c>
      <c r="U24" s="1">
        <v>-3.6867752652191498E-7</v>
      </c>
      <c r="V24" s="1">
        <v>-3.0945796879481401E-7</v>
      </c>
      <c r="W24" s="1">
        <v>-2.2168669870379799E-7</v>
      </c>
      <c r="X24" s="1">
        <v>8.7998766685051995E-7</v>
      </c>
      <c r="Y24" s="1">
        <v>-6.58799333653294E-8</v>
      </c>
      <c r="Z24" s="1">
        <v>5.4136145507474401E-5</v>
      </c>
      <c r="AA24" s="1">
        <v>1.65037110455447E-6</v>
      </c>
      <c r="AB24" s="1">
        <v>-1.13105166827847E-6</v>
      </c>
      <c r="AC24" s="1">
        <v>-4.8560389014040501E-7</v>
      </c>
      <c r="AD24" s="1">
        <v>7.71898469027028E-8</v>
      </c>
      <c r="AE24" s="1">
        <v>1.2347392980899301E-7</v>
      </c>
      <c r="AF24" s="1">
        <v>-3.9872787079902299E-7</v>
      </c>
      <c r="AG24" s="1">
        <v>5.9184562810928802E-7</v>
      </c>
      <c r="AH24" s="1">
        <v>4.1901332419265903E-8</v>
      </c>
      <c r="AI24" s="1">
        <v>-1.56678568206643E-7</v>
      </c>
      <c r="AJ24" s="1">
        <v>-2.1467979656200798E-6</v>
      </c>
      <c r="AK24" s="1">
        <v>1.8942122540048501E-6</v>
      </c>
      <c r="AL24" s="1">
        <v>6.7474053793194997E-7</v>
      </c>
      <c r="AM24" s="1">
        <v>6.5867407306742701E-7</v>
      </c>
      <c r="AN24" s="1">
        <v>6.5248233418578098E-7</v>
      </c>
      <c r="AO24" s="1">
        <v>2.3963612608911398E-7</v>
      </c>
      <c r="AP24" s="1">
        <v>-3.6017288687229598E-7</v>
      </c>
      <c r="AQ24" s="1">
        <v>-1.46060250241161E-6</v>
      </c>
      <c r="AR24" s="1">
        <v>-1.4418419538015701E-6</v>
      </c>
      <c r="AS24" s="1">
        <v>8.5471458140916006E-8</v>
      </c>
      <c r="AT24" s="1">
        <v>1.62943654945312E-6</v>
      </c>
      <c r="AU24" s="1">
        <v>-5.3535554736824195E-7</v>
      </c>
      <c r="AV24" s="1">
        <v>-4.9951647591268801E-5</v>
      </c>
      <c r="AW24" s="1">
        <v>1.60973185461407E-6</v>
      </c>
      <c r="AX24" s="1">
        <v>8.2522885329518601E-7</v>
      </c>
      <c r="AY24" s="1">
        <v>-5.0611379807973797E-7</v>
      </c>
      <c r="AZ24" s="1">
        <v>7.4741940739326101E-7</v>
      </c>
      <c r="BA24" s="1">
        <v>1.10483438751977E-6</v>
      </c>
      <c r="BB24" s="1">
        <v>-4.3229525011226397E-6</v>
      </c>
      <c r="BC24" s="1">
        <v>-6.1784180763967205E-7</v>
      </c>
      <c r="BD24" s="1">
        <v>1.9851893275143E-7</v>
      </c>
      <c r="BE24" s="1">
        <v>-1.05781804517114E-6</v>
      </c>
      <c r="BF24" s="1">
        <v>4.4274082135747201E-7</v>
      </c>
      <c r="BG24" s="1">
        <v>-2.4658472615395397E-7</v>
      </c>
      <c r="BH24" s="1">
        <v>-4.7915070190688502E-6</v>
      </c>
      <c r="BI24" s="1">
        <v>-2.1257245912608101E-6</v>
      </c>
      <c r="BJ24" s="1">
        <v>-8.2868227463432802E-7</v>
      </c>
      <c r="BK24" s="1">
        <v>-9.1469972655046201E-7</v>
      </c>
      <c r="BL24" s="1">
        <v>-7.1158011936887203E-7</v>
      </c>
      <c r="BM24" s="1">
        <v>6.3423844286946503E-7</v>
      </c>
      <c r="BN24" s="1">
        <v>-7.8763233451872601E-6</v>
      </c>
      <c r="BO24" s="1">
        <v>3.7741137367604198E-7</v>
      </c>
      <c r="BP24" s="1">
        <v>1.34951506554083E-6</v>
      </c>
      <c r="BQ24" s="1">
        <v>5.0317638095702202E-6</v>
      </c>
      <c r="BR24" s="1">
        <v>5.5777887678468201E-6</v>
      </c>
      <c r="BS24" s="1">
        <v>-7.0510211298938802E-7</v>
      </c>
    </row>
    <row r="25" spans="1:71" x14ac:dyDescent="0.25">
      <c r="A25" t="s">
        <v>26</v>
      </c>
      <c r="B25">
        <v>1.540706E-3</v>
      </c>
      <c r="C25">
        <v>4.61579330736866E-3</v>
      </c>
      <c r="D25">
        <v>0</v>
      </c>
      <c r="E25">
        <v>0</v>
      </c>
      <c r="F25">
        <v>0</v>
      </c>
      <c r="G25">
        <v>0</v>
      </c>
      <c r="H25" s="1">
        <v>-6.4954205563013499E-7</v>
      </c>
      <c r="I25" s="1">
        <v>-2.2731441193269101E-8</v>
      </c>
      <c r="J25" s="1">
        <v>1.23567564040808E-6</v>
      </c>
      <c r="K25" s="1">
        <v>-1.28645762137888E-7</v>
      </c>
      <c r="L25" s="1">
        <v>4.4163767344684798E-8</v>
      </c>
      <c r="M25" s="1">
        <v>1.2313639959623299E-6</v>
      </c>
      <c r="N25" s="1">
        <v>4.8098148220781102E-8</v>
      </c>
      <c r="O25" s="1">
        <v>-2.4332011798577598E-7</v>
      </c>
      <c r="P25" s="1">
        <v>-7.0751386894692295E-8</v>
      </c>
      <c r="Q25" s="1">
        <v>-2.45101569656972E-8</v>
      </c>
      <c r="R25" s="1">
        <v>-1.06099779350173E-7</v>
      </c>
      <c r="S25" s="1">
        <v>-1.4300901576643699E-6</v>
      </c>
      <c r="T25" s="1">
        <v>9.895421976535381E-7</v>
      </c>
      <c r="U25" s="1">
        <v>1.4545384715154999E-6</v>
      </c>
      <c r="V25" s="1">
        <v>1.6489816827881299E-7</v>
      </c>
      <c r="W25" s="1">
        <v>3.7118552369829602E-7</v>
      </c>
      <c r="X25" s="1">
        <v>-1.31437383798039E-6</v>
      </c>
      <c r="Y25" s="1">
        <v>4.6862689336931102E-8</v>
      </c>
      <c r="Z25" s="1">
        <v>1.65037110455447E-6</v>
      </c>
      <c r="AA25" s="1">
        <v>2.13055478563493E-5</v>
      </c>
      <c r="AB25" s="1">
        <v>-6.8969888476060299E-7</v>
      </c>
      <c r="AC25" s="1">
        <v>-4.0196130484240799E-7</v>
      </c>
      <c r="AD25" s="1">
        <v>1.2798063612160801E-7</v>
      </c>
      <c r="AE25" s="1">
        <v>-4.6817335637567297E-8</v>
      </c>
      <c r="AF25" s="1">
        <v>-1.6496292306433001E-7</v>
      </c>
      <c r="AG25" s="1">
        <v>6.3704507663367798E-7</v>
      </c>
      <c r="AH25" s="1">
        <v>-1.73185967530757E-7</v>
      </c>
      <c r="AI25" s="1">
        <v>2.1566742089205599E-7</v>
      </c>
      <c r="AJ25" s="1">
        <v>-5.8799315519894599E-7</v>
      </c>
      <c r="AK25" s="1">
        <v>-1.3150777241322699E-6</v>
      </c>
      <c r="AL25" s="1">
        <v>-3.7662226740877298E-7</v>
      </c>
      <c r="AM25" s="1">
        <v>1.11398223568287E-6</v>
      </c>
      <c r="AN25" s="1">
        <v>-4.3792226131424498E-7</v>
      </c>
      <c r="AO25" s="1">
        <v>-3.58313701414014E-7</v>
      </c>
      <c r="AP25" s="1">
        <v>1.3059584368029901E-7</v>
      </c>
      <c r="AQ25" s="1">
        <v>1.2622107662697999E-6</v>
      </c>
      <c r="AR25" s="1">
        <v>6.8098078609170402E-7</v>
      </c>
      <c r="AS25" s="1">
        <v>-1.24851588082065E-6</v>
      </c>
      <c r="AT25" s="1">
        <v>-1.43609033215714E-6</v>
      </c>
      <c r="AU25" s="1">
        <v>8.7985136910288901E-7</v>
      </c>
      <c r="AV25" s="1">
        <v>5.2570956307526401E-6</v>
      </c>
      <c r="AW25" s="1">
        <v>8.7899103443217098E-7</v>
      </c>
      <c r="AX25" s="1">
        <v>2.2409575169220702E-6</v>
      </c>
      <c r="AY25" s="1">
        <v>2.8888054643069898E-6</v>
      </c>
      <c r="AZ25" s="1">
        <v>7.6712059747166595E-7</v>
      </c>
      <c r="BA25" s="1">
        <v>-4.3637787384644702E-7</v>
      </c>
      <c r="BB25" s="1">
        <v>1.71642575159999E-6</v>
      </c>
      <c r="BC25" s="1">
        <v>7.6985198593811697E-7</v>
      </c>
      <c r="BD25" s="1">
        <v>2.4320662786040502E-7</v>
      </c>
      <c r="BE25" s="1">
        <v>-2.92369186973648E-6</v>
      </c>
      <c r="BF25" s="1">
        <v>-1.2273413683045901E-6</v>
      </c>
      <c r="BG25" s="1">
        <v>3.12698715790329E-7</v>
      </c>
      <c r="BH25" s="1">
        <v>1.01077796351086E-5</v>
      </c>
      <c r="BI25" s="1">
        <v>-5.6152304949039503E-7</v>
      </c>
      <c r="BJ25" s="1">
        <v>1.8531603659422001E-6</v>
      </c>
      <c r="BK25" s="1">
        <v>-2.5067347586590099E-7</v>
      </c>
      <c r="BL25" s="1">
        <v>-2.8755096746752299E-8</v>
      </c>
      <c r="BM25" s="1">
        <v>-1.4280202154778601E-6</v>
      </c>
      <c r="BN25" s="1">
        <v>-4.4091993338531203E-5</v>
      </c>
      <c r="BO25" s="1">
        <v>-2.8139608433036302E-7</v>
      </c>
      <c r="BP25" s="1">
        <v>3.0120554643974898E-6</v>
      </c>
      <c r="BQ25" s="1">
        <v>1.76642638014296E-6</v>
      </c>
      <c r="BR25" s="1">
        <v>-9.3753539523824696E-7</v>
      </c>
      <c r="BS25" s="1">
        <v>-2.0106026668305001E-6</v>
      </c>
    </row>
    <row r="26" spans="1:71" x14ac:dyDescent="0.25">
      <c r="A26" t="s">
        <v>27</v>
      </c>
      <c r="B26">
        <v>5.8344119999999798E-3</v>
      </c>
      <c r="C26">
        <v>1.07911333292711E-2</v>
      </c>
      <c r="D26">
        <v>0</v>
      </c>
      <c r="E26">
        <v>0</v>
      </c>
      <c r="F26">
        <v>0</v>
      </c>
      <c r="G26">
        <v>0</v>
      </c>
      <c r="H26" s="1">
        <v>-3.5970149499865999E-7</v>
      </c>
      <c r="I26" s="1">
        <v>-6.9844529462867297E-7</v>
      </c>
      <c r="J26" s="1">
        <v>2.6330802948883499E-7</v>
      </c>
      <c r="K26" s="1">
        <v>4.3753731911985203E-6</v>
      </c>
      <c r="L26" s="1">
        <v>-9.5293253389406797E-8</v>
      </c>
      <c r="M26" s="1">
        <v>1.3014903602817399E-7</v>
      </c>
      <c r="N26" s="1">
        <v>-7.8614368455646999E-7</v>
      </c>
      <c r="O26" s="1">
        <v>-3.8542172111972998E-7</v>
      </c>
      <c r="P26" s="1">
        <v>-9.2534895001497598E-8</v>
      </c>
      <c r="Q26" s="1">
        <v>6.1506213721372804E-8</v>
      </c>
      <c r="R26" s="1">
        <v>-2.1359407588200101E-6</v>
      </c>
      <c r="S26" s="1">
        <v>-4.26440385335829E-7</v>
      </c>
      <c r="T26" s="1">
        <v>8.3903346721462597E-7</v>
      </c>
      <c r="U26" s="1">
        <v>-2.1492033709978398E-6</v>
      </c>
      <c r="V26" s="1">
        <v>2.9553890181423E-7</v>
      </c>
      <c r="W26" s="1">
        <v>-1.11102896997865E-7</v>
      </c>
      <c r="X26" s="1">
        <v>1.4073189327000701E-6</v>
      </c>
      <c r="Y26" s="1">
        <v>5.2040894225424103E-8</v>
      </c>
      <c r="Z26" s="1">
        <v>-1.13105166827847E-6</v>
      </c>
      <c r="AA26" s="1">
        <v>-6.8969888476060299E-7</v>
      </c>
      <c r="AB26" s="1">
        <v>1.16448558530106E-4</v>
      </c>
      <c r="AC26" s="1">
        <v>6.4004548112477995E-7</v>
      </c>
      <c r="AD26" s="1">
        <v>-2.4310888577257101E-7</v>
      </c>
      <c r="AE26" s="1">
        <v>8.4103020494054706E-8</v>
      </c>
      <c r="AF26" s="1">
        <v>2.13236479693566E-6</v>
      </c>
      <c r="AG26" s="1">
        <v>6.6170256750929597E-7</v>
      </c>
      <c r="AH26" s="1">
        <v>3.1521061619363098E-7</v>
      </c>
      <c r="AI26" s="1">
        <v>5.1299152245225096E-7</v>
      </c>
      <c r="AJ26" s="1">
        <v>1.3013151387458E-6</v>
      </c>
      <c r="AK26" s="1">
        <v>1.58489834811308E-6</v>
      </c>
      <c r="AL26" s="1">
        <v>1.2833814245023701E-7</v>
      </c>
      <c r="AM26" s="1">
        <v>-5.1830071757988601E-6</v>
      </c>
      <c r="AN26" s="1">
        <v>-7.4893768594439902E-7</v>
      </c>
      <c r="AO26" s="1">
        <v>-4.3527609969732602E-7</v>
      </c>
      <c r="AP26" s="1">
        <v>9.9203230942332905E-7</v>
      </c>
      <c r="AQ26" s="1">
        <v>7.9501938157755203E-6</v>
      </c>
      <c r="AR26" s="1">
        <v>-2.7068122509655999E-7</v>
      </c>
      <c r="AS26" s="1">
        <v>-7.61838260372467E-6</v>
      </c>
      <c r="AT26" s="1">
        <v>2.2125899707515698E-6</v>
      </c>
      <c r="AU26" s="1">
        <v>9.1500781171371503E-7</v>
      </c>
      <c r="AV26" s="1">
        <v>1.4093021075895501E-6</v>
      </c>
      <c r="AW26" s="1">
        <v>-6.0186198904233798E-5</v>
      </c>
      <c r="AX26" s="1">
        <v>1.0508061389529099E-6</v>
      </c>
      <c r="AY26" s="1">
        <v>-1.6636438158619899E-6</v>
      </c>
      <c r="AZ26" s="1">
        <v>1.4459248893133299E-6</v>
      </c>
      <c r="BA26" s="1">
        <v>1.63699207808906E-6</v>
      </c>
      <c r="BB26" s="1">
        <v>-5.4478284297838996E-6</v>
      </c>
      <c r="BC26" s="1">
        <v>1.60320142162217E-6</v>
      </c>
      <c r="BD26" s="1">
        <v>-1.05652076868123E-6</v>
      </c>
      <c r="BE26" s="1">
        <v>1.2051807726679301E-5</v>
      </c>
      <c r="BF26" s="1">
        <v>-1.53962451478377E-6</v>
      </c>
      <c r="BG26" s="1">
        <v>-1.4598991880823401E-6</v>
      </c>
      <c r="BH26" s="1">
        <v>-3.46361701541087E-6</v>
      </c>
      <c r="BI26" s="1">
        <v>-3.44672161289774E-5</v>
      </c>
      <c r="BJ26" s="1">
        <v>-3.57251203938966E-6</v>
      </c>
      <c r="BK26" s="1">
        <v>8.2580044400824197E-7</v>
      </c>
      <c r="BL26" s="1">
        <v>1.0258089304181001E-6</v>
      </c>
      <c r="BM26" s="1">
        <v>2.9789899340817898E-6</v>
      </c>
      <c r="BN26" s="1">
        <v>-1.58316721411129E-6</v>
      </c>
      <c r="BO26" s="1">
        <v>1.0619732928970199E-7</v>
      </c>
      <c r="BP26" s="1">
        <v>-2.6513288304133901E-5</v>
      </c>
      <c r="BQ26" s="1">
        <v>2.6471058175977298E-6</v>
      </c>
      <c r="BR26" s="1">
        <v>-4.0584460885504998E-7</v>
      </c>
      <c r="BS26" s="1">
        <v>-5.1658246385852104E-6</v>
      </c>
    </row>
    <row r="27" spans="1:71" x14ac:dyDescent="0.25">
      <c r="A27" t="s">
        <v>50</v>
      </c>
      <c r="B27">
        <v>5.2570520000000103E-3</v>
      </c>
      <c r="C27">
        <v>9.3726716696317901E-3</v>
      </c>
      <c r="D27">
        <v>0</v>
      </c>
      <c r="E27">
        <v>0</v>
      </c>
      <c r="F27">
        <v>0</v>
      </c>
      <c r="G27">
        <v>0</v>
      </c>
      <c r="H27" s="1">
        <v>-1.2953358729955299E-6</v>
      </c>
      <c r="I27" s="1">
        <v>-1.3633980270202601E-6</v>
      </c>
      <c r="J27" s="1">
        <v>-2.24855444251668E-6</v>
      </c>
      <c r="K27" s="1">
        <v>-6.9479586698592098E-7</v>
      </c>
      <c r="L27" s="1">
        <v>-4.7344064620851002E-7</v>
      </c>
      <c r="M27" s="1">
        <v>2.2574078136414501E-7</v>
      </c>
      <c r="N27" s="1">
        <v>2.7904172462458399E-7</v>
      </c>
      <c r="O27" s="1">
        <v>-1.17227540304762E-6</v>
      </c>
      <c r="P27" s="1">
        <v>9.6857424222596607E-9</v>
      </c>
      <c r="Q27" s="1">
        <v>4.7937328832887397E-8</v>
      </c>
      <c r="R27" s="1">
        <v>-1.0088829607195901E-6</v>
      </c>
      <c r="S27" s="1">
        <v>-1.3371770101174099E-6</v>
      </c>
      <c r="T27" s="1">
        <v>3.0582581541001799E-7</v>
      </c>
      <c r="U27" s="1">
        <v>-7.9741700977488001E-6</v>
      </c>
      <c r="V27" s="1">
        <v>1.2098894409855401E-7</v>
      </c>
      <c r="W27" s="1">
        <v>1.6340082961503399E-7</v>
      </c>
      <c r="X27" s="1">
        <v>3.79372265883371E-6</v>
      </c>
      <c r="Y27" s="1">
        <v>2.07764222478261E-7</v>
      </c>
      <c r="Z27" s="1">
        <v>-4.8560389014040501E-7</v>
      </c>
      <c r="AA27" s="1">
        <v>-4.0196130484240799E-7</v>
      </c>
      <c r="AB27" s="1">
        <v>6.4004548112477995E-7</v>
      </c>
      <c r="AC27" s="1">
        <v>8.7846974226718394E-5</v>
      </c>
      <c r="AD27" s="1">
        <v>-1.5888590195417001E-7</v>
      </c>
      <c r="AE27" s="1">
        <v>5.8348374280630496E-7</v>
      </c>
      <c r="AF27" s="1">
        <v>3.3961175795193202E-7</v>
      </c>
      <c r="AG27" s="1">
        <v>4.3215271996494499E-7</v>
      </c>
      <c r="AH27" s="1">
        <v>6.17066692841329E-7</v>
      </c>
      <c r="AI27" s="1">
        <v>7.9982721202145003E-7</v>
      </c>
      <c r="AJ27" s="1">
        <v>1.50305682105244E-8</v>
      </c>
      <c r="AK27" s="1">
        <v>3.7033463822378398E-7</v>
      </c>
      <c r="AL27" s="1">
        <v>3.88720166572879E-7</v>
      </c>
      <c r="AM27" s="1">
        <v>-3.7260850511846501E-6</v>
      </c>
      <c r="AN27" s="1">
        <v>4.7974851795648195E-7</v>
      </c>
      <c r="AO27" s="1">
        <v>1.02063104365734E-6</v>
      </c>
      <c r="AP27" s="1">
        <v>-2.9070035960314501E-7</v>
      </c>
      <c r="AQ27" s="1">
        <v>1.0068501998984101E-6</v>
      </c>
      <c r="AR27" s="1">
        <v>1.65555336252406E-6</v>
      </c>
      <c r="AS27" s="1">
        <v>7.3560930228835401E-6</v>
      </c>
      <c r="AT27" s="1">
        <v>-2.96833280408427E-6</v>
      </c>
      <c r="AU27" s="1">
        <v>-2.3375104713176601E-7</v>
      </c>
      <c r="AV27" s="1">
        <v>7.5039895087565604E-7</v>
      </c>
      <c r="AW27" s="1">
        <v>-6.9855912505469697E-7</v>
      </c>
      <c r="AX27" s="1">
        <v>8.5699842786346499E-7</v>
      </c>
      <c r="AY27" s="1">
        <v>-5.1261504062604803E-5</v>
      </c>
      <c r="AZ27" s="1">
        <v>2.2815434753970201E-7</v>
      </c>
      <c r="BA27" s="1">
        <v>-1.24510501313882E-6</v>
      </c>
      <c r="BB27" s="1">
        <v>6.8586126675337402E-6</v>
      </c>
      <c r="BC27" s="1">
        <v>5.1164480918916198E-6</v>
      </c>
      <c r="BD27" s="1">
        <v>-7.0890116359994103E-7</v>
      </c>
      <c r="BE27" s="1">
        <v>1.7949169600634999E-5</v>
      </c>
      <c r="BF27" s="1">
        <v>-8.1274575180013594E-6</v>
      </c>
      <c r="BG27" s="1">
        <v>1.3140575423920699E-6</v>
      </c>
      <c r="BH27" s="1">
        <v>-6.8017606995008803E-7</v>
      </c>
      <c r="BI27" s="1">
        <v>-1.2806230743363799E-7</v>
      </c>
      <c r="BJ27" s="1">
        <v>-2.80859141155948E-6</v>
      </c>
      <c r="BK27" s="1">
        <v>-3.6581778133360902E-8</v>
      </c>
      <c r="BL27" s="1">
        <v>-1.76178831514506E-6</v>
      </c>
      <c r="BM27" s="1">
        <v>1.49456600905107E-6</v>
      </c>
      <c r="BN27" s="1">
        <v>5.6925115206452896E-6</v>
      </c>
      <c r="BO27" s="1">
        <v>-8.6225970809362503E-7</v>
      </c>
      <c r="BP27" s="1">
        <v>-5.6930198171352299E-5</v>
      </c>
      <c r="BQ27" s="1">
        <v>2.5988829850773699E-6</v>
      </c>
      <c r="BR27" s="1">
        <v>5.3833198593079305E-7</v>
      </c>
      <c r="BS27" s="1">
        <v>-1.0218281999782801E-6</v>
      </c>
    </row>
    <row r="28" spans="1:71" x14ac:dyDescent="0.25">
      <c r="A28" t="s">
        <v>29</v>
      </c>
      <c r="B28" s="1">
        <v>1.79507E-4</v>
      </c>
      <c r="C28">
        <v>1.49642342779659E-3</v>
      </c>
      <c r="D28">
        <v>0</v>
      </c>
      <c r="E28">
        <v>0</v>
      </c>
      <c r="F28">
        <v>0</v>
      </c>
      <c r="G28">
        <v>0</v>
      </c>
      <c r="H28" s="1">
        <v>3.59444809752941E-7</v>
      </c>
      <c r="I28" s="1">
        <v>-7.5946423498443999E-8</v>
      </c>
      <c r="J28" s="1">
        <v>-1.0292194035722001E-7</v>
      </c>
      <c r="K28" s="1">
        <v>-5.6186254369328402E-7</v>
      </c>
      <c r="L28" s="1">
        <v>-2.4071414545456601E-8</v>
      </c>
      <c r="M28" s="1">
        <v>-8.4963855806636797E-9</v>
      </c>
      <c r="N28" s="1">
        <v>1.47413517921778E-8</v>
      </c>
      <c r="O28" s="1">
        <v>-2.6096262579246001E-8</v>
      </c>
      <c r="P28" s="1">
        <v>-1.27422387058705E-8</v>
      </c>
      <c r="Q28" s="1">
        <v>1.5773150790079001E-8</v>
      </c>
      <c r="R28" s="1">
        <v>4.9876170353634601E-7</v>
      </c>
      <c r="S28" s="1">
        <v>3.3792928337229899E-7</v>
      </c>
      <c r="T28" s="1">
        <v>8.84855308526283E-10</v>
      </c>
      <c r="U28" s="1">
        <v>-3.9145748950285899E-7</v>
      </c>
      <c r="V28" s="1">
        <v>-1.51029443054296E-8</v>
      </c>
      <c r="W28" s="1">
        <v>-4.1784764789481701E-8</v>
      </c>
      <c r="X28" s="1">
        <v>7.3296524190383604E-8</v>
      </c>
      <c r="Y28" s="1">
        <v>5.7673434889488901E-8</v>
      </c>
      <c r="Z28" s="1">
        <v>7.71898469027028E-8</v>
      </c>
      <c r="AA28" s="1">
        <v>1.2798063612160801E-7</v>
      </c>
      <c r="AB28" s="1">
        <v>-2.4310888577257101E-7</v>
      </c>
      <c r="AC28" s="1">
        <v>-1.5888590195417001E-7</v>
      </c>
      <c r="AD28" s="1">
        <v>2.23928307525852E-6</v>
      </c>
      <c r="AE28" s="1">
        <v>2.1657073419342001E-8</v>
      </c>
      <c r="AF28" s="1">
        <v>-2.4093392273227201E-8</v>
      </c>
      <c r="AG28" s="1">
        <v>5.9869816881389999E-7</v>
      </c>
      <c r="AH28" s="1">
        <v>-9.8999290659062703E-9</v>
      </c>
      <c r="AI28" s="1">
        <v>6.5363015726575203E-8</v>
      </c>
      <c r="AJ28" s="1">
        <v>-6.9008410588970902E-7</v>
      </c>
      <c r="AK28" s="1">
        <v>-3.3462952375354501E-7</v>
      </c>
      <c r="AL28" s="1">
        <v>-1.10449615790576E-7</v>
      </c>
      <c r="AM28" s="1">
        <v>2.09458534723429E-7</v>
      </c>
      <c r="AN28" s="1">
        <v>1.3158924818882501E-7</v>
      </c>
      <c r="AO28" s="1">
        <v>-9.0683740992076596E-8</v>
      </c>
      <c r="AP28" s="1">
        <v>-1.38786914979487E-7</v>
      </c>
      <c r="AQ28" s="1">
        <v>-5.6780149622538002E-7</v>
      </c>
      <c r="AR28" s="1">
        <v>-1.7171233690075101E-7</v>
      </c>
      <c r="AS28" s="1">
        <v>6.1258748182546503E-7</v>
      </c>
      <c r="AT28" s="1">
        <v>-1.3571800767870701E-7</v>
      </c>
      <c r="AU28" s="1">
        <v>1.27841762653283E-7</v>
      </c>
      <c r="AV28" s="1">
        <v>2.2087248055301901E-7</v>
      </c>
      <c r="AW28" s="1">
        <v>3.6548016265115501E-7</v>
      </c>
      <c r="AX28" s="1">
        <v>1.7902314978836401E-6</v>
      </c>
      <c r="AY28" s="1">
        <v>2.9245235657452802E-7</v>
      </c>
      <c r="AZ28" s="1">
        <v>5.47299146928708E-7</v>
      </c>
      <c r="BA28" s="1">
        <v>-2.6349021197228102E-7</v>
      </c>
      <c r="BB28" s="1">
        <v>3.8023766355103899E-7</v>
      </c>
      <c r="BC28" s="1">
        <v>-1.22181324102419E-7</v>
      </c>
      <c r="BD28" s="1">
        <v>1.6013744952593799E-7</v>
      </c>
      <c r="BE28" s="1">
        <v>2.0366135563684798E-6</v>
      </c>
      <c r="BF28" s="1">
        <v>2.21846161620255E-7</v>
      </c>
      <c r="BG28" s="1">
        <v>-2.6525986374647999E-7</v>
      </c>
      <c r="BH28" s="1">
        <v>-9.6222279527269903E-6</v>
      </c>
      <c r="BI28" s="1">
        <v>9.0677708764190702E-7</v>
      </c>
      <c r="BJ28" s="1">
        <v>1.9003118904773501E-6</v>
      </c>
      <c r="BK28" s="1">
        <v>-1.6665664498550601E-7</v>
      </c>
      <c r="BL28" s="1">
        <v>-3.32174360978182E-7</v>
      </c>
      <c r="BM28" s="1">
        <v>-7.7015482180212301E-8</v>
      </c>
      <c r="BN28" s="1">
        <v>1.3517530505242099E-6</v>
      </c>
      <c r="BO28" s="1">
        <v>-4.43449379527678E-8</v>
      </c>
      <c r="BP28" s="1">
        <v>-2.9578632431958303E-7</v>
      </c>
      <c r="BQ28" s="1">
        <v>-3.3443493200499999E-7</v>
      </c>
      <c r="BR28" s="1">
        <v>-3.4084923869237E-7</v>
      </c>
      <c r="BS28" s="1">
        <v>5.6591070930415098E-8</v>
      </c>
    </row>
    <row r="29" spans="1:71" x14ac:dyDescent="0.25">
      <c r="A29" t="s">
        <v>30</v>
      </c>
      <c r="B29" s="1">
        <v>1.7918400000000001E-4</v>
      </c>
      <c r="C29">
        <v>1.5627302155895801E-3</v>
      </c>
      <c r="D29">
        <v>0</v>
      </c>
      <c r="E29">
        <v>0</v>
      </c>
      <c r="F29">
        <v>0</v>
      </c>
      <c r="G29">
        <v>0</v>
      </c>
      <c r="H29" s="1">
        <v>-3.17477544890523E-7</v>
      </c>
      <c r="I29" s="1">
        <v>2.97445567484652E-7</v>
      </c>
      <c r="J29" s="1">
        <v>-2.14003074163603E-7</v>
      </c>
      <c r="K29" s="1">
        <v>-1.8717413709289499E-8</v>
      </c>
      <c r="L29" s="1">
        <v>-2.15650525532576E-8</v>
      </c>
      <c r="M29" s="1">
        <v>-3.1803376528063398E-7</v>
      </c>
      <c r="N29" s="1">
        <v>-8.1239862002201803E-8</v>
      </c>
      <c r="O29" s="1">
        <v>-4.6917160051993801E-8</v>
      </c>
      <c r="P29" s="1">
        <v>8.5631499309931193E-9</v>
      </c>
      <c r="Q29" s="1">
        <v>-5.4790987098709802E-9</v>
      </c>
      <c r="R29" s="1">
        <v>3.9790256244823598E-7</v>
      </c>
      <c r="S29" s="1">
        <v>1.2931152568052899E-7</v>
      </c>
      <c r="T29" s="1">
        <v>-7.4411275351540506E-8</v>
      </c>
      <c r="U29" s="1">
        <v>-6.7276500374828504E-7</v>
      </c>
      <c r="V29" s="1">
        <v>-8.1284058837883007E-8</v>
      </c>
      <c r="W29" s="1">
        <v>2.06595793019271E-8</v>
      </c>
      <c r="X29" s="1">
        <v>-1.2464510665470099E-7</v>
      </c>
      <c r="Y29" s="1">
        <v>-8.7558172297229705E-9</v>
      </c>
      <c r="Z29" s="1">
        <v>1.2347392980899301E-7</v>
      </c>
      <c r="AA29" s="1">
        <v>-4.6817335637567297E-8</v>
      </c>
      <c r="AB29" s="1">
        <v>8.4103020494054706E-8</v>
      </c>
      <c r="AC29" s="1">
        <v>5.8348374280630496E-7</v>
      </c>
      <c r="AD29" s="1">
        <v>2.1657073419342001E-8</v>
      </c>
      <c r="AE29" s="1">
        <v>2.44212572671666E-6</v>
      </c>
      <c r="AF29" s="1">
        <v>-4.6371818589859102E-8</v>
      </c>
      <c r="AG29" s="1">
        <v>-1.57742574193402E-7</v>
      </c>
      <c r="AH29" s="1">
        <v>-1.11402918051802E-8</v>
      </c>
      <c r="AI29" s="1">
        <v>1.36715231523371E-9</v>
      </c>
      <c r="AJ29" s="1">
        <v>-9.7862880736198497E-8</v>
      </c>
      <c r="AK29" s="1">
        <v>5.4873152424025204E-7</v>
      </c>
      <c r="AL29" s="1">
        <v>1.66101050457048E-7</v>
      </c>
      <c r="AM29" s="1">
        <v>-3.14938416401684E-7</v>
      </c>
      <c r="AN29" s="1">
        <v>-3.2911328496049101E-7</v>
      </c>
      <c r="AO29" s="1">
        <v>-1.1004699285906201E-8</v>
      </c>
      <c r="AP29" s="1">
        <v>-4.0970560912080699E-8</v>
      </c>
      <c r="AQ29" s="1">
        <v>-5.31241463858152E-7</v>
      </c>
      <c r="AR29" s="1">
        <v>-9.5550076111674706E-8</v>
      </c>
      <c r="AS29" s="1">
        <v>-2.6947330430615001E-7</v>
      </c>
      <c r="AT29" s="1">
        <v>-4.32313937329676E-7</v>
      </c>
      <c r="AU29" s="1">
        <v>1.9823080090410699E-7</v>
      </c>
      <c r="AV29" s="1">
        <v>-6.2259303314334996E-7</v>
      </c>
      <c r="AW29" s="1">
        <v>9.8863536465635409E-7</v>
      </c>
      <c r="AX29" s="1">
        <v>6.4848536154400295E-7</v>
      </c>
      <c r="AY29" s="1">
        <v>1.6201663954074101E-6</v>
      </c>
      <c r="AZ29" s="1">
        <v>-2.99314797111697E-7</v>
      </c>
      <c r="BA29" s="1">
        <v>-5.7047920763284801E-7</v>
      </c>
      <c r="BB29" s="1">
        <v>7.2880451837151404E-7</v>
      </c>
      <c r="BC29" s="1">
        <v>3.1964499185917497E-7</v>
      </c>
      <c r="BD29" s="1">
        <v>5.8415694836681996E-7</v>
      </c>
      <c r="BE29" s="1">
        <v>8.9411438249409096E-7</v>
      </c>
      <c r="BF29" s="1">
        <v>4.2844496930581398E-9</v>
      </c>
      <c r="BG29" s="1">
        <v>-4.4343657477758601E-7</v>
      </c>
      <c r="BH29" s="1">
        <v>1.81260440365661E-6</v>
      </c>
      <c r="BI29" s="1">
        <v>4.6280782539215096E-6</v>
      </c>
      <c r="BJ29" s="1">
        <v>5.4215790564686895E-7</v>
      </c>
      <c r="BK29" s="1">
        <v>1.6756497934592501E-7</v>
      </c>
      <c r="BL29" s="1">
        <v>2.11664903386251E-7</v>
      </c>
      <c r="BM29" s="1">
        <v>9.2190548536454097E-7</v>
      </c>
      <c r="BN29" s="1">
        <v>8.3723273260141303E-7</v>
      </c>
      <c r="BO29" s="1">
        <v>9.3426840604328394E-9</v>
      </c>
      <c r="BP29" s="1">
        <v>-1.34874069080349E-5</v>
      </c>
      <c r="BQ29" s="1">
        <v>2.43160222278416E-7</v>
      </c>
      <c r="BR29" s="1">
        <v>-4.0433241016852401E-7</v>
      </c>
      <c r="BS29" s="1">
        <v>1.22374195182662E-8</v>
      </c>
    </row>
    <row r="30" spans="1:71" x14ac:dyDescent="0.25">
      <c r="A30" t="s">
        <v>31</v>
      </c>
      <c r="B30">
        <v>1.000562E-3</v>
      </c>
      <c r="C30">
        <v>3.67669811856526E-3</v>
      </c>
      <c r="D30">
        <v>0</v>
      </c>
      <c r="E30">
        <v>0</v>
      </c>
      <c r="F30">
        <v>0</v>
      </c>
      <c r="G30">
        <v>0</v>
      </c>
      <c r="H30" s="1">
        <v>8.66770532570847E-8</v>
      </c>
      <c r="I30" s="1">
        <v>-4.8072174147081002E-7</v>
      </c>
      <c r="J30" s="1">
        <v>-2.5006528318747899E-7</v>
      </c>
      <c r="K30" s="1">
        <v>2.06216955728215E-6</v>
      </c>
      <c r="L30" s="1">
        <v>-1.04410622926309E-7</v>
      </c>
      <c r="M30" s="1">
        <v>6.4433601282854296E-7</v>
      </c>
      <c r="N30" s="1">
        <v>2.4513927738972701E-7</v>
      </c>
      <c r="O30" s="1">
        <v>-3.8168186616606099E-8</v>
      </c>
      <c r="P30" s="1">
        <v>4.0100883676367298E-8</v>
      </c>
      <c r="Q30" s="1">
        <v>2.32298298329832E-8</v>
      </c>
      <c r="R30" s="1">
        <v>-1.44576483692431E-7</v>
      </c>
      <c r="S30" s="1">
        <v>-8.8372320781703E-7</v>
      </c>
      <c r="T30" s="1">
        <v>2.66330619279887E-7</v>
      </c>
      <c r="U30" s="1">
        <v>1.5187529593323401E-6</v>
      </c>
      <c r="V30" s="1">
        <v>1.25785697543755E-7</v>
      </c>
      <c r="W30" s="1">
        <v>8.44570861505916E-8</v>
      </c>
      <c r="X30" s="1">
        <v>4.4192612752047302E-7</v>
      </c>
      <c r="Y30" s="1">
        <v>6.34589657325729E-8</v>
      </c>
      <c r="Z30" s="1">
        <v>-3.9872787079902299E-7</v>
      </c>
      <c r="AA30" s="1">
        <v>-1.6496292306433001E-7</v>
      </c>
      <c r="AB30" s="1">
        <v>2.13236479693566E-6</v>
      </c>
      <c r="AC30" s="1">
        <v>3.3961175795193202E-7</v>
      </c>
      <c r="AD30" s="1">
        <v>-2.4093392273227201E-8</v>
      </c>
      <c r="AE30" s="1">
        <v>-4.6371818589859102E-8</v>
      </c>
      <c r="AF30" s="1">
        <v>1.35181090550613E-5</v>
      </c>
      <c r="AG30" s="1">
        <v>-2.1167992409031699E-7</v>
      </c>
      <c r="AH30" s="1">
        <v>-2.7536150795074001E-9</v>
      </c>
      <c r="AI30" s="1">
        <v>1.4938521307130899E-7</v>
      </c>
      <c r="AJ30" s="1">
        <v>5.5505584126928501E-7</v>
      </c>
      <c r="AK30" s="1">
        <v>-2.4241775794287402E-7</v>
      </c>
      <c r="AL30" s="1">
        <v>-3.2612134254824701E-7</v>
      </c>
      <c r="AM30" s="1">
        <v>-1.7136217979835601E-7</v>
      </c>
      <c r="AN30" s="1">
        <v>-4.8766417379335399E-7</v>
      </c>
      <c r="AO30" s="1">
        <v>1.4182569038115699E-7</v>
      </c>
      <c r="AP30" s="1">
        <v>-4.98582103618314E-7</v>
      </c>
      <c r="AQ30" s="1">
        <v>-1.18650256840449E-7</v>
      </c>
      <c r="AR30" s="1">
        <v>-2.9966061118360198E-7</v>
      </c>
      <c r="AS30" s="1">
        <v>4.41368990617409E-6</v>
      </c>
      <c r="AT30" s="1">
        <v>6.5748740339259204E-7</v>
      </c>
      <c r="AU30" s="1">
        <v>-7.6686442286020497E-7</v>
      </c>
      <c r="AV30" s="1">
        <v>8.9991165579524798E-7</v>
      </c>
      <c r="AW30" s="1">
        <v>3.2995255939686799E-6</v>
      </c>
      <c r="AX30" s="1">
        <v>2.2140492513553701E-7</v>
      </c>
      <c r="AY30" s="1">
        <v>1.0714857456477201E-6</v>
      </c>
      <c r="AZ30" s="1">
        <v>-6.3881649040832494E-8</v>
      </c>
      <c r="BA30" s="1">
        <v>-3.7007800086665599E-7</v>
      </c>
      <c r="BB30" s="1">
        <v>-1.2937849321852399E-6</v>
      </c>
      <c r="BC30" s="1">
        <v>2.2112421891988098E-6</v>
      </c>
      <c r="BD30" s="1">
        <v>-3.9867439859397399E-7</v>
      </c>
      <c r="BE30" s="1">
        <v>-3.69610329657281E-6</v>
      </c>
      <c r="BF30" s="1">
        <v>-2.7060348488400402E-7</v>
      </c>
      <c r="BG30" s="1">
        <v>6.6823843368263199E-7</v>
      </c>
      <c r="BH30" s="1">
        <v>-9.6835631674232702E-7</v>
      </c>
      <c r="BI30" s="1">
        <v>-2.9629684834004701E-5</v>
      </c>
      <c r="BJ30" s="1">
        <v>-1.2857038069711001E-6</v>
      </c>
      <c r="BK30" s="1">
        <v>-8.42732927778836E-7</v>
      </c>
      <c r="BL30" s="1">
        <v>3.9841813944135601E-7</v>
      </c>
      <c r="BM30" s="1">
        <v>-9.7534099141121495E-7</v>
      </c>
      <c r="BN30" s="1">
        <v>6.5198778593341095E-7</v>
      </c>
      <c r="BO30" s="1">
        <v>-2.9560446344020299E-7</v>
      </c>
      <c r="BP30" s="1">
        <v>9.6873531828752802E-6</v>
      </c>
      <c r="BQ30" s="1">
        <v>-1.4027034517361799E-6</v>
      </c>
      <c r="BR30" s="1">
        <v>1.10567745129376E-6</v>
      </c>
      <c r="BS30" s="1">
        <v>-5.7030836461673096E-7</v>
      </c>
    </row>
    <row r="31" spans="1:71" x14ac:dyDescent="0.25">
      <c r="A31" t="s">
        <v>51</v>
      </c>
      <c r="B31">
        <v>4.7779289999999603E-3</v>
      </c>
      <c r="C31">
        <v>9.6509526125451092E-3</v>
      </c>
      <c r="D31">
        <v>0</v>
      </c>
      <c r="E31">
        <v>0</v>
      </c>
      <c r="F31">
        <v>0</v>
      </c>
      <c r="G31">
        <v>0</v>
      </c>
      <c r="H31" s="1">
        <v>-1.87297807442384E-6</v>
      </c>
      <c r="I31" s="1">
        <v>-7.4830446548026905E-7</v>
      </c>
      <c r="J31" s="1">
        <v>-1.87913494706E-6</v>
      </c>
      <c r="K31" s="1">
        <v>1.55251752742365E-6</v>
      </c>
      <c r="L31" s="1">
        <v>-6.8102603979191803E-7</v>
      </c>
      <c r="M31" s="1">
        <v>2.37825360948485E-6</v>
      </c>
      <c r="N31" s="1">
        <v>-3.9697703791309903E-8</v>
      </c>
      <c r="O31" s="1">
        <v>-2.1629424511500199E-7</v>
      </c>
      <c r="P31" s="1">
        <v>-6.2325421796167404E-8</v>
      </c>
      <c r="Q31" s="1">
        <v>-2.96690760826054E-8</v>
      </c>
      <c r="R31" s="1">
        <v>3.2255651145136501E-6</v>
      </c>
      <c r="S31" s="1">
        <v>3.0691131319874801E-7</v>
      </c>
      <c r="T31" s="1">
        <v>-1.2985850003690301E-8</v>
      </c>
      <c r="U31" s="1">
        <v>8.3565531489755201E-7</v>
      </c>
      <c r="V31" s="1">
        <v>-1.11666495466445E-7</v>
      </c>
      <c r="W31" s="1">
        <v>-4.6935667727868599E-7</v>
      </c>
      <c r="X31" s="1">
        <v>-5.1583177632137803E-8</v>
      </c>
      <c r="Y31" s="1">
        <v>-1.5265402494048299E-7</v>
      </c>
      <c r="Z31" s="1">
        <v>5.9184562810928802E-7</v>
      </c>
      <c r="AA31" s="1">
        <v>6.3704507663367798E-7</v>
      </c>
      <c r="AB31" s="1">
        <v>6.6170256750929597E-7</v>
      </c>
      <c r="AC31" s="1">
        <v>4.3215271996494499E-7</v>
      </c>
      <c r="AD31" s="1">
        <v>5.9869816881389999E-7</v>
      </c>
      <c r="AE31" s="1">
        <v>-1.57742574193402E-7</v>
      </c>
      <c r="AF31" s="1">
        <v>-2.1167992409031699E-7</v>
      </c>
      <c r="AG31" s="1">
        <v>9.3140886329591405E-5</v>
      </c>
      <c r="AH31" s="1">
        <v>9.4118018492198602E-9</v>
      </c>
      <c r="AI31" s="1">
        <v>-2.3263289781459401E-7</v>
      </c>
      <c r="AJ31" s="1">
        <v>2.2001150432889398E-6</v>
      </c>
      <c r="AK31" s="1">
        <v>-9.7236856180713302E-7</v>
      </c>
      <c r="AL31" s="1">
        <v>-2.7192791345416501E-7</v>
      </c>
      <c r="AM31" s="1">
        <v>-2.15151327242732E-7</v>
      </c>
      <c r="AN31" s="1">
        <v>3.0388952156066398E-7</v>
      </c>
      <c r="AO31" s="1">
        <v>9.5234300985572099E-7</v>
      </c>
      <c r="AP31" s="1">
        <v>-1.4133728752229201E-6</v>
      </c>
      <c r="AQ31" s="1">
        <v>2.9308291725562202E-6</v>
      </c>
      <c r="AR31" s="1">
        <v>-4.9407249279423499E-6</v>
      </c>
      <c r="AS31" s="1">
        <v>7.8200945361812002E-6</v>
      </c>
      <c r="AT31" s="1">
        <v>-1.03248032369519E-6</v>
      </c>
      <c r="AU31" s="1">
        <v>-3.0652614741737103E-8</v>
      </c>
      <c r="AV31" s="1">
        <v>-2.9691421958671398E-7</v>
      </c>
      <c r="AW31" s="1">
        <v>-1.9910389005473101E-6</v>
      </c>
      <c r="AX31" s="1">
        <v>-5.5773746223927298E-5</v>
      </c>
      <c r="AY31" s="1">
        <v>1.6346242400540299E-6</v>
      </c>
      <c r="AZ31" s="1">
        <v>-1.9608128954149201E-8</v>
      </c>
      <c r="BA31" s="1">
        <v>-7.3620642164074796E-7</v>
      </c>
      <c r="BB31" s="1">
        <v>3.7345966636116502E-7</v>
      </c>
      <c r="BC31" s="1">
        <v>3.11165061347291E-6</v>
      </c>
      <c r="BD31" s="1">
        <v>-2.1012991069035E-6</v>
      </c>
      <c r="BE31" s="1">
        <v>8.6436241429213298E-6</v>
      </c>
      <c r="BF31" s="1">
        <v>7.9160634456479501E-8</v>
      </c>
      <c r="BG31" s="1">
        <v>-1.6705663393561E-6</v>
      </c>
      <c r="BH31" s="1">
        <v>-3.8225414791871702E-5</v>
      </c>
      <c r="BI31" s="1">
        <v>1.1122105888169499E-6</v>
      </c>
      <c r="BJ31" s="1">
        <v>-8.2609978808377606E-6</v>
      </c>
      <c r="BK31" s="1">
        <v>-7.4348735012175497E-7</v>
      </c>
      <c r="BL31" s="1">
        <v>6.8989665890971299E-8</v>
      </c>
      <c r="BM31" s="1">
        <v>-3.3733285658809498E-7</v>
      </c>
      <c r="BN31" s="1">
        <v>-2.1533847544746802E-6</v>
      </c>
      <c r="BO31" s="1">
        <v>7.0351166789473804E-7</v>
      </c>
      <c r="BP31" s="1">
        <v>-9.9930505674487208E-6</v>
      </c>
      <c r="BQ31" s="1">
        <v>7.79994735708052E-6</v>
      </c>
      <c r="BR31" s="1">
        <v>-9.9078548937652106E-7</v>
      </c>
      <c r="BS31" s="1">
        <v>-3.00485186159384E-6</v>
      </c>
    </row>
    <row r="32" spans="1:71" x14ac:dyDescent="0.25">
      <c r="A32" t="s">
        <v>33</v>
      </c>
      <c r="B32" s="1">
        <v>3.06939E-4</v>
      </c>
      <c r="C32">
        <v>1.87748835323435E-3</v>
      </c>
      <c r="D32">
        <v>0</v>
      </c>
      <c r="E32">
        <v>0</v>
      </c>
      <c r="F32">
        <v>0</v>
      </c>
      <c r="G32">
        <v>0</v>
      </c>
      <c r="H32" s="1">
        <v>-7.4012174873541701E-8</v>
      </c>
      <c r="I32" s="1">
        <v>7.0368056694454005E-7</v>
      </c>
      <c r="J32" s="1">
        <v>2.9477365471416302E-7</v>
      </c>
      <c r="K32" s="1">
        <v>-6.8886601670450997E-7</v>
      </c>
      <c r="L32" s="1">
        <v>9.3876614753472206E-8</v>
      </c>
      <c r="M32" s="1">
        <v>-5.5551322066383503E-8</v>
      </c>
      <c r="N32" s="1">
        <v>8.5654360326014901E-9</v>
      </c>
      <c r="O32" s="1">
        <v>-1.10136638144791E-7</v>
      </c>
      <c r="P32" s="1">
        <v>-1.8509583472347001E-8</v>
      </c>
      <c r="Q32" s="1">
        <v>-9.3855984848484499E-9</v>
      </c>
      <c r="R32" s="1">
        <v>-2.8607823444145402E-7</v>
      </c>
      <c r="S32" s="1">
        <v>7.3135058493787304E-8</v>
      </c>
      <c r="T32" s="1">
        <v>-1.2191383991299499E-7</v>
      </c>
      <c r="U32" s="1">
        <v>1.15059396253842E-6</v>
      </c>
      <c r="V32" s="1">
        <v>-3.5517548301828103E-8</v>
      </c>
      <c r="W32" s="1">
        <v>-1.2440376557756101E-7</v>
      </c>
      <c r="X32" s="1">
        <v>8.64742830308974E-7</v>
      </c>
      <c r="Y32" s="1">
        <v>-2.3055842342234101E-8</v>
      </c>
      <c r="Z32" s="1">
        <v>4.1901332419265903E-8</v>
      </c>
      <c r="AA32" s="1">
        <v>-1.73185967530757E-7</v>
      </c>
      <c r="AB32" s="1">
        <v>3.1521061619363098E-7</v>
      </c>
      <c r="AC32" s="1">
        <v>6.17066692841329E-7</v>
      </c>
      <c r="AD32" s="1">
        <v>-9.8999290659062703E-9</v>
      </c>
      <c r="AE32" s="1">
        <v>-1.11402918051802E-8</v>
      </c>
      <c r="AF32" s="1">
        <v>-2.7536150795074001E-9</v>
      </c>
      <c r="AG32" s="1">
        <v>9.4118018492198602E-9</v>
      </c>
      <c r="AH32" s="1">
        <v>3.52496251653064E-6</v>
      </c>
      <c r="AI32" s="1">
        <v>1.5423866709171399E-7</v>
      </c>
      <c r="AJ32" s="1">
        <v>3.3922720860253901E-6</v>
      </c>
      <c r="AK32" s="1">
        <v>4.7273819144185901E-7</v>
      </c>
      <c r="AL32" s="1">
        <v>9.69106269296992E-8</v>
      </c>
      <c r="AM32" s="1">
        <v>4.7529123111304998E-7</v>
      </c>
      <c r="AN32" s="1">
        <v>-8.3324334305415999E-8</v>
      </c>
      <c r="AO32" s="1">
        <v>-1.99269221108068E-7</v>
      </c>
      <c r="AP32" s="1">
        <v>6.89573181341514E-10</v>
      </c>
      <c r="AQ32" s="1">
        <v>1.57007452640103E-6</v>
      </c>
      <c r="AR32" s="1">
        <v>-4.06151888447937E-7</v>
      </c>
      <c r="AS32" s="1">
        <v>1.0854001408436199E-6</v>
      </c>
      <c r="AT32" s="1">
        <v>1.05127475541681E-7</v>
      </c>
      <c r="AU32" s="1">
        <v>-2.7520999437040398E-7</v>
      </c>
      <c r="AV32" s="1">
        <v>-6.5194498651369899E-7</v>
      </c>
      <c r="AW32" s="1">
        <v>-2.5256563516869899E-7</v>
      </c>
      <c r="AX32" s="1">
        <v>1.00625120829836E-7</v>
      </c>
      <c r="AY32" s="1">
        <v>-1.8771485108232901E-7</v>
      </c>
      <c r="AZ32" s="1">
        <v>1.1927844983278599E-6</v>
      </c>
      <c r="BA32" s="1">
        <v>5.9331530225881698E-8</v>
      </c>
      <c r="BB32" s="1">
        <v>-2.0704232128758501E-7</v>
      </c>
      <c r="BC32" s="1">
        <v>4.0130219152915099E-7</v>
      </c>
      <c r="BD32" s="1">
        <v>1.6379652148912601E-7</v>
      </c>
      <c r="BE32" s="1">
        <v>-3.1043448093801398E-6</v>
      </c>
      <c r="BF32" s="1">
        <v>-2.156671146033E-7</v>
      </c>
      <c r="BG32" s="1">
        <v>2.03973787858606E-7</v>
      </c>
      <c r="BH32" s="1">
        <v>-4.0170593775726799E-7</v>
      </c>
      <c r="BI32" s="1">
        <v>3.0533332127335302E-7</v>
      </c>
      <c r="BJ32" s="1">
        <v>-1.35403768509085E-5</v>
      </c>
      <c r="BK32" s="1">
        <v>3.6277175300519402E-8</v>
      </c>
      <c r="BL32" s="1">
        <v>6.9106077394325604E-7</v>
      </c>
      <c r="BM32" s="1">
        <v>2.9927446638266302E-7</v>
      </c>
      <c r="BN32" s="1">
        <v>2.2921337185351098E-6</v>
      </c>
      <c r="BO32" s="1">
        <v>-1.00572424885437E-7</v>
      </c>
      <c r="BP32" s="1">
        <v>-1.24216242504165E-6</v>
      </c>
      <c r="BQ32" s="1">
        <v>1.9928871748938102E-6</v>
      </c>
      <c r="BR32" s="1">
        <v>-8.2137614612672805E-7</v>
      </c>
      <c r="BS32" s="1">
        <v>6.4439542601412899E-7</v>
      </c>
    </row>
    <row r="33" spans="1:71" x14ac:dyDescent="0.25">
      <c r="A33" t="s">
        <v>34</v>
      </c>
      <c r="B33">
        <v>2.2947250000000001E-3</v>
      </c>
      <c r="C33">
        <v>6.4742254736704398E-3</v>
      </c>
      <c r="D33">
        <v>0</v>
      </c>
      <c r="E33">
        <v>0</v>
      </c>
      <c r="F33">
        <v>0</v>
      </c>
      <c r="G33">
        <v>0</v>
      </c>
      <c r="H33" s="1">
        <v>-7.0250242164259397E-7</v>
      </c>
      <c r="I33" s="1">
        <v>1.2792740696057999E-6</v>
      </c>
      <c r="J33" s="1">
        <v>5.1781957443008797E-7</v>
      </c>
      <c r="K33" s="1">
        <v>-3.7769748463083899E-6</v>
      </c>
      <c r="L33" s="1">
        <v>-2.5098773647367098E-7</v>
      </c>
      <c r="M33" s="1">
        <v>-1.32633423927522E-6</v>
      </c>
      <c r="N33" s="1">
        <v>-2.3465422444745799E-7</v>
      </c>
      <c r="O33" s="1">
        <v>-5.5273930970581402E-7</v>
      </c>
      <c r="P33" s="1">
        <v>-6.5433603710369599E-8</v>
      </c>
      <c r="Q33" s="1">
        <v>5.6086271752175501E-8</v>
      </c>
      <c r="R33" s="1">
        <v>1.2234591429641499E-6</v>
      </c>
      <c r="S33" s="1">
        <v>-1.3118810084013399E-6</v>
      </c>
      <c r="T33" s="1">
        <v>-5.7743904087921398E-7</v>
      </c>
      <c r="U33" s="1">
        <v>-3.0744461235610601E-6</v>
      </c>
      <c r="V33" s="1">
        <v>3.1150453552856702E-7</v>
      </c>
      <c r="W33" s="1">
        <v>-1.95138651615392E-8</v>
      </c>
      <c r="X33" s="1">
        <v>2.9421401121609202E-6</v>
      </c>
      <c r="Y33" s="1">
        <v>-1.35959110411031E-8</v>
      </c>
      <c r="Z33" s="1">
        <v>-1.56678568206643E-7</v>
      </c>
      <c r="AA33" s="1">
        <v>2.1566742089205599E-7</v>
      </c>
      <c r="AB33" s="1">
        <v>5.1299152245225096E-7</v>
      </c>
      <c r="AC33" s="1">
        <v>7.9982721202145003E-7</v>
      </c>
      <c r="AD33" s="1">
        <v>6.5363015726575203E-8</v>
      </c>
      <c r="AE33" s="1">
        <v>1.36715231523371E-9</v>
      </c>
      <c r="AF33" s="1">
        <v>1.4938521307130899E-7</v>
      </c>
      <c r="AG33" s="1">
        <v>-2.3263289781459401E-7</v>
      </c>
      <c r="AH33" s="1">
        <v>1.5423866709171399E-7</v>
      </c>
      <c r="AI33" s="1">
        <v>4.1915595483923199E-5</v>
      </c>
      <c r="AJ33" s="1">
        <v>2.4928994241158702E-6</v>
      </c>
      <c r="AK33" s="1">
        <v>2.8187331501378402E-6</v>
      </c>
      <c r="AL33" s="1">
        <v>6.3147542546760805E-7</v>
      </c>
      <c r="AM33" s="1">
        <v>4.7803663591316201E-7</v>
      </c>
      <c r="AN33" s="1">
        <v>3.25994632663264E-7</v>
      </c>
      <c r="AO33" s="1">
        <v>5.1916780463070098E-7</v>
      </c>
      <c r="AP33" s="1">
        <v>7.6145891149119796E-7</v>
      </c>
      <c r="AQ33" s="1">
        <v>7.2354716658698601E-6</v>
      </c>
      <c r="AR33" s="1">
        <v>-1.12538472119776E-6</v>
      </c>
      <c r="AS33" s="1">
        <v>1.25162814229362E-6</v>
      </c>
      <c r="AT33" s="1">
        <v>-1.3514579722882401E-7</v>
      </c>
      <c r="AU33" s="1">
        <v>6.4551399587473098E-7</v>
      </c>
      <c r="AV33" s="1">
        <v>-2.17554534115948E-6</v>
      </c>
      <c r="AW33" s="1">
        <v>-1.2082079146678E-6</v>
      </c>
      <c r="AX33" s="1">
        <v>-3.0431091064292201E-7</v>
      </c>
      <c r="AY33" s="1">
        <v>1.58629084231753E-7</v>
      </c>
      <c r="AZ33" s="1">
        <v>-2.03291399689827E-7</v>
      </c>
      <c r="BA33" s="1">
        <v>2.0260275033245501E-6</v>
      </c>
      <c r="BB33" s="1">
        <v>8.7461311604865607E-6</v>
      </c>
      <c r="BC33" s="1">
        <v>-8.5941028852860306E-8</v>
      </c>
      <c r="BD33" s="1">
        <v>-5.3105805905781399E-8</v>
      </c>
      <c r="BE33" s="1">
        <v>-1.09537185355806E-5</v>
      </c>
      <c r="BF33" s="1">
        <v>-3.79608783176891E-7</v>
      </c>
      <c r="BG33" s="1">
        <v>1.39337284928359E-6</v>
      </c>
      <c r="BH33" s="1">
        <v>4.9694112070246299E-6</v>
      </c>
      <c r="BI33" s="1">
        <v>1.1739709243694901E-6</v>
      </c>
      <c r="BJ33" s="1">
        <v>7.9844823476397301E-6</v>
      </c>
      <c r="BK33" s="1">
        <v>-1.9330652482763001E-7</v>
      </c>
      <c r="BL33" s="1">
        <v>-5.0229409526052596E-7</v>
      </c>
      <c r="BM33" s="1">
        <v>2.1087470681070801E-6</v>
      </c>
      <c r="BN33" s="1">
        <v>8.5707257758507696E-7</v>
      </c>
      <c r="BO33" s="1">
        <v>-9.830087131960461E-7</v>
      </c>
      <c r="BP33" s="1">
        <v>-3.2675512213485302E-6</v>
      </c>
      <c r="BQ33" s="1">
        <v>-6.8952403525949905E-5</v>
      </c>
      <c r="BR33" s="1">
        <v>-1.12205947162711E-7</v>
      </c>
      <c r="BS33" s="1">
        <v>6.2079001580451496E-6</v>
      </c>
    </row>
    <row r="34" spans="1:71" x14ac:dyDescent="0.25">
      <c r="A34" t="s">
        <v>35</v>
      </c>
      <c r="B34">
        <v>1.2957997000000001E-2</v>
      </c>
      <c r="C34">
        <v>2.2734701966935701E-2</v>
      </c>
      <c r="D34">
        <v>0</v>
      </c>
      <c r="E34">
        <v>0</v>
      </c>
      <c r="F34">
        <v>0</v>
      </c>
      <c r="G34">
        <v>0</v>
      </c>
      <c r="H34" s="1">
        <v>-1.16175003269963E-6</v>
      </c>
      <c r="I34" s="1">
        <v>-3.12465083787384E-6</v>
      </c>
      <c r="J34" s="1">
        <v>5.57886882028802E-6</v>
      </c>
      <c r="K34" s="1">
        <v>1.1068665374730601E-6</v>
      </c>
      <c r="L34" s="1">
        <v>-7.5598377006219703E-7</v>
      </c>
      <c r="M34" s="1">
        <v>3.70239044914791E-6</v>
      </c>
      <c r="N34" s="1">
        <v>-6.93336346988742E-7</v>
      </c>
      <c r="O34" s="1">
        <v>-7.7372575924092301E-7</v>
      </c>
      <c r="P34" s="1">
        <v>4.3069949372727702E-7</v>
      </c>
      <c r="Q34" s="1">
        <v>3.0876856858183601E-7</v>
      </c>
      <c r="R34" s="1">
        <v>2.1189803678489099E-7</v>
      </c>
      <c r="S34" s="1">
        <v>3.2631130864621101E-7</v>
      </c>
      <c r="T34" s="1">
        <v>-2.3178142399953702E-6</v>
      </c>
      <c r="U34" s="1">
        <v>-8.50268469391851E-7</v>
      </c>
      <c r="V34" s="1">
        <v>5.9925469168749799E-7</v>
      </c>
      <c r="W34" s="1">
        <v>6.0025259003442402E-7</v>
      </c>
      <c r="X34" s="1">
        <v>-6.76413115892646E-6</v>
      </c>
      <c r="Y34" s="1">
        <v>3.0058052781870098E-7</v>
      </c>
      <c r="Z34" s="1">
        <v>-2.1467979656200798E-6</v>
      </c>
      <c r="AA34" s="1">
        <v>-5.8799315519894599E-7</v>
      </c>
      <c r="AB34" s="1">
        <v>1.3013151387458E-6</v>
      </c>
      <c r="AC34" s="1">
        <v>1.50305682105244E-8</v>
      </c>
      <c r="AD34" s="1">
        <v>-6.9008410588970902E-7</v>
      </c>
      <c r="AE34" s="1">
        <v>-9.7862880736198497E-8</v>
      </c>
      <c r="AF34" s="1">
        <v>5.5505584126928501E-7</v>
      </c>
      <c r="AG34" s="1">
        <v>2.2001150432889398E-6</v>
      </c>
      <c r="AH34" s="1">
        <v>3.3922720860253901E-6</v>
      </c>
      <c r="AI34" s="1">
        <v>2.4928994241158702E-6</v>
      </c>
      <c r="AJ34" s="1">
        <v>5.1686667352539197E-4</v>
      </c>
      <c r="AK34" s="1">
        <v>2.96333291740068E-6</v>
      </c>
      <c r="AL34" s="1">
        <v>1.49210521066056E-6</v>
      </c>
      <c r="AM34" s="1">
        <v>-5.0594802282643703E-6</v>
      </c>
      <c r="AN34" s="1">
        <v>3.4555086746076001E-6</v>
      </c>
      <c r="AO34" s="1">
        <v>9.0961958407878596E-7</v>
      </c>
      <c r="AP34" s="1">
        <v>-1.8269787363248699E-6</v>
      </c>
      <c r="AQ34" s="1">
        <v>1.4238040018593199E-5</v>
      </c>
      <c r="AR34" s="1">
        <v>-3.2361411494856801E-6</v>
      </c>
      <c r="AS34" s="1">
        <v>-1.9061936132139101E-5</v>
      </c>
      <c r="AT34" s="1">
        <v>-3.7021369030465599E-6</v>
      </c>
      <c r="AU34" s="1">
        <v>2.2041692917934701E-6</v>
      </c>
      <c r="AV34" s="1">
        <v>-1.0819508654430699E-6</v>
      </c>
      <c r="AW34" s="1">
        <v>-7.8076523582052198E-8</v>
      </c>
      <c r="AX34" s="1">
        <v>7.6091694090368699E-6</v>
      </c>
      <c r="AY34" s="1">
        <v>2.88457444349713E-6</v>
      </c>
      <c r="AZ34" s="1">
        <v>-7.5760000546063797E-5</v>
      </c>
      <c r="BA34" s="1">
        <v>-6.0679275712906798E-6</v>
      </c>
      <c r="BB34" s="1">
        <v>-1.6358857332763501E-4</v>
      </c>
      <c r="BC34" s="1">
        <v>3.7658154776539701E-6</v>
      </c>
      <c r="BD34" s="1">
        <v>4.6080900084453802E-6</v>
      </c>
      <c r="BE34" s="1">
        <v>9.0514372066248993E-6</v>
      </c>
      <c r="BF34" s="1">
        <v>-2.5634470314440701E-6</v>
      </c>
      <c r="BG34" s="1">
        <v>6.78050414066391E-7</v>
      </c>
      <c r="BH34" s="1">
        <v>-2.8148754008565598E-5</v>
      </c>
      <c r="BI34" s="1">
        <v>1.5575251287338701E-5</v>
      </c>
      <c r="BJ34" s="1">
        <v>-2.2529856825541199E-4</v>
      </c>
      <c r="BK34" s="1">
        <v>4.94764162336568E-6</v>
      </c>
      <c r="BL34" s="1">
        <v>-1.9077043299278601E-6</v>
      </c>
      <c r="BM34" s="1">
        <v>1.2060558082922301E-5</v>
      </c>
      <c r="BN34" s="1">
        <v>5.4116316246826801E-6</v>
      </c>
      <c r="BO34" s="1">
        <v>3.5223399680828899E-7</v>
      </c>
      <c r="BP34" s="1">
        <v>-1.6023227319530199E-5</v>
      </c>
      <c r="BQ34" s="1">
        <v>-6.8556219834357693E-5</v>
      </c>
      <c r="BR34" s="1">
        <v>-9.4279013758238005E-7</v>
      </c>
      <c r="BS34" s="1">
        <v>1.0671829699384701E-5</v>
      </c>
    </row>
    <row r="35" spans="1:71" x14ac:dyDescent="0.25">
      <c r="A35" t="s">
        <v>68</v>
      </c>
      <c r="B35">
        <v>1.1776042999999899E-2</v>
      </c>
      <c r="C35">
        <v>2.4545870850914999E-2</v>
      </c>
      <c r="D35">
        <v>0</v>
      </c>
      <c r="E35">
        <v>0</v>
      </c>
      <c r="F35">
        <v>0</v>
      </c>
      <c r="G35">
        <v>0</v>
      </c>
      <c r="H35" s="1">
        <v>-3.47186984946738E-6</v>
      </c>
      <c r="I35" s="1">
        <v>-1.4246448900498899E-6</v>
      </c>
      <c r="J35" s="1">
        <v>1.9504762358128701E-6</v>
      </c>
      <c r="K35" s="1">
        <v>-1.8779989398188301E-6</v>
      </c>
      <c r="L35" s="1">
        <v>1.62089348215073E-6</v>
      </c>
      <c r="M35" s="1">
        <v>-1.21947236961242E-6</v>
      </c>
      <c r="N35" s="1">
        <v>8.0601194658629198E-7</v>
      </c>
      <c r="O35" s="1">
        <v>1.1126821177116E-6</v>
      </c>
      <c r="P35" s="1">
        <v>2.2045728090995901E-7</v>
      </c>
      <c r="Q35" s="1">
        <v>3.8674365964093402E-7</v>
      </c>
      <c r="R35" s="1">
        <v>-1.09786100757296E-6</v>
      </c>
      <c r="S35" s="1">
        <v>1.7519914292882801E-6</v>
      </c>
      <c r="T35" s="1">
        <v>-4.1496526931481999E-6</v>
      </c>
      <c r="U35" s="1">
        <v>-3.5403150098599899E-6</v>
      </c>
      <c r="V35" s="1">
        <v>4.5233292189341198E-8</v>
      </c>
      <c r="W35" s="1">
        <v>-2.15915122626175E-6</v>
      </c>
      <c r="X35" s="1">
        <v>-1.2713960480962099E-7</v>
      </c>
      <c r="Y35" s="1">
        <v>-2.4085257990410002E-7</v>
      </c>
      <c r="Z35" s="1">
        <v>1.8942122540048501E-6</v>
      </c>
      <c r="AA35" s="1">
        <v>-1.3150777241322699E-6</v>
      </c>
      <c r="AB35" s="1">
        <v>1.58489834811308E-6</v>
      </c>
      <c r="AC35" s="1">
        <v>3.7033463822378398E-7</v>
      </c>
      <c r="AD35" s="1">
        <v>-3.3462952375354501E-7</v>
      </c>
      <c r="AE35" s="1">
        <v>5.4873152424025204E-7</v>
      </c>
      <c r="AF35" s="1">
        <v>-2.4241775794287402E-7</v>
      </c>
      <c r="AG35" s="1">
        <v>-9.7236856180713302E-7</v>
      </c>
      <c r="AH35" s="1">
        <v>4.7273819144185901E-7</v>
      </c>
      <c r="AI35" s="1">
        <v>2.8187331501378402E-6</v>
      </c>
      <c r="AJ35" s="1">
        <v>2.96333291740068E-6</v>
      </c>
      <c r="AK35" s="1">
        <v>6.0249977582980095E-4</v>
      </c>
      <c r="AL35" s="1">
        <v>-6.4669496972840906E-8</v>
      </c>
      <c r="AM35" s="1">
        <v>-1.5291802733658099E-5</v>
      </c>
      <c r="AN35" s="1">
        <v>5.5247933226391301E-7</v>
      </c>
      <c r="AO35" s="1">
        <v>2.15373281019602E-6</v>
      </c>
      <c r="AP35" s="1">
        <v>5.6783133396650599E-8</v>
      </c>
      <c r="AQ35" s="1">
        <v>-1.3089658587217999E-5</v>
      </c>
      <c r="AR35" s="1">
        <v>2.0497363497342599E-6</v>
      </c>
      <c r="AS35" s="1">
        <v>-4.2225427039747297E-5</v>
      </c>
      <c r="AT35" s="1">
        <v>1.35282293940955E-5</v>
      </c>
      <c r="AU35" s="1">
        <v>-5.2318364260738497E-6</v>
      </c>
      <c r="AV35" s="1">
        <v>2.5286730522342399E-6</v>
      </c>
      <c r="AW35" s="1">
        <v>-4.9368785497573399E-6</v>
      </c>
      <c r="AX35" s="1">
        <v>-4.0448451501700896E-6</v>
      </c>
      <c r="AY35" s="1">
        <v>-2.6067986788756201E-6</v>
      </c>
      <c r="AZ35" s="1">
        <v>-1.4841621221315101E-6</v>
      </c>
      <c r="BA35" s="1">
        <v>1.22963072985843E-6</v>
      </c>
      <c r="BB35" s="1">
        <v>-4.4300868670831098E-4</v>
      </c>
      <c r="BC35" s="1">
        <v>-2.0917929777528101E-5</v>
      </c>
      <c r="BD35" s="1">
        <v>4.0564854784086596E-6</v>
      </c>
      <c r="BE35" s="1">
        <v>2.5100020369426401E-5</v>
      </c>
      <c r="BF35" s="1">
        <v>1.04968684344072E-5</v>
      </c>
      <c r="BG35" s="1">
        <v>9.4817393676790599E-6</v>
      </c>
      <c r="BH35" s="1">
        <v>-1.18127799298735E-5</v>
      </c>
      <c r="BI35" s="1">
        <v>4.8188483253105098E-6</v>
      </c>
      <c r="BJ35" s="1">
        <v>-3.1390408738982801E-5</v>
      </c>
      <c r="BK35" s="1">
        <v>2.7561785405178298E-6</v>
      </c>
      <c r="BL35" s="1">
        <v>1.8732015753838701E-6</v>
      </c>
      <c r="BM35" s="1">
        <v>4.9714781859962998E-7</v>
      </c>
      <c r="BN35" s="1">
        <v>1.8935191908286599E-5</v>
      </c>
      <c r="BO35" s="1">
        <v>-6.4222798076702295E-5</v>
      </c>
      <c r="BP35" s="1">
        <v>-1.5975483565266899E-5</v>
      </c>
      <c r="BQ35" s="1">
        <v>-1.79362289732162E-5</v>
      </c>
      <c r="BR35" s="1">
        <v>-4.2222156296365298E-6</v>
      </c>
      <c r="BS35" s="1">
        <v>-5.26130996008345E-7</v>
      </c>
    </row>
    <row r="36" spans="1:71" x14ac:dyDescent="0.25">
      <c r="A36" t="s">
        <v>37</v>
      </c>
      <c r="B36">
        <v>2.222047E-3</v>
      </c>
      <c r="C36">
        <v>5.5916751446130203E-3</v>
      </c>
      <c r="D36">
        <v>0</v>
      </c>
      <c r="E36">
        <v>0</v>
      </c>
      <c r="F36">
        <v>0</v>
      </c>
      <c r="G36">
        <v>0</v>
      </c>
      <c r="H36" s="1">
        <v>8.6162895400696995E-7</v>
      </c>
      <c r="I36" s="1">
        <v>6.80580792902213E-7</v>
      </c>
      <c r="J36" s="1">
        <v>2.6047478117558699E-6</v>
      </c>
      <c r="K36" s="1">
        <v>1.9600135403362901E-6</v>
      </c>
      <c r="L36" s="1">
        <v>-4.0081362964698498E-7</v>
      </c>
      <c r="M36" s="1">
        <v>-3.4022147133039103E-7</v>
      </c>
      <c r="N36" s="1">
        <v>3.4878399159614502E-7</v>
      </c>
      <c r="O36" s="1">
        <v>-4.0509672128497302E-7</v>
      </c>
      <c r="P36" s="1">
        <v>3.6811664644466002E-8</v>
      </c>
      <c r="Q36" s="1">
        <v>-1.1441781203119901E-8</v>
      </c>
      <c r="R36" s="1">
        <v>-1.51182213632775E-6</v>
      </c>
      <c r="S36" s="1">
        <v>7.9143661378487597E-7</v>
      </c>
      <c r="T36" s="1">
        <v>-7.3163563668077796E-7</v>
      </c>
      <c r="U36" s="1">
        <v>-2.9066292145541901E-6</v>
      </c>
      <c r="V36" s="1">
        <v>-2.8383437774761301E-8</v>
      </c>
      <c r="W36" s="1">
        <v>1.37201115938578E-7</v>
      </c>
      <c r="X36" s="1">
        <v>-4.2668855195760098E-7</v>
      </c>
      <c r="Y36" s="1">
        <v>-4.07028046144602E-8</v>
      </c>
      <c r="Z36" s="1">
        <v>6.7474053793194997E-7</v>
      </c>
      <c r="AA36" s="1">
        <v>-3.7662226740877298E-7</v>
      </c>
      <c r="AB36" s="1">
        <v>1.2833814245023701E-7</v>
      </c>
      <c r="AC36" s="1">
        <v>3.88720166572879E-7</v>
      </c>
      <c r="AD36" s="1">
        <v>-1.10449615790576E-7</v>
      </c>
      <c r="AE36" s="1">
        <v>1.66101050457048E-7</v>
      </c>
      <c r="AF36" s="1">
        <v>-3.2612134254824701E-7</v>
      </c>
      <c r="AG36" s="1">
        <v>-2.7192791345416501E-7</v>
      </c>
      <c r="AH36" s="1">
        <v>9.69106269296992E-8</v>
      </c>
      <c r="AI36" s="1">
        <v>6.3147542546760805E-7</v>
      </c>
      <c r="AJ36" s="1">
        <v>1.49210521066056E-6</v>
      </c>
      <c r="AK36" s="1">
        <v>-6.4669496972840906E-8</v>
      </c>
      <c r="AL36" s="1">
        <v>3.12668309228831E-5</v>
      </c>
      <c r="AM36" s="1">
        <v>2.0079106013299999E-6</v>
      </c>
      <c r="AN36" s="1">
        <v>-7.7225405606160004E-7</v>
      </c>
      <c r="AO36" s="1">
        <v>-1.6042630040432801E-9</v>
      </c>
      <c r="AP36" s="1">
        <v>-5.94470240671988E-7</v>
      </c>
      <c r="AQ36" s="1">
        <v>1.3731154107482899E-6</v>
      </c>
      <c r="AR36" s="1">
        <v>-4.70361869594597E-7</v>
      </c>
      <c r="AS36" s="1">
        <v>2.8251755885800999E-6</v>
      </c>
      <c r="AT36" s="1">
        <v>-2.13228235860587E-7</v>
      </c>
      <c r="AU36" s="1">
        <v>6.7580109452657699E-7</v>
      </c>
      <c r="AV36" s="1">
        <v>-2.3769608906843599E-6</v>
      </c>
      <c r="AW36" s="1">
        <v>-3.8743148381467698E-7</v>
      </c>
      <c r="AX36" s="1">
        <v>-1.13637448923672E-6</v>
      </c>
      <c r="AY36" s="1">
        <v>-1.44109820690334E-6</v>
      </c>
      <c r="AZ36" s="1">
        <v>-1.60471555061414E-7</v>
      </c>
      <c r="BA36" s="1">
        <v>-1.7258207472467501E-6</v>
      </c>
      <c r="BB36" s="1">
        <v>1.71188250299841E-5</v>
      </c>
      <c r="BC36" s="1">
        <v>-4.3598055504920401E-5</v>
      </c>
      <c r="BD36" s="1">
        <v>-1.5181551095027899E-7</v>
      </c>
      <c r="BE36" s="1">
        <v>-7.6459523083598505E-6</v>
      </c>
      <c r="BF36" s="1">
        <v>9.8690179006447992E-7</v>
      </c>
      <c r="BG36" s="1">
        <v>-1.08583914887618E-6</v>
      </c>
      <c r="BH36" s="1">
        <v>-3.0604574967175802E-6</v>
      </c>
      <c r="BI36" s="1">
        <v>4.2503335975547901E-6</v>
      </c>
      <c r="BJ36" s="1">
        <v>-2.6797201653642599E-6</v>
      </c>
      <c r="BK36" s="1">
        <v>2.3783453715961E-6</v>
      </c>
      <c r="BL36" s="1">
        <v>-6.1247772655562497E-7</v>
      </c>
      <c r="BM36" s="1">
        <v>-3.2698216388813002E-7</v>
      </c>
      <c r="BN36" s="1">
        <v>4.1053010905102703E-6</v>
      </c>
      <c r="BO36" s="1">
        <v>4.4790223878512701E-7</v>
      </c>
      <c r="BP36" s="1">
        <v>-3.22499317714611E-6</v>
      </c>
      <c r="BQ36" s="1">
        <v>6.0356089894049103E-7</v>
      </c>
      <c r="BR36" s="1">
        <v>1.5558814887252301E-7</v>
      </c>
      <c r="BS36" s="1">
        <v>4.24407832670662E-7</v>
      </c>
    </row>
    <row r="37" spans="1:71" x14ac:dyDescent="0.25">
      <c r="A37" t="s">
        <v>62</v>
      </c>
      <c r="B37">
        <v>1.27065899999999E-2</v>
      </c>
      <c r="C37">
        <v>2.2562740802020701E-2</v>
      </c>
      <c r="D37">
        <v>0</v>
      </c>
      <c r="E37">
        <v>0</v>
      </c>
      <c r="F37">
        <v>0</v>
      </c>
      <c r="G37">
        <v>0</v>
      </c>
      <c r="H37" s="1">
        <v>1.9538379384291899E-6</v>
      </c>
      <c r="I37" s="1">
        <v>-2.13888209693919E-6</v>
      </c>
      <c r="J37" s="1">
        <v>7.4598434130156701E-6</v>
      </c>
      <c r="K37" s="1">
        <v>6.3010190964767501E-6</v>
      </c>
      <c r="L37" s="1">
        <v>4.34008023321768E-7</v>
      </c>
      <c r="M37" s="1">
        <v>-2.2090983123817099E-6</v>
      </c>
      <c r="N37" s="1">
        <v>3.9656506859636298E-7</v>
      </c>
      <c r="O37" s="1">
        <v>8.2873053695281394E-8</v>
      </c>
      <c r="P37" s="1">
        <v>-4.6653624596463E-7</v>
      </c>
      <c r="Q37" s="1">
        <v>1.2901455220521201E-7</v>
      </c>
      <c r="R37" s="1">
        <v>2.17225698311609E-6</v>
      </c>
      <c r="S37" s="1">
        <v>-4.66859062678759E-6</v>
      </c>
      <c r="T37" s="1">
        <v>2.41031230673865E-6</v>
      </c>
      <c r="U37" s="1">
        <v>-3.5354062676098799E-6</v>
      </c>
      <c r="V37" s="1">
        <v>-9.7159424049428905E-7</v>
      </c>
      <c r="W37" s="1">
        <v>-1.16967268407913E-6</v>
      </c>
      <c r="X37" s="1">
        <v>-1.16060047499241E-6</v>
      </c>
      <c r="Y37" s="1">
        <v>2.0651655567553699E-7</v>
      </c>
      <c r="Z37" s="1">
        <v>6.5867407306742701E-7</v>
      </c>
      <c r="AA37" s="1">
        <v>1.11398223568287E-6</v>
      </c>
      <c r="AB37" s="1">
        <v>-5.1830071757988601E-6</v>
      </c>
      <c r="AC37" s="1">
        <v>-3.7260850511846501E-6</v>
      </c>
      <c r="AD37" s="1">
        <v>2.09458534723429E-7</v>
      </c>
      <c r="AE37" s="1">
        <v>-3.14938416401684E-7</v>
      </c>
      <c r="AF37" s="1">
        <v>-1.7136217979835601E-7</v>
      </c>
      <c r="AG37" s="1">
        <v>-2.15151327242732E-7</v>
      </c>
      <c r="AH37" s="1">
        <v>4.7529123111304998E-7</v>
      </c>
      <c r="AI37" s="1">
        <v>4.7803663591316201E-7</v>
      </c>
      <c r="AJ37" s="1">
        <v>-5.0594802282643703E-6</v>
      </c>
      <c r="AK37" s="1">
        <v>-1.5291802733658099E-5</v>
      </c>
      <c r="AL37" s="1">
        <v>2.0079106013299999E-6</v>
      </c>
      <c r="AM37" s="1">
        <v>5.09077272499173E-4</v>
      </c>
      <c r="AN37" s="1">
        <v>-2.73909795300696E-7</v>
      </c>
      <c r="AO37" s="1">
        <v>4.1501672701324998E-7</v>
      </c>
      <c r="AP37" s="1">
        <v>-8.3209216177692296E-7</v>
      </c>
      <c r="AQ37" s="1">
        <v>4.3957528551620799E-6</v>
      </c>
      <c r="AR37" s="1">
        <v>3.9578972239245903E-6</v>
      </c>
      <c r="AS37" s="1">
        <v>-3.56938646113198E-6</v>
      </c>
      <c r="AT37" s="1">
        <v>-1.7411842492951199E-6</v>
      </c>
      <c r="AU37" s="1">
        <v>4.3933847239621404E-6</v>
      </c>
      <c r="AV37" s="1">
        <v>-8.7331259047462498E-6</v>
      </c>
      <c r="AW37" s="1">
        <v>1.20432748268764E-6</v>
      </c>
      <c r="AX37" s="1">
        <v>3.0538321927863E-6</v>
      </c>
      <c r="AY37" s="1">
        <v>-1.4679304546269301E-6</v>
      </c>
      <c r="AZ37" s="1">
        <v>4.0906296661459998E-6</v>
      </c>
      <c r="BA37" s="1">
        <v>5.4827522663477601E-6</v>
      </c>
      <c r="BB37" s="1">
        <v>-2.8966877208178E-4</v>
      </c>
      <c r="BC37" s="1">
        <v>-8.50938036792701E-5</v>
      </c>
      <c r="BD37" s="1">
        <v>-4.17219901393464E-6</v>
      </c>
      <c r="BE37" s="1">
        <v>5.8960604018562504E-6</v>
      </c>
      <c r="BF37" s="1">
        <v>-4.8251960001334702E-6</v>
      </c>
      <c r="BG37" s="1">
        <v>2.8579568644763902E-6</v>
      </c>
      <c r="BH37" s="1">
        <v>1.4822383479533801E-5</v>
      </c>
      <c r="BI37" s="1">
        <v>-7.9494881326216896E-6</v>
      </c>
      <c r="BJ37" s="1">
        <v>-2.6850765643987499E-5</v>
      </c>
      <c r="BK37" s="1">
        <v>-8.3546598075580003E-5</v>
      </c>
      <c r="BL37" s="1">
        <v>1.10802744819651E-6</v>
      </c>
      <c r="BM37" s="1">
        <v>6.8376055127049102E-6</v>
      </c>
      <c r="BN37" s="1">
        <v>-7.9269633823219708E-6</v>
      </c>
      <c r="BO37" s="1">
        <v>-1.1143340617007201E-7</v>
      </c>
      <c r="BP37" s="1">
        <v>2.2714923219137101E-5</v>
      </c>
      <c r="BQ37" s="1">
        <v>-2.21752816116126E-5</v>
      </c>
      <c r="BR37" s="1">
        <v>-1.48821723347237E-5</v>
      </c>
      <c r="BS37" s="1">
        <v>-6.6949124157406904E-6</v>
      </c>
    </row>
    <row r="38" spans="1:71" x14ac:dyDescent="0.25">
      <c r="A38" t="s">
        <v>8</v>
      </c>
      <c r="B38">
        <v>5.4792479999999904E-3</v>
      </c>
      <c r="C38">
        <v>9.3804673077189996E-3</v>
      </c>
      <c r="D38">
        <v>0</v>
      </c>
      <c r="E38">
        <v>0</v>
      </c>
      <c r="F38">
        <v>0</v>
      </c>
      <c r="G38">
        <v>0</v>
      </c>
      <c r="H38" s="1">
        <v>7.5689462366916099E-7</v>
      </c>
      <c r="I38" s="1">
        <v>-6.3184283401526798E-5</v>
      </c>
      <c r="J38" s="1">
        <v>-2.6384386635040199E-6</v>
      </c>
      <c r="K38" s="1">
        <v>-2.11915250802006E-5</v>
      </c>
      <c r="L38" s="1">
        <v>-2.0647242869891099E-7</v>
      </c>
      <c r="M38" s="1">
        <v>7.3377305221402399E-7</v>
      </c>
      <c r="N38" s="1">
        <v>2.4389920076805799E-7</v>
      </c>
      <c r="O38" s="1">
        <v>-2.4276214840652298E-7</v>
      </c>
      <c r="P38" s="1">
        <v>4.70541377657793E-8</v>
      </c>
      <c r="Q38" s="1">
        <v>4.2577510151015699E-8</v>
      </c>
      <c r="R38" s="1">
        <v>1.2753702588497699E-6</v>
      </c>
      <c r="S38" s="1">
        <v>2.4098010221169599E-6</v>
      </c>
      <c r="T38" s="1">
        <v>6.9414513238521701E-7</v>
      </c>
      <c r="U38" s="1">
        <v>-5.1818193697899103E-6</v>
      </c>
      <c r="V38" s="1">
        <v>-2.0931218225779601E-8</v>
      </c>
      <c r="W38" s="1">
        <v>1.90212039971842E-7</v>
      </c>
      <c r="X38" s="1">
        <v>2.36253053068397E-6</v>
      </c>
      <c r="Y38" s="1">
        <v>2.0057121056107301E-8</v>
      </c>
      <c r="Z38" s="1">
        <v>6.5248233418578098E-7</v>
      </c>
      <c r="AA38" s="1">
        <v>-4.3792226131424498E-7</v>
      </c>
      <c r="AB38" s="1">
        <v>-7.4893768594439902E-7</v>
      </c>
      <c r="AC38" s="1">
        <v>4.7974851795648195E-7</v>
      </c>
      <c r="AD38" s="1">
        <v>1.3158924818882501E-7</v>
      </c>
      <c r="AE38" s="1">
        <v>-3.2911328496049101E-7</v>
      </c>
      <c r="AF38" s="1">
        <v>-4.8766417379335399E-7</v>
      </c>
      <c r="AG38" s="1">
        <v>3.0388952156066398E-7</v>
      </c>
      <c r="AH38" s="1">
        <v>-8.3324334305415999E-8</v>
      </c>
      <c r="AI38" s="1">
        <v>3.25994632663264E-7</v>
      </c>
      <c r="AJ38" s="1">
        <v>3.4555086746076001E-6</v>
      </c>
      <c r="AK38" s="1">
        <v>5.5247933226391301E-7</v>
      </c>
      <c r="AL38" s="1">
        <v>-7.7225405606160004E-7</v>
      </c>
      <c r="AM38" s="1">
        <v>-2.73909795300696E-7</v>
      </c>
      <c r="AN38" s="1">
        <v>8.7993166911184997E-5</v>
      </c>
      <c r="AO38" s="1">
        <v>1.8909399264788601E-7</v>
      </c>
      <c r="AP38" s="1">
        <v>2.1171598963580099E-6</v>
      </c>
      <c r="AQ38" s="1">
        <v>-1.17478673399873E-5</v>
      </c>
      <c r="AR38" s="1">
        <v>-2.25937880537043E-6</v>
      </c>
      <c r="AS38" s="1">
        <v>3.48708010374254E-6</v>
      </c>
      <c r="AT38" s="1">
        <v>-1.63991087047697E-6</v>
      </c>
      <c r="AU38" s="1">
        <v>1.62355273660213E-6</v>
      </c>
      <c r="AV38" s="1">
        <v>1.8540554390628799E-6</v>
      </c>
      <c r="AW38" s="1">
        <v>1.4767385744940899E-6</v>
      </c>
      <c r="AX38" s="1">
        <v>-1.6111036477933699E-6</v>
      </c>
      <c r="AY38" s="1">
        <v>-2.5348054732554301E-6</v>
      </c>
      <c r="AZ38" s="1">
        <v>-1.21332405190876E-6</v>
      </c>
      <c r="BA38" s="1">
        <v>1.9321098677201999E-6</v>
      </c>
      <c r="BB38" s="1">
        <v>-1.02238781075763E-5</v>
      </c>
      <c r="BC38" s="1">
        <v>8.5544868478848803E-7</v>
      </c>
      <c r="BD38" s="1">
        <v>-5.18363349950971E-7</v>
      </c>
      <c r="BE38" s="1">
        <v>4.5987351015388704E-6</v>
      </c>
      <c r="BF38" s="1">
        <v>-9.5198279241983103E-7</v>
      </c>
      <c r="BG38" s="1">
        <v>-1.77618695933928E-6</v>
      </c>
      <c r="BH38" s="1">
        <v>-1.10705838228269E-6</v>
      </c>
      <c r="BI38" s="1">
        <v>3.3570500759248201E-6</v>
      </c>
      <c r="BJ38" s="1">
        <v>2.78598494013437E-6</v>
      </c>
      <c r="BK38" s="1">
        <v>6.33424233479161E-7</v>
      </c>
      <c r="BL38" s="1">
        <v>-5.6216262775350595E-7</v>
      </c>
      <c r="BM38" s="1">
        <v>-1.63265782703032E-6</v>
      </c>
      <c r="BN38" s="1">
        <v>-7.9799328356613E-6</v>
      </c>
      <c r="BO38" s="1">
        <v>-1.3762711080860499E-6</v>
      </c>
      <c r="BP38" s="1">
        <v>1.27307895421787E-5</v>
      </c>
      <c r="BQ38" s="1">
        <v>-2.92937876543686E-6</v>
      </c>
      <c r="BR38" s="1">
        <v>4.6908946846634403E-6</v>
      </c>
      <c r="BS38" s="1">
        <v>8.6032917079950496E-7</v>
      </c>
    </row>
    <row r="39" spans="1:71" x14ac:dyDescent="0.25">
      <c r="A39" t="s">
        <v>9</v>
      </c>
      <c r="B39">
        <v>4.1113739999999697E-3</v>
      </c>
      <c r="C39">
        <v>7.3905200379111797E-3</v>
      </c>
      <c r="D39">
        <v>0</v>
      </c>
      <c r="E39">
        <v>0</v>
      </c>
      <c r="F39">
        <v>0</v>
      </c>
      <c r="G39">
        <v>0</v>
      </c>
      <c r="H39" s="1">
        <v>1.2526190129406399E-7</v>
      </c>
      <c r="I39" s="1">
        <v>3.1541728113506002E-7</v>
      </c>
      <c r="J39" s="1">
        <v>-4.7868617697338601E-5</v>
      </c>
      <c r="K39" s="1">
        <v>-1.7400752661205501E-6</v>
      </c>
      <c r="L39" s="1">
        <v>1.4392648592070001E-7</v>
      </c>
      <c r="M39" s="1">
        <v>-1.24854234227958E-6</v>
      </c>
      <c r="N39" s="1">
        <v>3.8590388712978298E-8</v>
      </c>
      <c r="O39" s="1">
        <v>-9.1253927827328302E-7</v>
      </c>
      <c r="P39" s="1">
        <v>6.6392401807782401E-7</v>
      </c>
      <c r="Q39" s="1">
        <v>-5.7912911341130402E-8</v>
      </c>
      <c r="R39" s="1">
        <v>9.8163791620404299E-7</v>
      </c>
      <c r="S39" s="1">
        <v>-2.0260963876309799E-6</v>
      </c>
      <c r="T39" s="1">
        <v>-1.9206588361971599E-6</v>
      </c>
      <c r="U39" s="1">
        <v>4.3316565082270198E-6</v>
      </c>
      <c r="V39" s="1">
        <v>-4.8560245054694003E-7</v>
      </c>
      <c r="W39" s="1">
        <v>-2.2193867773363999E-7</v>
      </c>
      <c r="X39" s="1">
        <v>-7.2988631531553301E-7</v>
      </c>
      <c r="Y39" s="1">
        <v>5.6363445516564597E-8</v>
      </c>
      <c r="Z39" s="1">
        <v>2.3963612608911398E-7</v>
      </c>
      <c r="AA39" s="1">
        <v>-3.58313701414014E-7</v>
      </c>
      <c r="AB39" s="1">
        <v>-4.3527609969732602E-7</v>
      </c>
      <c r="AC39" s="1">
        <v>1.02063104365734E-6</v>
      </c>
      <c r="AD39" s="1">
        <v>-9.0683740992076596E-8</v>
      </c>
      <c r="AE39" s="1">
        <v>-1.1004699285906201E-8</v>
      </c>
      <c r="AF39" s="1">
        <v>1.4182569038115699E-7</v>
      </c>
      <c r="AG39" s="1">
        <v>9.5234300985572099E-7</v>
      </c>
      <c r="AH39" s="1">
        <v>-1.99269221108068E-7</v>
      </c>
      <c r="AI39" s="1">
        <v>5.1916780463070098E-7</v>
      </c>
      <c r="AJ39" s="1">
        <v>9.0961958407878596E-7</v>
      </c>
      <c r="AK39" s="1">
        <v>2.15373281019602E-6</v>
      </c>
      <c r="AL39" s="1">
        <v>-1.6042630040432801E-9</v>
      </c>
      <c r="AM39" s="1">
        <v>4.1501672701324998E-7</v>
      </c>
      <c r="AN39" s="1">
        <v>1.8909399264788601E-7</v>
      </c>
      <c r="AO39" s="1">
        <v>5.4619786430766598E-5</v>
      </c>
      <c r="AP39" s="1">
        <v>6.1703194637932902E-7</v>
      </c>
      <c r="AQ39" s="1">
        <v>-2.6975431749385698E-6</v>
      </c>
      <c r="AR39" s="1">
        <v>5.0175985549171498E-7</v>
      </c>
      <c r="AS39" s="1">
        <v>-6.0160999178644E-6</v>
      </c>
      <c r="AT39" s="1">
        <v>1.11796783759133E-6</v>
      </c>
      <c r="AU39" s="1">
        <v>-5.0063771885710697E-7</v>
      </c>
      <c r="AV39" s="1">
        <v>1.9151958575965899E-6</v>
      </c>
      <c r="AW39" s="1">
        <v>4.19934582526765E-7</v>
      </c>
      <c r="AX39" s="1">
        <v>3.1161835969168403E-8</v>
      </c>
      <c r="AY39" s="1">
        <v>5.3707698609432703E-7</v>
      </c>
      <c r="AZ39" s="1">
        <v>8.3801635038386504E-7</v>
      </c>
      <c r="BA39" s="1">
        <v>1.2937359942164101E-6</v>
      </c>
      <c r="BB39" s="1">
        <v>1.0885304944208201E-6</v>
      </c>
      <c r="BC39" s="1">
        <v>2.1639219146535501E-6</v>
      </c>
      <c r="BD39" s="1">
        <v>-8.0513154971252297E-7</v>
      </c>
      <c r="BE39" s="1">
        <v>-2.1205518144549399E-5</v>
      </c>
      <c r="BF39" s="1">
        <v>6.8212005939928699E-6</v>
      </c>
      <c r="BG39" s="1">
        <v>-1.3699454977649299E-7</v>
      </c>
      <c r="BH39" s="1">
        <v>-4.6676108923012296E-6</v>
      </c>
      <c r="BI39" s="1">
        <v>8.2664886359927598E-7</v>
      </c>
      <c r="BJ39" s="1">
        <v>-3.01088515568533E-6</v>
      </c>
      <c r="BK39" s="1">
        <v>-5.0518782850437598E-7</v>
      </c>
      <c r="BL39" s="1">
        <v>9.781646752224951E-7</v>
      </c>
      <c r="BM39" s="1">
        <v>3.6306524266206302E-6</v>
      </c>
      <c r="BN39" s="1">
        <v>-6.0646445658914396E-6</v>
      </c>
      <c r="BO39" s="1">
        <v>7.0843944157450803E-8</v>
      </c>
      <c r="BP39" s="1">
        <v>1.2874706130479E-5</v>
      </c>
      <c r="BQ39" s="1">
        <v>-3.18163189996544E-6</v>
      </c>
      <c r="BR39" s="1">
        <v>1.0729653324723799E-8</v>
      </c>
      <c r="BS39" s="1">
        <v>3.5449961793154098E-6</v>
      </c>
    </row>
    <row r="40" spans="1:71" x14ac:dyDescent="0.25">
      <c r="A40" t="s">
        <v>12</v>
      </c>
      <c r="B40">
        <v>5.26118399999997E-3</v>
      </c>
      <c r="C40">
        <v>9.6155422209754805E-3</v>
      </c>
      <c r="D40">
        <v>0</v>
      </c>
      <c r="E40">
        <v>0</v>
      </c>
      <c r="F40">
        <v>0</v>
      </c>
      <c r="G40">
        <v>0</v>
      </c>
      <c r="H40" s="1">
        <v>-1.8271220873455101E-6</v>
      </c>
      <c r="I40" s="1">
        <v>-4.2889977305172698E-7</v>
      </c>
      <c r="J40" s="1">
        <v>-1.31690520238135E-6</v>
      </c>
      <c r="K40" s="1">
        <v>-2.8493821141763699E-6</v>
      </c>
      <c r="L40" s="1">
        <v>-6.6062943299129601E-7</v>
      </c>
      <c r="M40" s="1">
        <v>-5.6367154119318501E-5</v>
      </c>
      <c r="N40" s="1">
        <v>1.9852940633903001E-6</v>
      </c>
      <c r="O40" s="1">
        <v>-5.1865905224077199E-7</v>
      </c>
      <c r="P40" s="1">
        <v>1.4809711132713901E-7</v>
      </c>
      <c r="Q40" s="1">
        <v>7.0391358335835103E-8</v>
      </c>
      <c r="R40" s="1">
        <v>-1.45874986679461E-6</v>
      </c>
      <c r="S40" s="1">
        <v>1.38942019054613E-6</v>
      </c>
      <c r="T40" s="1">
        <v>-2.33514017625632E-7</v>
      </c>
      <c r="U40" s="1">
        <v>4.2601665042043901E-7</v>
      </c>
      <c r="V40" s="1">
        <v>-2.4030843727565899E-7</v>
      </c>
      <c r="W40" s="1">
        <v>4.2068250359427202E-7</v>
      </c>
      <c r="X40" s="1">
        <v>2.0108916350187799E-6</v>
      </c>
      <c r="Y40" s="1">
        <v>-9.3593515831532699E-9</v>
      </c>
      <c r="Z40" s="1">
        <v>-3.6017288687229598E-7</v>
      </c>
      <c r="AA40" s="1">
        <v>1.3059584368029901E-7</v>
      </c>
      <c r="AB40" s="1">
        <v>9.9203230942332905E-7</v>
      </c>
      <c r="AC40" s="1">
        <v>-2.9070035960314501E-7</v>
      </c>
      <c r="AD40" s="1">
        <v>-1.38786914979487E-7</v>
      </c>
      <c r="AE40" s="1">
        <v>-4.0970560912080699E-8</v>
      </c>
      <c r="AF40" s="1">
        <v>-4.98582103618314E-7</v>
      </c>
      <c r="AG40" s="1">
        <v>-1.4133728752229201E-6</v>
      </c>
      <c r="AH40" s="1">
        <v>6.89573181341514E-10</v>
      </c>
      <c r="AI40" s="1">
        <v>7.6145891149119796E-7</v>
      </c>
      <c r="AJ40" s="1">
        <v>-1.8269787363248699E-6</v>
      </c>
      <c r="AK40" s="1">
        <v>5.6783133396650599E-8</v>
      </c>
      <c r="AL40" s="1">
        <v>-5.94470240671988E-7</v>
      </c>
      <c r="AM40" s="1">
        <v>-8.3209216177692296E-7</v>
      </c>
      <c r="AN40" s="1">
        <v>2.1171598963580099E-6</v>
      </c>
      <c r="AO40" s="1">
        <v>6.1703194637932902E-7</v>
      </c>
      <c r="AP40" s="1">
        <v>9.2458652203361997E-5</v>
      </c>
      <c r="AQ40" s="1">
        <v>1.9878737516736201E-6</v>
      </c>
      <c r="AR40" s="1">
        <v>2.1947412510197301E-6</v>
      </c>
      <c r="AS40" s="1">
        <v>5.9184912941591E-6</v>
      </c>
      <c r="AT40" s="1">
        <v>4.4497768237488801E-6</v>
      </c>
      <c r="AU40" s="1">
        <v>8.0119939976457799E-7</v>
      </c>
      <c r="AV40" s="1">
        <v>4.7964344896083801E-6</v>
      </c>
      <c r="AW40" s="1">
        <v>1.4744189530125499E-6</v>
      </c>
      <c r="AX40" s="1">
        <v>-3.7904208720476999E-7</v>
      </c>
      <c r="AY40" s="1">
        <v>-4.9170686792245098E-7</v>
      </c>
      <c r="AZ40" s="1">
        <v>-9.0758707502156503E-8</v>
      </c>
      <c r="BA40" s="1">
        <v>3.6810077436333798E-7</v>
      </c>
      <c r="BB40" s="1">
        <v>-2.6773338154645799E-6</v>
      </c>
      <c r="BC40" s="1">
        <v>3.9235801653771202E-6</v>
      </c>
      <c r="BD40" s="1">
        <v>-5.8189137046513398E-7</v>
      </c>
      <c r="BE40" s="1">
        <v>-2.9266150155969798E-5</v>
      </c>
      <c r="BF40" s="1">
        <v>-1.9256798627343802E-6</v>
      </c>
      <c r="BG40" s="1">
        <v>-3.7698211932422099E-6</v>
      </c>
      <c r="BH40" s="1">
        <v>7.6695144726669597E-6</v>
      </c>
      <c r="BI40" s="1">
        <v>2.5612936334647598E-6</v>
      </c>
      <c r="BJ40" s="1">
        <v>-1.9607123533698501E-6</v>
      </c>
      <c r="BK40" s="1">
        <v>-1.0930796011120499E-6</v>
      </c>
      <c r="BL40" s="1">
        <v>1.48051703659741E-6</v>
      </c>
      <c r="BM40" s="1">
        <v>1.2891275655733401E-6</v>
      </c>
      <c r="BN40" s="1">
        <v>-2.3773993365993199E-6</v>
      </c>
      <c r="BO40" s="1">
        <v>-5.0164286849399995E-7</v>
      </c>
      <c r="BP40" s="1">
        <v>6.9182228929362396E-6</v>
      </c>
      <c r="BQ40" s="1">
        <v>-6.8214487022338602E-7</v>
      </c>
      <c r="BR40" s="1">
        <v>-6.3935494358584202E-6</v>
      </c>
      <c r="BS40" s="1">
        <v>-2.5320767012913102E-5</v>
      </c>
    </row>
    <row r="41" spans="1:71" x14ac:dyDescent="0.25">
      <c r="A41" t="s">
        <v>55</v>
      </c>
      <c r="B41">
        <v>3.4062868000000003E-2</v>
      </c>
      <c r="C41">
        <v>4.1415935983989002E-2</v>
      </c>
      <c r="D41">
        <v>0</v>
      </c>
      <c r="E41">
        <v>0</v>
      </c>
      <c r="F41">
        <v>0</v>
      </c>
      <c r="G41">
        <v>0</v>
      </c>
      <c r="H41" s="1">
        <v>-8.0755960498313001E-5</v>
      </c>
      <c r="I41" s="1">
        <v>-4.1096113321495499E-5</v>
      </c>
      <c r="J41" s="1">
        <v>-4.4317153597883096E-6</v>
      </c>
      <c r="K41" s="1">
        <v>-1.7549298544894301E-4</v>
      </c>
      <c r="L41" s="1">
        <v>-4.2404744800574902E-5</v>
      </c>
      <c r="M41" s="1">
        <v>-5.5014579566277303E-6</v>
      </c>
      <c r="N41" s="1">
        <v>2.2047160062916E-7</v>
      </c>
      <c r="O41" s="1">
        <v>2.9268905243738799E-9</v>
      </c>
      <c r="P41" s="1">
        <v>1.27346688692086E-6</v>
      </c>
      <c r="Q41" s="1">
        <v>2.4813107400743898E-7</v>
      </c>
      <c r="R41" s="1">
        <v>1.06365139867891E-5</v>
      </c>
      <c r="S41" s="1">
        <v>3.4296687599278198E-6</v>
      </c>
      <c r="T41" s="1">
        <v>6.3210696790277498E-6</v>
      </c>
      <c r="U41" s="1">
        <v>1.39363759841688E-5</v>
      </c>
      <c r="V41" s="1">
        <v>1.11539521015825E-6</v>
      </c>
      <c r="W41" s="1">
        <v>1.1585749786874899E-6</v>
      </c>
      <c r="X41" s="1">
        <v>9.4005563743460102E-6</v>
      </c>
      <c r="Y41" s="1">
        <v>1.1545236800721399E-6</v>
      </c>
      <c r="Z41" s="1">
        <v>-1.46060250241161E-6</v>
      </c>
      <c r="AA41" s="1">
        <v>1.2622107662697999E-6</v>
      </c>
      <c r="AB41" s="1">
        <v>7.9501938157755203E-6</v>
      </c>
      <c r="AC41" s="1">
        <v>1.0068501998984101E-6</v>
      </c>
      <c r="AD41" s="1">
        <v>-5.6780149622538002E-7</v>
      </c>
      <c r="AE41" s="1">
        <v>-5.31241463858152E-7</v>
      </c>
      <c r="AF41" s="1">
        <v>-1.18650256840449E-7</v>
      </c>
      <c r="AG41" s="1">
        <v>2.9308291725562202E-6</v>
      </c>
      <c r="AH41" s="1">
        <v>1.57007452640103E-6</v>
      </c>
      <c r="AI41" s="1">
        <v>7.2354716658698601E-6</v>
      </c>
      <c r="AJ41" s="1">
        <v>1.4238040018593199E-5</v>
      </c>
      <c r="AK41" s="1">
        <v>-1.3089658587217999E-5</v>
      </c>
      <c r="AL41" s="1">
        <v>1.3731154107482899E-6</v>
      </c>
      <c r="AM41" s="1">
        <v>4.3957528551620799E-6</v>
      </c>
      <c r="AN41" s="1">
        <v>-1.17478673399873E-5</v>
      </c>
      <c r="AO41" s="1">
        <v>-2.6975431749385698E-6</v>
      </c>
      <c r="AP41" s="1">
        <v>1.9878737516736201E-6</v>
      </c>
      <c r="AQ41">
        <v>1.71527975342987E-3</v>
      </c>
      <c r="AR41" s="1">
        <v>-2.17252241894417E-6</v>
      </c>
      <c r="AS41" s="1">
        <v>-2.6737938188079401E-5</v>
      </c>
      <c r="AT41" s="1">
        <v>3.13025676919615E-5</v>
      </c>
      <c r="AU41" s="1">
        <v>5.2843871638758303E-6</v>
      </c>
      <c r="AV41" s="1">
        <v>3.2322020200395E-6</v>
      </c>
      <c r="AW41" s="1">
        <v>7.9032022449393207E-6</v>
      </c>
      <c r="AX41" s="1">
        <v>3.0853569406763598E-6</v>
      </c>
      <c r="AY41" s="1">
        <v>1.3473477751783201E-5</v>
      </c>
      <c r="AZ41" s="1">
        <v>-1.02961401365254E-6</v>
      </c>
      <c r="BA41" s="1">
        <v>9.7701592365146699E-7</v>
      </c>
      <c r="BB41" s="1">
        <v>-4.77072440011704E-5</v>
      </c>
      <c r="BC41" s="1">
        <v>8.9230106808358603E-6</v>
      </c>
      <c r="BD41" s="1">
        <v>-2.3581000681216598E-5</v>
      </c>
      <c r="BE41" s="1">
        <v>-6.6757990631298697E-4</v>
      </c>
      <c r="BF41" s="1">
        <v>4.4657575423365601E-6</v>
      </c>
      <c r="BG41" s="1">
        <v>-1.1721605452805199E-5</v>
      </c>
      <c r="BH41" s="1">
        <v>-1.10510554680843E-4</v>
      </c>
      <c r="BI41" s="1">
        <v>-2.3806095561751301E-5</v>
      </c>
      <c r="BJ41" s="1">
        <v>-5.1539433464097804E-6</v>
      </c>
      <c r="BK41" s="1">
        <v>2.7629962018216399E-6</v>
      </c>
      <c r="BL41" s="1">
        <v>-1.27884397382953E-4</v>
      </c>
      <c r="BM41" s="1">
        <v>-8.6376738597242399E-6</v>
      </c>
      <c r="BN41" s="1">
        <v>-2.1076674492184801E-5</v>
      </c>
      <c r="BO41" s="1">
        <v>-4.6269515641711998E-7</v>
      </c>
      <c r="BP41" s="1">
        <v>-2.2795574591377899E-4</v>
      </c>
      <c r="BQ41" s="1">
        <v>-6.8789755669206098E-6</v>
      </c>
      <c r="BR41" s="1">
        <v>-5.7647291614253103E-5</v>
      </c>
      <c r="BS41" s="1">
        <v>-1.3909759402719299E-4</v>
      </c>
    </row>
    <row r="42" spans="1:71" x14ac:dyDescent="0.25">
      <c r="A42" t="s">
        <v>43</v>
      </c>
      <c r="B42">
        <v>1.4730880999999901E-2</v>
      </c>
      <c r="C42">
        <v>2.2094183630289099E-2</v>
      </c>
      <c r="D42">
        <v>0</v>
      </c>
      <c r="E42">
        <v>0</v>
      </c>
      <c r="F42">
        <v>0</v>
      </c>
      <c r="G42">
        <v>0</v>
      </c>
      <c r="H42" s="1">
        <v>-2.54648965859551E-6</v>
      </c>
      <c r="I42" s="1">
        <v>3.71648856939811E-6</v>
      </c>
      <c r="J42" s="1">
        <v>2.8148336396158398E-6</v>
      </c>
      <c r="K42" s="1">
        <v>-4.99698721476744E-6</v>
      </c>
      <c r="L42" s="1">
        <v>-5.0482970710345395E-7</v>
      </c>
      <c r="M42" s="1">
        <v>-3.6053741614146798E-6</v>
      </c>
      <c r="N42" s="1">
        <v>-8.1880584325397999E-7</v>
      </c>
      <c r="O42" s="1">
        <v>-5.5272537241023501E-5</v>
      </c>
      <c r="P42" s="1">
        <v>7.6381959389890495E-8</v>
      </c>
      <c r="Q42" s="1">
        <v>-4.3091285703581697E-8</v>
      </c>
      <c r="R42" s="1">
        <v>-1.5503287658989999E-5</v>
      </c>
      <c r="S42" s="1">
        <v>6.1203060230485096E-6</v>
      </c>
      <c r="T42" s="1">
        <v>1.9907941659228898E-6</v>
      </c>
      <c r="U42" s="1">
        <v>-3.4314992850472298E-5</v>
      </c>
      <c r="V42" s="1">
        <v>7.3251030789704105E-8</v>
      </c>
      <c r="W42" s="1">
        <v>3.1155420524055801E-7</v>
      </c>
      <c r="X42" s="1">
        <v>-1.1298205842107701E-6</v>
      </c>
      <c r="Y42" s="1">
        <v>2.8485204192215E-7</v>
      </c>
      <c r="Z42" s="1">
        <v>-1.4418419538015701E-6</v>
      </c>
      <c r="AA42" s="1">
        <v>6.8098078609170402E-7</v>
      </c>
      <c r="AB42" s="1">
        <v>-2.7068122509655999E-7</v>
      </c>
      <c r="AC42" s="1">
        <v>1.65555336252406E-6</v>
      </c>
      <c r="AD42" s="1">
        <v>-1.7171233690075101E-7</v>
      </c>
      <c r="AE42" s="1">
        <v>-9.5550076111674706E-8</v>
      </c>
      <c r="AF42" s="1">
        <v>-2.9966061118360198E-7</v>
      </c>
      <c r="AG42" s="1">
        <v>-4.9407249279423499E-6</v>
      </c>
      <c r="AH42" s="1">
        <v>-4.06151888447937E-7</v>
      </c>
      <c r="AI42" s="1">
        <v>-1.12538472119776E-6</v>
      </c>
      <c r="AJ42" s="1">
        <v>-3.2361411494856801E-6</v>
      </c>
      <c r="AK42" s="1">
        <v>2.0497363497342599E-6</v>
      </c>
      <c r="AL42" s="1">
        <v>-4.70361869594597E-7</v>
      </c>
      <c r="AM42" s="1">
        <v>3.9578972239245903E-6</v>
      </c>
      <c r="AN42" s="1">
        <v>-2.25937880537043E-6</v>
      </c>
      <c r="AO42" s="1">
        <v>5.0175985549171498E-7</v>
      </c>
      <c r="AP42" s="1">
        <v>2.1947412510197301E-6</v>
      </c>
      <c r="AQ42" s="1">
        <v>-2.17252241894417E-6</v>
      </c>
      <c r="AR42" s="1">
        <v>4.88152950288935E-4</v>
      </c>
      <c r="AS42" s="1">
        <v>-6.1671161060877295E-5</v>
      </c>
      <c r="AT42" s="1">
        <v>-2.9856293180250299E-6</v>
      </c>
      <c r="AU42" s="1">
        <v>-8.4127261387094899E-7</v>
      </c>
      <c r="AV42" s="1">
        <v>-1.46161625032351E-6</v>
      </c>
      <c r="AW42" s="1">
        <v>1.75889662335472E-6</v>
      </c>
      <c r="AX42" s="1">
        <v>6.1154787123778504E-6</v>
      </c>
      <c r="AY42" s="1">
        <v>-4.8474729075677499E-6</v>
      </c>
      <c r="AZ42" s="1">
        <v>4.1515007158322202E-6</v>
      </c>
      <c r="BA42" s="1">
        <v>2.5660774053973499E-6</v>
      </c>
      <c r="BB42" s="1">
        <v>-2.9979323231165499E-5</v>
      </c>
      <c r="BC42" s="1">
        <v>-1.5418684903854299E-6</v>
      </c>
      <c r="BD42" s="1">
        <v>2.8041597451933299E-6</v>
      </c>
      <c r="BE42" s="1">
        <v>-1.47910615038585E-5</v>
      </c>
      <c r="BF42" s="1">
        <v>-1.4232654846392699E-4</v>
      </c>
      <c r="BG42" s="1">
        <v>-2.0859047285651501E-6</v>
      </c>
      <c r="BH42" s="1">
        <v>5.9352192608113004E-6</v>
      </c>
      <c r="BI42" s="1">
        <v>1.9506813267532601E-6</v>
      </c>
      <c r="BJ42" s="1">
        <v>-5.8499642042842499E-6</v>
      </c>
      <c r="BK42" s="1">
        <v>1.2460290738606301E-6</v>
      </c>
      <c r="BL42" s="1">
        <v>5.3768707391200796E-7</v>
      </c>
      <c r="BM42" s="1">
        <v>-3.2834341126793402E-6</v>
      </c>
      <c r="BN42" s="1">
        <v>5.9157005038113803E-6</v>
      </c>
      <c r="BO42" s="1">
        <v>-8.5318595229224205E-7</v>
      </c>
      <c r="BP42" s="1">
        <v>-9.2865492007288504E-6</v>
      </c>
      <c r="BQ42" s="1">
        <v>-1.9117764229471801E-6</v>
      </c>
      <c r="BR42" s="1">
        <v>-1.26132781771551E-4</v>
      </c>
      <c r="BS42" s="1">
        <v>-2.0876327717603799E-6</v>
      </c>
    </row>
    <row r="43" spans="1:71" x14ac:dyDescent="0.25">
      <c r="A43" t="s">
        <v>44</v>
      </c>
      <c r="B43">
        <v>5.0664489000000097E-2</v>
      </c>
      <c r="C43">
        <v>6.2615905927380894E-2</v>
      </c>
      <c r="D43">
        <v>0</v>
      </c>
      <c r="E43">
        <v>0</v>
      </c>
      <c r="F43">
        <v>0</v>
      </c>
      <c r="G43">
        <v>0</v>
      </c>
      <c r="H43" s="1">
        <v>9.5860951306499406E-6</v>
      </c>
      <c r="I43" s="1">
        <v>5.4663277912734097E-6</v>
      </c>
      <c r="J43" s="1">
        <v>1.6949016695523399E-6</v>
      </c>
      <c r="K43" s="1">
        <v>1.14954656552026E-5</v>
      </c>
      <c r="L43" s="1">
        <v>5.2323519936925798E-6</v>
      </c>
      <c r="M43" s="1">
        <v>-3.22115770300615E-6</v>
      </c>
      <c r="N43" s="1">
        <v>2.6497029048308599E-6</v>
      </c>
      <c r="O43" s="1">
        <v>8.0933311471937203E-6</v>
      </c>
      <c r="P43" s="1">
        <v>-3.1157281109489698E-7</v>
      </c>
      <c r="Q43" s="1">
        <v>-1.13581769926507E-8</v>
      </c>
      <c r="R43" s="1">
        <v>-1.6184617006415201E-5</v>
      </c>
      <c r="S43" s="1">
        <v>-1.25839787139134E-4</v>
      </c>
      <c r="T43" s="1">
        <v>-1.97045390054751E-5</v>
      </c>
      <c r="U43" s="1">
        <v>-1.81338507603623E-4</v>
      </c>
      <c r="V43" s="1">
        <v>-4.45929081185072E-5</v>
      </c>
      <c r="W43" s="1">
        <v>3.76745802515359E-6</v>
      </c>
      <c r="X43" s="1">
        <v>-4.2460040126781204E-6</v>
      </c>
      <c r="Y43" s="1">
        <v>6.3934615675784704E-7</v>
      </c>
      <c r="Z43" s="1">
        <v>8.5471458140916006E-8</v>
      </c>
      <c r="AA43" s="1">
        <v>-1.24851588082065E-6</v>
      </c>
      <c r="AB43" s="1">
        <v>-7.61838260372467E-6</v>
      </c>
      <c r="AC43" s="1">
        <v>7.3560930228835401E-6</v>
      </c>
      <c r="AD43" s="1">
        <v>6.1258748182546503E-7</v>
      </c>
      <c r="AE43" s="1">
        <v>-2.6947330430615001E-7</v>
      </c>
      <c r="AF43" s="1">
        <v>4.41368990617409E-6</v>
      </c>
      <c r="AG43" s="1">
        <v>7.8200945361812002E-6</v>
      </c>
      <c r="AH43" s="1">
        <v>1.0854001408436199E-6</v>
      </c>
      <c r="AI43" s="1">
        <v>1.25162814229362E-6</v>
      </c>
      <c r="AJ43" s="1">
        <v>-1.9061936132139101E-5</v>
      </c>
      <c r="AK43" s="1">
        <v>-4.2225427039747297E-5</v>
      </c>
      <c r="AL43" s="1">
        <v>2.8251755885800999E-6</v>
      </c>
      <c r="AM43" s="1">
        <v>-3.56938646113198E-6</v>
      </c>
      <c r="AN43" s="1">
        <v>3.48708010374254E-6</v>
      </c>
      <c r="AO43" s="1">
        <v>-6.0160999178644E-6</v>
      </c>
      <c r="AP43" s="1">
        <v>5.9184912941591E-6</v>
      </c>
      <c r="AQ43" s="1">
        <v>-2.6737938188079401E-5</v>
      </c>
      <c r="AR43" s="1">
        <v>-6.1671161060877295E-5</v>
      </c>
      <c r="AS43">
        <v>3.92075167510662E-3</v>
      </c>
      <c r="AT43" s="1">
        <v>-2.4328323984379899E-4</v>
      </c>
      <c r="AU43" s="1">
        <v>1.02826436112313E-6</v>
      </c>
      <c r="AV43" s="1">
        <v>9.1226378900757897E-6</v>
      </c>
      <c r="AW43" s="1">
        <v>6.3779277969173002E-6</v>
      </c>
      <c r="AX43" s="1">
        <v>1.4216413952808499E-5</v>
      </c>
      <c r="AY43" s="1">
        <v>-1.12440557388421E-5</v>
      </c>
      <c r="AZ43" s="1">
        <v>7.4936483398186902E-6</v>
      </c>
      <c r="BA43" s="1">
        <v>1.13201608652696E-6</v>
      </c>
      <c r="BB43" s="1">
        <v>-8.4671272509953197E-4</v>
      </c>
      <c r="BC43" s="1">
        <v>-1.9986517440852001E-5</v>
      </c>
      <c r="BD43" s="1">
        <v>-4.2167679433083398E-6</v>
      </c>
      <c r="BE43" s="1">
        <v>-1.49653489453621E-4</v>
      </c>
      <c r="BF43" s="1">
        <v>-2.7989974013317899E-4</v>
      </c>
      <c r="BG43" s="1">
        <v>-2.1646886195974901E-4</v>
      </c>
      <c r="BH43" s="1">
        <v>-1.4928433629452699E-4</v>
      </c>
      <c r="BI43" s="1">
        <v>1.76962979063454E-5</v>
      </c>
      <c r="BJ43" s="1">
        <v>-2.9056205421926603E-4</v>
      </c>
      <c r="BK43" s="1">
        <v>-3.7363383589057498E-6</v>
      </c>
      <c r="BL43" s="1">
        <v>-1.10929831226372E-6</v>
      </c>
      <c r="BM43" s="1">
        <v>-2.13317361815996E-4</v>
      </c>
      <c r="BN43" s="1">
        <v>-3.3697256101929099E-5</v>
      </c>
      <c r="BO43" s="1">
        <v>1.3609291417158599E-5</v>
      </c>
      <c r="BP43" s="1">
        <v>-1.86525971800702E-4</v>
      </c>
      <c r="BQ43" s="1">
        <v>-1.1382908665311099E-4</v>
      </c>
      <c r="BR43" s="1">
        <v>-7.0264681777587005E-4</v>
      </c>
      <c r="BS43" s="1">
        <v>-4.4866173893748E-5</v>
      </c>
    </row>
    <row r="44" spans="1:71" x14ac:dyDescent="0.25">
      <c r="A44" t="s">
        <v>65</v>
      </c>
      <c r="B44">
        <v>1.9807553999999901E-2</v>
      </c>
      <c r="C44">
        <v>2.5875567830644999E-2</v>
      </c>
      <c r="D44">
        <v>0</v>
      </c>
      <c r="E44">
        <v>0</v>
      </c>
      <c r="F44">
        <v>0</v>
      </c>
      <c r="G44">
        <v>0</v>
      </c>
      <c r="H44" s="1">
        <v>-2.4880680844243798E-6</v>
      </c>
      <c r="I44" s="1">
        <v>1.78184240219544E-6</v>
      </c>
      <c r="J44" s="1">
        <v>-4.33219225443353E-6</v>
      </c>
      <c r="K44" s="1">
        <v>-5.6697007605383397E-6</v>
      </c>
      <c r="L44" s="1">
        <v>-6.4922463015088298E-7</v>
      </c>
      <c r="M44" s="1">
        <v>-5.6668490160349702E-6</v>
      </c>
      <c r="N44" s="1">
        <v>-1.38365944909076E-6</v>
      </c>
      <c r="O44" s="1">
        <v>3.4933896533272802E-7</v>
      </c>
      <c r="P44" s="1">
        <v>-2.6974740174413399E-7</v>
      </c>
      <c r="Q44" s="1">
        <v>-2.02971860736064E-7</v>
      </c>
      <c r="R44" s="1">
        <v>-8.4123641111361606E-8</v>
      </c>
      <c r="S44" s="1">
        <v>-6.2818434317757096E-6</v>
      </c>
      <c r="T44" s="1">
        <v>-2.0650799332225298E-5</v>
      </c>
      <c r="U44" s="1">
        <v>-1.8829928510242599E-5</v>
      </c>
      <c r="V44" s="1">
        <v>4.0976602845867796E-6</v>
      </c>
      <c r="W44" s="1">
        <v>-3.5701912655751397E-5</v>
      </c>
      <c r="X44" s="1">
        <v>4.6121525006861303E-6</v>
      </c>
      <c r="Y44" s="1">
        <v>2.28308092021233E-7</v>
      </c>
      <c r="Z44" s="1">
        <v>1.62943654945312E-6</v>
      </c>
      <c r="AA44" s="1">
        <v>-1.43609033215714E-6</v>
      </c>
      <c r="AB44" s="1">
        <v>2.2125899707515698E-6</v>
      </c>
      <c r="AC44" s="1">
        <v>-2.96833280408427E-6</v>
      </c>
      <c r="AD44" s="1">
        <v>-1.3571800767870701E-7</v>
      </c>
      <c r="AE44" s="1">
        <v>-4.32313937329676E-7</v>
      </c>
      <c r="AF44" s="1">
        <v>6.5748740339259204E-7</v>
      </c>
      <c r="AG44" s="1">
        <v>-1.03248032369519E-6</v>
      </c>
      <c r="AH44" s="1">
        <v>1.05127475541681E-7</v>
      </c>
      <c r="AI44" s="1">
        <v>-1.3514579722882401E-7</v>
      </c>
      <c r="AJ44" s="1">
        <v>-3.7021369030465599E-6</v>
      </c>
      <c r="AK44" s="1">
        <v>1.35282293940955E-5</v>
      </c>
      <c r="AL44" s="1">
        <v>-2.13228235860587E-7</v>
      </c>
      <c r="AM44" s="1">
        <v>-1.7411842492951199E-6</v>
      </c>
      <c r="AN44" s="1">
        <v>-1.63991087047697E-6</v>
      </c>
      <c r="AO44" s="1">
        <v>1.11796783759133E-6</v>
      </c>
      <c r="AP44" s="1">
        <v>4.4497768237488801E-6</v>
      </c>
      <c r="AQ44" s="1">
        <v>3.13025676919615E-5</v>
      </c>
      <c r="AR44" s="1">
        <v>-2.9856293180250299E-6</v>
      </c>
      <c r="AS44" s="1">
        <v>-2.4328323984379899E-4</v>
      </c>
      <c r="AT44" s="1">
        <v>6.6954501055831205E-4</v>
      </c>
      <c r="AU44" s="1">
        <v>3.3452953084278799E-6</v>
      </c>
      <c r="AV44" s="1">
        <v>-7.7225605573622806E-6</v>
      </c>
      <c r="AW44" s="1">
        <v>4.3747351174721997E-6</v>
      </c>
      <c r="AX44" s="1">
        <v>-1.30231173813254E-8</v>
      </c>
      <c r="AY44" s="1">
        <v>1.14710141376615E-5</v>
      </c>
      <c r="AZ44" s="1">
        <v>-2.2432938182688E-7</v>
      </c>
      <c r="BA44" s="1">
        <v>-5.9015067067978302E-6</v>
      </c>
      <c r="BB44" s="1">
        <v>-7.5456845617239199E-5</v>
      </c>
      <c r="BC44" s="1">
        <v>-3.7432494303107399E-6</v>
      </c>
      <c r="BD44" s="1">
        <v>1.2191538197645999E-6</v>
      </c>
      <c r="BE44" s="1">
        <v>-3.3425495013530199E-5</v>
      </c>
      <c r="BF44" s="1">
        <v>-3.1591015562652197E-5</v>
      </c>
      <c r="BG44" s="1">
        <v>-2.3747243157041599E-5</v>
      </c>
      <c r="BH44" s="1">
        <v>-3.7517157483714798E-6</v>
      </c>
      <c r="BI44" s="1">
        <v>-1.08649136332002E-5</v>
      </c>
      <c r="BJ44" s="1">
        <v>4.47342599262851E-6</v>
      </c>
      <c r="BK44" s="1">
        <v>-5.9841737199830898E-7</v>
      </c>
      <c r="BL44" s="1">
        <v>-5.5273286161591302E-7</v>
      </c>
      <c r="BM44" s="1">
        <v>-1.11784505282829E-4</v>
      </c>
      <c r="BN44" s="1">
        <v>1.12228012577858E-5</v>
      </c>
      <c r="BO44" s="1">
        <v>1.6969231954262801E-6</v>
      </c>
      <c r="BP44" s="1">
        <v>-2.46340565450793E-5</v>
      </c>
      <c r="BQ44" s="1">
        <v>-1.8177651281298001E-6</v>
      </c>
      <c r="BR44" s="1">
        <v>-8.6297232778858896E-5</v>
      </c>
      <c r="BS44" s="1">
        <v>1.0622194767259499E-5</v>
      </c>
    </row>
    <row r="45" spans="1:71" x14ac:dyDescent="0.25">
      <c r="A45" t="s">
        <v>20</v>
      </c>
      <c r="B45">
        <v>5.0322889999999997E-3</v>
      </c>
      <c r="C45">
        <v>1.05269991574809E-2</v>
      </c>
      <c r="D45">
        <v>0</v>
      </c>
      <c r="E45">
        <v>0</v>
      </c>
      <c r="F45">
        <v>0</v>
      </c>
      <c r="G45">
        <v>0</v>
      </c>
      <c r="H45" s="1">
        <v>1.91776397634115E-6</v>
      </c>
      <c r="I45" s="1">
        <v>-3.0627596998838998E-6</v>
      </c>
      <c r="J45" s="1">
        <v>1.58898506770115E-6</v>
      </c>
      <c r="K45" s="1">
        <v>-7.1105891794096404E-7</v>
      </c>
      <c r="L45" s="1">
        <v>-4.2750848192771101E-8</v>
      </c>
      <c r="M45" s="1">
        <v>1.202663682332E-6</v>
      </c>
      <c r="N45" s="1">
        <v>-9.8964314092350294E-8</v>
      </c>
      <c r="O45" s="1">
        <v>1.0999864265121499E-6</v>
      </c>
      <c r="P45" s="1">
        <v>4.0417595145525599E-8</v>
      </c>
      <c r="Q45" s="1">
        <v>-5.2170243199317299E-8</v>
      </c>
      <c r="R45" s="1">
        <v>2.27729226090829E-6</v>
      </c>
      <c r="S45" s="1">
        <v>5.70777564943821E-7</v>
      </c>
      <c r="T45" s="1">
        <v>1.3552847710983701E-6</v>
      </c>
      <c r="U45" s="1">
        <v>-9.3951270431597101E-5</v>
      </c>
      <c r="V45" s="1">
        <v>5.7183650655374996E-7</v>
      </c>
      <c r="W45" s="1">
        <v>6.0750884237420796E-8</v>
      </c>
      <c r="X45" s="1">
        <v>-8.3450816789125103E-7</v>
      </c>
      <c r="Y45" s="1">
        <v>9.3304195473748198E-7</v>
      </c>
      <c r="Z45" s="1">
        <v>-5.3535554736824195E-7</v>
      </c>
      <c r="AA45" s="1">
        <v>8.7985136910288901E-7</v>
      </c>
      <c r="AB45" s="1">
        <v>9.1500781171371503E-7</v>
      </c>
      <c r="AC45" s="1">
        <v>-2.3375104713176601E-7</v>
      </c>
      <c r="AD45" s="1">
        <v>1.27841762653283E-7</v>
      </c>
      <c r="AE45" s="1">
        <v>1.9823080090410699E-7</v>
      </c>
      <c r="AF45" s="1">
        <v>-7.6686442286020497E-7</v>
      </c>
      <c r="AG45" s="1">
        <v>-3.0652614741737103E-8</v>
      </c>
      <c r="AH45" s="1">
        <v>-2.7520999437040398E-7</v>
      </c>
      <c r="AI45" s="1">
        <v>6.4551399587473098E-7</v>
      </c>
      <c r="AJ45" s="1">
        <v>2.2041692917934701E-6</v>
      </c>
      <c r="AK45" s="1">
        <v>-5.2318364260738497E-6</v>
      </c>
      <c r="AL45" s="1">
        <v>6.7580109452657699E-7</v>
      </c>
      <c r="AM45" s="1">
        <v>4.3933847239621404E-6</v>
      </c>
      <c r="AN45" s="1">
        <v>1.62355273660213E-6</v>
      </c>
      <c r="AO45" s="1">
        <v>-5.0063771885710697E-7</v>
      </c>
      <c r="AP45" s="1">
        <v>8.0119939976457799E-7</v>
      </c>
      <c r="AQ45" s="1">
        <v>5.2843871638758303E-6</v>
      </c>
      <c r="AR45" s="1">
        <v>-8.4127261387094899E-7</v>
      </c>
      <c r="AS45" s="1">
        <v>1.02826436112313E-6</v>
      </c>
      <c r="AT45" s="1">
        <v>3.3452953084278799E-6</v>
      </c>
      <c r="AU45" s="1">
        <v>1.10817711261604E-4</v>
      </c>
      <c r="AV45" s="1">
        <v>-5.6275872263717896E-7</v>
      </c>
      <c r="AW45" s="1">
        <v>-1.25259829668711E-6</v>
      </c>
      <c r="AX45" s="1">
        <v>1.8326499700113901E-6</v>
      </c>
      <c r="AY45" s="1">
        <v>-7.8623660631092399E-7</v>
      </c>
      <c r="AZ45" s="1">
        <v>-8.73593768798118E-7</v>
      </c>
      <c r="BA45" s="1">
        <v>1.9688517803901801E-7</v>
      </c>
      <c r="BB45" s="1">
        <v>-1.49564086286688E-5</v>
      </c>
      <c r="BC45" s="1">
        <v>4.3150130841198101E-6</v>
      </c>
      <c r="BD45" s="1">
        <v>3.2112236232494399E-6</v>
      </c>
      <c r="BE45" s="1">
        <v>-1.0933799684221E-5</v>
      </c>
      <c r="BF45" s="1">
        <v>-2.4327235300397102E-6</v>
      </c>
      <c r="BG45" s="1">
        <v>-6.5960647817021699E-7</v>
      </c>
      <c r="BH45" s="1">
        <v>3.6787974959935101E-6</v>
      </c>
      <c r="BI45" s="1">
        <v>3.6696429288905398E-6</v>
      </c>
      <c r="BJ45" s="1">
        <v>3.0097732585132898E-6</v>
      </c>
      <c r="BK45" s="1">
        <v>-4.9666326479324401E-7</v>
      </c>
      <c r="BL45" s="1">
        <v>-7.0024801716055594E-8</v>
      </c>
      <c r="BM45" s="1">
        <v>-2.5046560682694401E-6</v>
      </c>
      <c r="BN45" s="1">
        <v>-4.2765116450442103E-6</v>
      </c>
      <c r="BO45" s="1">
        <v>2.0288888682948501E-6</v>
      </c>
      <c r="BP45" s="1">
        <v>1.40136955664023E-5</v>
      </c>
      <c r="BQ45" s="1">
        <v>-3.0991359230076302E-6</v>
      </c>
      <c r="BR45" s="1">
        <v>-2.8121881215067798E-5</v>
      </c>
      <c r="BS45" s="1">
        <v>-2.31992010437769E-6</v>
      </c>
    </row>
    <row r="46" spans="1:71" x14ac:dyDescent="0.25">
      <c r="A46" t="s">
        <v>48</v>
      </c>
      <c r="B46">
        <v>1.5459885E-2</v>
      </c>
      <c r="C46">
        <v>2.1394330208570001E-2</v>
      </c>
      <c r="D46">
        <v>0</v>
      </c>
      <c r="E46">
        <v>0</v>
      </c>
      <c r="F46">
        <v>0</v>
      </c>
      <c r="G46">
        <v>0</v>
      </c>
      <c r="H46" s="1">
        <v>-3.0116117892234401E-6</v>
      </c>
      <c r="I46" s="1">
        <v>-6.6696447775670104E-6</v>
      </c>
      <c r="J46" s="1">
        <v>-2.5893923812203801E-6</v>
      </c>
      <c r="K46" s="1">
        <v>7.8540660250800901E-7</v>
      </c>
      <c r="L46" s="1">
        <v>-3.0124342556310899E-7</v>
      </c>
      <c r="M46" s="1">
        <v>-2.2437456333841702E-6</v>
      </c>
      <c r="N46" s="1">
        <v>1.7581235304876201E-6</v>
      </c>
      <c r="O46" s="1">
        <v>2.7363445803087998E-7</v>
      </c>
      <c r="P46" s="1">
        <v>2.63632784768446E-7</v>
      </c>
      <c r="Q46" s="1">
        <v>-1.1918662253726E-7</v>
      </c>
      <c r="R46" s="1">
        <v>2.4111023113589202E-6</v>
      </c>
      <c r="S46" s="1">
        <v>-2.8188081523999202E-6</v>
      </c>
      <c r="T46" s="1">
        <v>-5.74278339570822E-7</v>
      </c>
      <c r="U46" s="1">
        <v>-1.5117459366412099E-5</v>
      </c>
      <c r="V46" s="1">
        <v>8.9727167556233504E-7</v>
      </c>
      <c r="W46" s="1">
        <v>2.49211800964389E-7</v>
      </c>
      <c r="X46" s="1">
        <v>-9.9928114052884004E-7</v>
      </c>
      <c r="Y46" s="1">
        <v>5.1010192049178799E-8</v>
      </c>
      <c r="Z46" s="1">
        <v>-4.9951647591268801E-5</v>
      </c>
      <c r="AA46" s="1">
        <v>5.2570956307526401E-6</v>
      </c>
      <c r="AB46" s="1">
        <v>1.4093021075895501E-6</v>
      </c>
      <c r="AC46" s="1">
        <v>7.5039895087565604E-7</v>
      </c>
      <c r="AD46" s="1">
        <v>2.2087248055301901E-7</v>
      </c>
      <c r="AE46" s="1">
        <v>-6.2259303314334996E-7</v>
      </c>
      <c r="AF46" s="1">
        <v>8.9991165579524798E-7</v>
      </c>
      <c r="AG46" s="1">
        <v>-2.9691421958671398E-7</v>
      </c>
      <c r="AH46" s="1">
        <v>-6.5194498651369899E-7</v>
      </c>
      <c r="AI46" s="1">
        <v>-2.17554534115948E-6</v>
      </c>
      <c r="AJ46" s="1">
        <v>-1.0819508654430699E-6</v>
      </c>
      <c r="AK46" s="1">
        <v>2.5286730522342399E-6</v>
      </c>
      <c r="AL46" s="1">
        <v>-2.3769608906843599E-6</v>
      </c>
      <c r="AM46" s="1">
        <v>-8.7331259047462498E-6</v>
      </c>
      <c r="AN46" s="1">
        <v>1.8540554390628799E-6</v>
      </c>
      <c r="AO46" s="1">
        <v>1.9151958575965899E-6</v>
      </c>
      <c r="AP46" s="1">
        <v>4.7964344896083801E-6</v>
      </c>
      <c r="AQ46" s="1">
        <v>3.2322020200395E-6</v>
      </c>
      <c r="AR46" s="1">
        <v>-1.46161625032351E-6</v>
      </c>
      <c r="AS46" s="1">
        <v>9.1226378900757897E-6</v>
      </c>
      <c r="AT46" s="1">
        <v>-7.7225605573622806E-6</v>
      </c>
      <c r="AU46" s="1">
        <v>-5.6275872263717896E-7</v>
      </c>
      <c r="AV46" s="1">
        <v>4.5771736507333399E-4</v>
      </c>
      <c r="AW46" s="1">
        <v>-1.48620089017483E-6</v>
      </c>
      <c r="AX46" s="1">
        <v>-8.4637247181148806E-6</v>
      </c>
      <c r="AY46" s="1">
        <v>1.88088511114378E-6</v>
      </c>
      <c r="AZ46" s="1">
        <v>4.7738496247321697E-6</v>
      </c>
      <c r="BA46" s="1">
        <v>-1.29299665297898E-6</v>
      </c>
      <c r="BB46" s="1">
        <v>1.2161020033965599E-6</v>
      </c>
      <c r="BC46" s="1">
        <v>-3.57975367374125E-6</v>
      </c>
      <c r="BD46" s="1">
        <v>3.68743334228621E-6</v>
      </c>
      <c r="BE46" s="1">
        <v>-2.2376504181676901E-5</v>
      </c>
      <c r="BF46" s="1">
        <v>2.7265619153946499E-6</v>
      </c>
      <c r="BG46" s="1">
        <v>-1.5057458313937301E-6</v>
      </c>
      <c r="BH46" s="1">
        <v>-1.5149846112433001E-4</v>
      </c>
      <c r="BI46" s="1">
        <v>-8.6476712740673002E-7</v>
      </c>
      <c r="BJ46" s="1">
        <v>-6.6870855496734402E-6</v>
      </c>
      <c r="BK46" s="1">
        <v>1.4959299564195501E-7</v>
      </c>
      <c r="BL46" s="1">
        <v>3.0234131244947501E-6</v>
      </c>
      <c r="BM46" s="1">
        <v>1.1845436396865001E-5</v>
      </c>
      <c r="BN46" s="1">
        <v>-1.56437479681943E-4</v>
      </c>
      <c r="BO46" s="1">
        <v>-3.2785115303972298E-6</v>
      </c>
      <c r="BP46" s="1">
        <v>-8.4815092368996099E-5</v>
      </c>
      <c r="BQ46" s="1">
        <v>4.3631379036334897E-6</v>
      </c>
      <c r="BR46" s="1">
        <v>3.0770916235404901E-5</v>
      </c>
      <c r="BS46" s="1">
        <v>-8.4622733340519505E-6</v>
      </c>
    </row>
    <row r="47" spans="1:71" x14ac:dyDescent="0.25">
      <c r="A47" t="s">
        <v>49</v>
      </c>
      <c r="B47">
        <v>1.03146949999999E-2</v>
      </c>
      <c r="C47">
        <v>1.44208787381807E-2</v>
      </c>
      <c r="D47">
        <v>0</v>
      </c>
      <c r="E47">
        <v>0</v>
      </c>
      <c r="F47">
        <v>0</v>
      </c>
      <c r="G47">
        <v>0</v>
      </c>
      <c r="H47" s="1">
        <v>1.7786535370664901E-6</v>
      </c>
      <c r="I47" s="1">
        <v>1.2572987741519401E-7</v>
      </c>
      <c r="J47" s="1">
        <v>4.5872020874780101E-7</v>
      </c>
      <c r="K47" s="1">
        <v>-1.76344248476814E-6</v>
      </c>
      <c r="L47" s="1">
        <v>1.96849110369973E-7</v>
      </c>
      <c r="M47" s="1">
        <v>2.9710455577237799E-7</v>
      </c>
      <c r="N47" s="1">
        <v>-6.2073104566049999E-7</v>
      </c>
      <c r="O47" s="1">
        <v>-5.5221245365215401E-7</v>
      </c>
      <c r="P47" s="1">
        <v>4.6753932823199499E-8</v>
      </c>
      <c r="Q47" s="1">
        <v>-2.6175327157734799E-8</v>
      </c>
      <c r="R47" s="1">
        <v>5.8162322801338902E-6</v>
      </c>
      <c r="S47" s="1">
        <v>1.0655185167841899E-6</v>
      </c>
      <c r="T47" s="1">
        <v>-2.6008772142098103E-7</v>
      </c>
      <c r="U47" s="1">
        <v>6.4041574614500601E-6</v>
      </c>
      <c r="V47" s="1">
        <v>-2.8056646938250799E-7</v>
      </c>
      <c r="W47" s="1">
        <v>-3.8707287329372999E-7</v>
      </c>
      <c r="X47" s="1">
        <v>-1.5719583857162799E-6</v>
      </c>
      <c r="Y47" s="1">
        <v>-1.6589121291136101E-7</v>
      </c>
      <c r="Z47" s="1">
        <v>1.60973185461407E-6</v>
      </c>
      <c r="AA47" s="1">
        <v>8.7899103443217098E-7</v>
      </c>
      <c r="AB47" s="1">
        <v>-6.0186198904233798E-5</v>
      </c>
      <c r="AC47" s="1">
        <v>-6.9855912505469697E-7</v>
      </c>
      <c r="AD47" s="1">
        <v>3.6548016265115501E-7</v>
      </c>
      <c r="AE47" s="1">
        <v>9.8863536465635409E-7</v>
      </c>
      <c r="AF47" s="1">
        <v>3.2995255939686799E-6</v>
      </c>
      <c r="AG47" s="1">
        <v>-1.9910389005473101E-6</v>
      </c>
      <c r="AH47" s="1">
        <v>-2.5256563516869899E-7</v>
      </c>
      <c r="AI47" s="1">
        <v>-1.2082079146678E-6</v>
      </c>
      <c r="AJ47" s="1">
        <v>-7.8076523582052198E-8</v>
      </c>
      <c r="AK47" s="1">
        <v>-4.9368785497573399E-6</v>
      </c>
      <c r="AL47" s="1">
        <v>-3.8743148381467698E-7</v>
      </c>
      <c r="AM47" s="1">
        <v>1.20432748268764E-6</v>
      </c>
      <c r="AN47" s="1">
        <v>1.4767385744940899E-6</v>
      </c>
      <c r="AO47" s="1">
        <v>4.19934582526765E-7</v>
      </c>
      <c r="AP47" s="1">
        <v>1.4744189530125499E-6</v>
      </c>
      <c r="AQ47" s="1">
        <v>7.9032022449393207E-6</v>
      </c>
      <c r="AR47" s="1">
        <v>1.75889662335472E-6</v>
      </c>
      <c r="AS47" s="1">
        <v>6.3779277969173002E-6</v>
      </c>
      <c r="AT47" s="1">
        <v>4.3747351174721997E-6</v>
      </c>
      <c r="AU47" s="1">
        <v>-1.25259829668711E-6</v>
      </c>
      <c r="AV47" s="1">
        <v>-1.48620089017483E-6</v>
      </c>
      <c r="AW47" s="1">
        <v>2.07961743581314E-4</v>
      </c>
      <c r="AX47" s="1">
        <v>4.4368425558300304E-6</v>
      </c>
      <c r="AY47" s="1">
        <v>1.10976804880605E-6</v>
      </c>
      <c r="AZ47" s="1">
        <v>-2.6737828188949401E-6</v>
      </c>
      <c r="BA47" s="1">
        <v>7.8155505085845705E-7</v>
      </c>
      <c r="BB47" s="1">
        <v>-5.9804210952560597E-7</v>
      </c>
      <c r="BC47" s="1">
        <v>-2.7276036238246099E-6</v>
      </c>
      <c r="BD47" s="1">
        <v>-2.7748626944756299E-7</v>
      </c>
      <c r="BE47" s="1">
        <v>-2.1965518856406401E-5</v>
      </c>
      <c r="BF47" s="1">
        <v>5.1860240829266599E-6</v>
      </c>
      <c r="BG47" s="1">
        <v>-3.23737359497258E-6</v>
      </c>
      <c r="BH47" s="1">
        <v>-1.13246565914893E-5</v>
      </c>
      <c r="BI47" s="1">
        <v>-8.1251009541264804E-5</v>
      </c>
      <c r="BJ47" s="1">
        <v>1.0847478211686001E-5</v>
      </c>
      <c r="BK47" s="1">
        <v>-5.8550826291621198E-7</v>
      </c>
      <c r="BL47" s="1">
        <v>-3.1103123519170501E-6</v>
      </c>
      <c r="BM47" s="1">
        <v>4.1687006167715298E-7</v>
      </c>
      <c r="BN47" s="1">
        <v>3.3378330690972699E-6</v>
      </c>
      <c r="BO47" s="1">
        <v>-5.5287404562175205E-7</v>
      </c>
      <c r="BP47" s="1">
        <v>-8.8437515455572397E-5</v>
      </c>
      <c r="BQ47" s="1">
        <v>1.1238775678423101E-5</v>
      </c>
      <c r="BR47" s="1">
        <v>-6.2434768102433898E-6</v>
      </c>
      <c r="BS47" s="1">
        <v>7.4518993222621199E-6</v>
      </c>
    </row>
    <row r="48" spans="1:71" x14ac:dyDescent="0.25">
      <c r="A48" t="s">
        <v>32</v>
      </c>
      <c r="B48">
        <v>1.16720379999999E-2</v>
      </c>
      <c r="C48">
        <v>1.8618821093626101E-2</v>
      </c>
      <c r="D48">
        <v>0</v>
      </c>
      <c r="E48">
        <v>0</v>
      </c>
      <c r="F48">
        <v>0</v>
      </c>
      <c r="G48">
        <v>0</v>
      </c>
      <c r="H48" s="1">
        <v>2.6378206961082602E-6</v>
      </c>
      <c r="I48" s="1">
        <v>6.7156989183727898E-6</v>
      </c>
      <c r="J48" s="1">
        <v>5.5571491481509698E-6</v>
      </c>
      <c r="K48" s="1">
        <v>-3.3197141619530101E-6</v>
      </c>
      <c r="L48" s="1">
        <v>1.7451934440070901E-6</v>
      </c>
      <c r="M48" s="1">
        <v>2.1787606612223598E-6</v>
      </c>
      <c r="N48" s="1">
        <v>-1.3805682654585099E-7</v>
      </c>
      <c r="O48" s="1">
        <v>5.7051634602995297E-7</v>
      </c>
      <c r="P48" s="1">
        <v>1.2512234104599301E-7</v>
      </c>
      <c r="Q48" s="1">
        <v>-2.2614473297355199E-8</v>
      </c>
      <c r="R48" s="1">
        <v>1.2455548503235099E-6</v>
      </c>
      <c r="S48" s="1">
        <v>-3.9656721203480798E-7</v>
      </c>
      <c r="T48" s="1">
        <v>-4.5061454376814402E-9</v>
      </c>
      <c r="U48" s="1">
        <v>4.1738362023730701E-6</v>
      </c>
      <c r="V48" s="1">
        <v>-2.01279676742423E-7</v>
      </c>
      <c r="W48" s="1">
        <v>-7.6481811565540003E-7</v>
      </c>
      <c r="X48" s="1">
        <v>1.7056925327354599E-6</v>
      </c>
      <c r="Y48" s="1">
        <v>4.0322041500540598E-7</v>
      </c>
      <c r="Z48" s="1">
        <v>8.2522885329518601E-7</v>
      </c>
      <c r="AA48" s="1">
        <v>2.2409575169220702E-6</v>
      </c>
      <c r="AB48" s="1">
        <v>1.0508061389529099E-6</v>
      </c>
      <c r="AC48" s="1">
        <v>8.5699842786346499E-7</v>
      </c>
      <c r="AD48" s="1">
        <v>1.7902314978836401E-6</v>
      </c>
      <c r="AE48" s="1">
        <v>6.4848536154400295E-7</v>
      </c>
      <c r="AF48" s="1">
        <v>2.2140492513553701E-7</v>
      </c>
      <c r="AG48" s="1">
        <v>-5.5773746223927298E-5</v>
      </c>
      <c r="AH48" s="1">
        <v>1.00625120829836E-7</v>
      </c>
      <c r="AI48" s="1">
        <v>-3.0431091064292201E-7</v>
      </c>
      <c r="AJ48" s="1">
        <v>7.6091694090368699E-6</v>
      </c>
      <c r="AK48" s="1">
        <v>-4.0448451501700896E-6</v>
      </c>
      <c r="AL48" s="1">
        <v>-1.13637448923672E-6</v>
      </c>
      <c r="AM48" s="1">
        <v>3.0538321927863E-6</v>
      </c>
      <c r="AN48" s="1">
        <v>-1.6111036477933699E-6</v>
      </c>
      <c r="AO48" s="1">
        <v>3.1161835969168403E-8</v>
      </c>
      <c r="AP48" s="1">
        <v>-3.7904208720476999E-7</v>
      </c>
      <c r="AQ48" s="1">
        <v>3.0853569406763598E-6</v>
      </c>
      <c r="AR48" s="1">
        <v>6.1154787123778504E-6</v>
      </c>
      <c r="AS48" s="1">
        <v>1.4216413952808499E-5</v>
      </c>
      <c r="AT48" s="1">
        <v>-1.30231173813254E-8</v>
      </c>
      <c r="AU48" s="1">
        <v>1.8326499700113901E-6</v>
      </c>
      <c r="AV48" s="1">
        <v>-8.4637247181148806E-6</v>
      </c>
      <c r="AW48" s="1">
        <v>4.4368425558300304E-6</v>
      </c>
      <c r="AX48" s="1">
        <v>3.4666049891645599E-4</v>
      </c>
      <c r="AY48" s="1">
        <v>4.0231680399129699E-6</v>
      </c>
      <c r="AZ48" s="1">
        <v>-1.87531966589503E-6</v>
      </c>
      <c r="BA48" s="1">
        <v>1.10942015453583E-7</v>
      </c>
      <c r="BB48" s="1">
        <v>-1.3741850258385399E-5</v>
      </c>
      <c r="BC48" s="1">
        <v>-5.0546976907701799E-6</v>
      </c>
      <c r="BD48" s="1">
        <v>4.1296369331607301E-7</v>
      </c>
      <c r="BE48" s="1">
        <v>-2.4211044954890798E-5</v>
      </c>
      <c r="BF48" s="1">
        <v>3.23030159186727E-6</v>
      </c>
      <c r="BG48" s="1">
        <v>-1.8678902768837E-6</v>
      </c>
      <c r="BH48" s="1">
        <v>-2.1530730243678799E-4</v>
      </c>
      <c r="BI48" s="1">
        <v>-2.5688795330676799E-6</v>
      </c>
      <c r="BJ48" s="1">
        <v>9.9026689018740904E-6</v>
      </c>
      <c r="BK48" s="1">
        <v>-2.7823624694516899E-7</v>
      </c>
      <c r="BL48" s="1">
        <v>-4.0850415073932602E-6</v>
      </c>
      <c r="BM48" s="1">
        <v>1.61584678168048E-7</v>
      </c>
      <c r="BN48" s="1">
        <v>-3.5808192452228802E-5</v>
      </c>
      <c r="BO48" s="1">
        <v>-1.0794268258919799E-6</v>
      </c>
      <c r="BP48" s="1">
        <v>-5.34468643106242E-5</v>
      </c>
      <c r="BQ48" s="1">
        <v>1.2379470506810201E-5</v>
      </c>
      <c r="BR48" s="1">
        <v>-2.4862884956235401E-5</v>
      </c>
      <c r="BS48" s="1">
        <v>8.7055507602249993E-6</v>
      </c>
    </row>
    <row r="49" spans="1:71" x14ac:dyDescent="0.25">
      <c r="A49" t="s">
        <v>28</v>
      </c>
      <c r="B49">
        <v>9.7500229999999393E-3</v>
      </c>
      <c r="C49">
        <v>1.7065372796523402E-2</v>
      </c>
      <c r="D49">
        <v>0</v>
      </c>
      <c r="E49">
        <v>0</v>
      </c>
      <c r="F49">
        <v>0</v>
      </c>
      <c r="G49">
        <v>0</v>
      </c>
      <c r="H49" s="1">
        <v>-2.8039813945397199E-6</v>
      </c>
      <c r="I49" s="1">
        <v>-2.3940674007177898E-7</v>
      </c>
      <c r="J49" s="1">
        <v>4.3346090392775399E-6</v>
      </c>
      <c r="K49" s="1">
        <v>6.9816170393260999E-6</v>
      </c>
      <c r="L49" s="1">
        <v>-5.0153939369654404E-7</v>
      </c>
      <c r="M49" s="1">
        <v>1.3055692146693301E-6</v>
      </c>
      <c r="N49" s="1">
        <v>6.0719795016696201E-7</v>
      </c>
      <c r="O49" s="1">
        <v>2.8465242515057699E-6</v>
      </c>
      <c r="P49" s="1">
        <v>-4.9439834281526598E-8</v>
      </c>
      <c r="Q49" s="1">
        <v>-1.18663159540976E-7</v>
      </c>
      <c r="R49" s="1">
        <v>1.9463871924883698E-6</v>
      </c>
      <c r="S49" s="1">
        <v>5.2227875370612398E-6</v>
      </c>
      <c r="T49" s="1">
        <v>5.47119343368586E-6</v>
      </c>
      <c r="U49" s="1">
        <v>1.01688246825534E-5</v>
      </c>
      <c r="V49" s="1">
        <v>-3.4604533621326699E-7</v>
      </c>
      <c r="W49" s="1">
        <v>4.5745482352369102E-7</v>
      </c>
      <c r="X49" s="1">
        <v>-1.17159347287394E-6</v>
      </c>
      <c r="Y49" s="1">
        <v>-1.7893486769285299E-7</v>
      </c>
      <c r="Z49" s="1">
        <v>-5.0611379807973797E-7</v>
      </c>
      <c r="AA49" s="1">
        <v>2.8888054643069898E-6</v>
      </c>
      <c r="AB49" s="1">
        <v>-1.6636438158619899E-6</v>
      </c>
      <c r="AC49" s="1">
        <v>-5.1261504062604803E-5</v>
      </c>
      <c r="AD49" s="1">
        <v>2.9245235657452802E-7</v>
      </c>
      <c r="AE49" s="1">
        <v>1.6201663954074101E-6</v>
      </c>
      <c r="AF49" s="1">
        <v>1.0714857456477201E-6</v>
      </c>
      <c r="AG49" s="1">
        <v>1.6346242400540299E-6</v>
      </c>
      <c r="AH49" s="1">
        <v>-1.8771485108232901E-7</v>
      </c>
      <c r="AI49" s="1">
        <v>1.58629084231753E-7</v>
      </c>
      <c r="AJ49" s="1">
        <v>2.88457444349713E-6</v>
      </c>
      <c r="AK49" s="1">
        <v>-2.6067986788756201E-6</v>
      </c>
      <c r="AL49" s="1">
        <v>-1.44109820690334E-6</v>
      </c>
      <c r="AM49" s="1">
        <v>-1.4679304546269301E-6</v>
      </c>
      <c r="AN49" s="1">
        <v>-2.5348054732554301E-6</v>
      </c>
      <c r="AO49" s="1">
        <v>5.3707698609432703E-7</v>
      </c>
      <c r="AP49" s="1">
        <v>-4.9170686792245098E-7</v>
      </c>
      <c r="AQ49" s="1">
        <v>1.3473477751783201E-5</v>
      </c>
      <c r="AR49" s="1">
        <v>-4.8474729075677499E-6</v>
      </c>
      <c r="AS49" s="1">
        <v>-1.12440557388421E-5</v>
      </c>
      <c r="AT49" s="1">
        <v>1.14710141376615E-5</v>
      </c>
      <c r="AU49" s="1">
        <v>-7.8623660631092399E-7</v>
      </c>
      <c r="AV49" s="1">
        <v>1.88088511114378E-6</v>
      </c>
      <c r="AW49" s="1">
        <v>1.10976804880605E-6</v>
      </c>
      <c r="AX49" s="1">
        <v>4.0231680399129699E-6</v>
      </c>
      <c r="AY49" s="1">
        <v>2.9122694868432202E-4</v>
      </c>
      <c r="AZ49" s="1">
        <v>1.95434579662163E-6</v>
      </c>
      <c r="BA49" s="1">
        <v>3.8853397986283896E-6</v>
      </c>
      <c r="BB49" s="1">
        <v>1.60164862039354E-5</v>
      </c>
      <c r="BC49" s="1">
        <v>7.0126127578409299E-7</v>
      </c>
      <c r="BD49" s="1">
        <v>2.0280277409767401E-6</v>
      </c>
      <c r="BE49" s="1">
        <v>-3.2359115035278903E-5</v>
      </c>
      <c r="BF49" s="1">
        <v>1.40858791020439E-5</v>
      </c>
      <c r="BG49" s="1">
        <v>5.6217981532724E-7</v>
      </c>
      <c r="BH49" s="1">
        <v>-7.8704949098583996E-6</v>
      </c>
      <c r="BI49" s="1">
        <v>-2.5447921494037101E-5</v>
      </c>
      <c r="BJ49" s="1">
        <v>-7.0877261284096199E-6</v>
      </c>
      <c r="BK49" s="1">
        <v>-8.0715791706638398E-7</v>
      </c>
      <c r="BL49" s="1">
        <v>3.63811101245042E-6</v>
      </c>
      <c r="BM49" s="1">
        <v>-1.03149048170678E-6</v>
      </c>
      <c r="BN49" s="1">
        <v>-6.2713790371371498E-6</v>
      </c>
      <c r="BO49" s="1">
        <v>2.14821811965772E-6</v>
      </c>
      <c r="BP49" s="1">
        <v>-2.28992857601872E-4</v>
      </c>
      <c r="BQ49" s="1">
        <v>-1.16447356935612E-5</v>
      </c>
      <c r="BR49" s="1">
        <v>-1.00885655333027E-5</v>
      </c>
      <c r="BS49" s="1">
        <v>-2.58496102678275E-6</v>
      </c>
    </row>
    <row r="50" spans="1:71" x14ac:dyDescent="0.25">
      <c r="A50" t="s">
        <v>52</v>
      </c>
      <c r="B50">
        <v>5.8459979999999799E-3</v>
      </c>
      <c r="C50">
        <v>1.19326231346456E-2</v>
      </c>
      <c r="D50">
        <v>0</v>
      </c>
      <c r="E50">
        <v>0</v>
      </c>
      <c r="F50">
        <v>0</v>
      </c>
      <c r="G50">
        <v>0</v>
      </c>
      <c r="H50" s="1">
        <v>-1.3952253603288799E-6</v>
      </c>
      <c r="I50" s="1">
        <v>-1.5379825654431E-6</v>
      </c>
      <c r="J50" s="1">
        <v>7.2987916752910402E-7</v>
      </c>
      <c r="K50" s="1">
        <v>5.3456811106694599E-6</v>
      </c>
      <c r="L50" s="1">
        <v>-1.8584456691269801E-7</v>
      </c>
      <c r="M50" s="1">
        <v>-2.5671266832593101E-6</v>
      </c>
      <c r="N50" s="1">
        <v>-2.97410145916557E-7</v>
      </c>
      <c r="O50" s="1">
        <v>-9.1247369781124902E-7</v>
      </c>
      <c r="P50" s="1">
        <v>6.03421760696158E-8</v>
      </c>
      <c r="Q50" s="1">
        <v>7.9966208120834001E-9</v>
      </c>
      <c r="R50" s="1">
        <v>1.8966155848826E-6</v>
      </c>
      <c r="S50" s="1">
        <v>-1.34690296728169E-6</v>
      </c>
      <c r="T50" s="1">
        <v>-1.57933838021584E-6</v>
      </c>
      <c r="U50" s="1">
        <v>-1.9251958259345101E-6</v>
      </c>
      <c r="V50" s="1">
        <v>-8.9138689654357096E-7</v>
      </c>
      <c r="W50" s="1">
        <v>-4.8283457827843502E-8</v>
      </c>
      <c r="X50" s="1">
        <v>-6.0358146601546495E-7</v>
      </c>
      <c r="Y50" s="1">
        <v>-1.03267608320758E-8</v>
      </c>
      <c r="Z50" s="1">
        <v>7.4741940739326101E-7</v>
      </c>
      <c r="AA50" s="1">
        <v>7.6712059747166595E-7</v>
      </c>
      <c r="AB50" s="1">
        <v>1.4459248893133299E-6</v>
      </c>
      <c r="AC50" s="1">
        <v>2.2815434753970201E-7</v>
      </c>
      <c r="AD50" s="1">
        <v>5.47299146928708E-7</v>
      </c>
      <c r="AE50" s="1">
        <v>-2.99314797111697E-7</v>
      </c>
      <c r="AF50" s="1">
        <v>-6.3881649040832494E-8</v>
      </c>
      <c r="AG50" s="1">
        <v>-1.9608128954149201E-8</v>
      </c>
      <c r="AH50" s="1">
        <v>1.1927844983278599E-6</v>
      </c>
      <c r="AI50" s="1">
        <v>-2.03291399689827E-7</v>
      </c>
      <c r="AJ50" s="1">
        <v>-7.5760000546063797E-5</v>
      </c>
      <c r="AK50" s="1">
        <v>-1.4841621221315101E-6</v>
      </c>
      <c r="AL50" s="1">
        <v>-1.60471555061414E-7</v>
      </c>
      <c r="AM50" s="1">
        <v>4.0906296661459998E-6</v>
      </c>
      <c r="AN50" s="1">
        <v>-1.21332405190876E-6</v>
      </c>
      <c r="AO50" s="1">
        <v>8.3801635038386504E-7</v>
      </c>
      <c r="AP50" s="1">
        <v>-9.0758707502156503E-8</v>
      </c>
      <c r="AQ50" s="1">
        <v>-1.02961401365254E-6</v>
      </c>
      <c r="AR50" s="1">
        <v>4.1515007158322202E-6</v>
      </c>
      <c r="AS50" s="1">
        <v>7.4936483398186902E-6</v>
      </c>
      <c r="AT50" s="1">
        <v>-2.2432938182688E-7</v>
      </c>
      <c r="AU50" s="1">
        <v>-8.73593768798118E-7</v>
      </c>
      <c r="AV50" s="1">
        <v>4.7738496247321697E-6</v>
      </c>
      <c r="AW50" s="1">
        <v>-2.6737828188949401E-6</v>
      </c>
      <c r="AX50" s="1">
        <v>-1.87531966589503E-6</v>
      </c>
      <c r="AY50" s="1">
        <v>1.95434579662163E-6</v>
      </c>
      <c r="AZ50" s="1">
        <v>1.4238749487348101E-4</v>
      </c>
      <c r="BA50" s="1">
        <v>6.4892500148377397E-7</v>
      </c>
      <c r="BB50" s="1">
        <v>-9.8475908325908997E-6</v>
      </c>
      <c r="BC50" s="1">
        <v>6.1375931335244602E-7</v>
      </c>
      <c r="BD50" s="1">
        <v>-1.40163285165123E-6</v>
      </c>
      <c r="BE50" s="1">
        <v>4.48679617090243E-6</v>
      </c>
      <c r="BF50" s="1">
        <v>-8.1341666298019707E-6</v>
      </c>
      <c r="BG50" s="1">
        <v>7.7045251460831903E-7</v>
      </c>
      <c r="BH50" s="1">
        <v>-1.21996758870297E-5</v>
      </c>
      <c r="BI50" s="1">
        <v>7.7820198661561099E-6</v>
      </c>
      <c r="BJ50" s="1">
        <v>-5.5486874803831198E-5</v>
      </c>
      <c r="BK50" s="1">
        <v>-1.6983498841823399E-6</v>
      </c>
      <c r="BL50" s="1">
        <v>-1.00299406931142E-7</v>
      </c>
      <c r="BM50" s="1">
        <v>-4.9866793471814698E-6</v>
      </c>
      <c r="BN50" s="1">
        <v>-6.6822215797839703E-6</v>
      </c>
      <c r="BO50" s="1">
        <v>2.07397424169913E-6</v>
      </c>
      <c r="BP50" s="1">
        <v>1.10063032418075E-5</v>
      </c>
      <c r="BQ50" s="1">
        <v>-8.4360712726853093E-6</v>
      </c>
      <c r="BR50" s="1">
        <v>2.3039028632332801E-6</v>
      </c>
      <c r="BS50" s="1">
        <v>-9.8742250590683103E-8</v>
      </c>
    </row>
    <row r="51" spans="1:71" x14ac:dyDescent="0.25">
      <c r="A51" t="s">
        <v>23</v>
      </c>
      <c r="B51">
        <v>9.9684929999999498E-3</v>
      </c>
      <c r="C51">
        <v>1.6055469650854401E-2</v>
      </c>
      <c r="D51">
        <v>0</v>
      </c>
      <c r="E51">
        <v>0</v>
      </c>
      <c r="F51">
        <v>0</v>
      </c>
      <c r="G51">
        <v>0</v>
      </c>
      <c r="H51" s="1">
        <v>-1.10931111839005E-6</v>
      </c>
      <c r="I51" s="1">
        <v>-2.62753338849374E-6</v>
      </c>
      <c r="J51" s="1">
        <v>-2.4974652703802799E-6</v>
      </c>
      <c r="K51" s="1">
        <v>-2.3688469632597502E-6</v>
      </c>
      <c r="L51" s="1">
        <v>-1.88737470620575E-10</v>
      </c>
      <c r="M51" s="1">
        <v>1.0461991678474599E-6</v>
      </c>
      <c r="N51" s="1">
        <v>8.7242353269550302E-7</v>
      </c>
      <c r="O51" s="1">
        <v>-2.7520214711954001E-6</v>
      </c>
      <c r="P51" s="1">
        <v>-1.61963059824047E-7</v>
      </c>
      <c r="Q51" s="1">
        <v>8.2748191344119297E-8</v>
      </c>
      <c r="R51" s="1">
        <v>-6.8789145251465799E-7</v>
      </c>
      <c r="S51" s="1">
        <v>-1.3150347979301701E-6</v>
      </c>
      <c r="T51" s="1">
        <v>1.68832842801667E-6</v>
      </c>
      <c r="U51" s="1">
        <v>6.9625943271829798E-6</v>
      </c>
      <c r="V51" s="1">
        <v>-3.5620108009744503E-7</v>
      </c>
      <c r="W51" s="1">
        <v>8.43519516263455E-7</v>
      </c>
      <c r="X51" s="1">
        <v>-8.4282726015145806E-5</v>
      </c>
      <c r="Y51" s="1">
        <v>2.06494213960842E-8</v>
      </c>
      <c r="Z51" s="1">
        <v>1.10483438751977E-6</v>
      </c>
      <c r="AA51" s="1">
        <v>-4.3637787384644702E-7</v>
      </c>
      <c r="AB51" s="1">
        <v>1.63699207808906E-6</v>
      </c>
      <c r="AC51" s="1">
        <v>-1.24510501313882E-6</v>
      </c>
      <c r="AD51" s="1">
        <v>-2.6349021197228102E-7</v>
      </c>
      <c r="AE51" s="1">
        <v>-5.7047920763284801E-7</v>
      </c>
      <c r="AF51" s="1">
        <v>-3.7007800086665599E-7</v>
      </c>
      <c r="AG51" s="1">
        <v>-7.3620642164074796E-7</v>
      </c>
      <c r="AH51" s="1">
        <v>5.9331530225881698E-8</v>
      </c>
      <c r="AI51" s="1">
        <v>2.0260275033245501E-6</v>
      </c>
      <c r="AJ51" s="1">
        <v>-6.0679275712906798E-6</v>
      </c>
      <c r="AK51" s="1">
        <v>1.22963072985843E-6</v>
      </c>
      <c r="AL51" s="1">
        <v>-1.7258207472467501E-6</v>
      </c>
      <c r="AM51" s="1">
        <v>5.4827522663477601E-6</v>
      </c>
      <c r="AN51" s="1">
        <v>1.9321098677201999E-6</v>
      </c>
      <c r="AO51" s="1">
        <v>1.2937359942164101E-6</v>
      </c>
      <c r="AP51" s="1">
        <v>3.6810077436333798E-7</v>
      </c>
      <c r="AQ51" s="1">
        <v>9.7701592365146699E-7</v>
      </c>
      <c r="AR51" s="1">
        <v>2.5660774053973499E-6</v>
      </c>
      <c r="AS51" s="1">
        <v>1.13201608652696E-6</v>
      </c>
      <c r="AT51" s="1">
        <v>-5.9015067067978302E-6</v>
      </c>
      <c r="AU51" s="1">
        <v>1.9688517803901801E-7</v>
      </c>
      <c r="AV51" s="1">
        <v>-1.29299665297898E-6</v>
      </c>
      <c r="AW51" s="1">
        <v>7.8155505085845705E-7</v>
      </c>
      <c r="AX51" s="1">
        <v>1.10942015453583E-7</v>
      </c>
      <c r="AY51" s="1">
        <v>3.8853397986283896E-6</v>
      </c>
      <c r="AZ51" s="1">
        <v>6.4892500148377397E-7</v>
      </c>
      <c r="BA51" s="1">
        <v>2.57778105709508E-4</v>
      </c>
      <c r="BB51" s="1">
        <v>-4.4095695519369302E-5</v>
      </c>
      <c r="BC51" s="1">
        <v>1.19224082004303E-6</v>
      </c>
      <c r="BD51" s="1">
        <v>6.4599881809625205E-7</v>
      </c>
      <c r="BE51" s="1">
        <v>-2.9688197250035899E-6</v>
      </c>
      <c r="BF51" s="1">
        <v>1.1408582348047199E-6</v>
      </c>
      <c r="BG51" s="1">
        <v>4.7213330610545502E-6</v>
      </c>
      <c r="BH51" s="1">
        <v>-4.7465826063344004E-6</v>
      </c>
      <c r="BI51" s="1">
        <v>-1.37491673962821E-6</v>
      </c>
      <c r="BJ51" s="1">
        <v>-5.2098062973605099E-5</v>
      </c>
      <c r="BK51" s="1">
        <v>-2.4099123459175601E-6</v>
      </c>
      <c r="BL51" s="1">
        <v>-2.1675220666749699E-6</v>
      </c>
      <c r="BM51" s="1">
        <v>6.3385871913443896E-6</v>
      </c>
      <c r="BN51" s="1">
        <v>7.1705845092137098E-6</v>
      </c>
      <c r="BO51" s="1">
        <v>-9.4086196873941398E-7</v>
      </c>
      <c r="BP51" s="1">
        <v>2.0310781215785401E-5</v>
      </c>
      <c r="BQ51" s="1">
        <v>-9.1100197899280302E-5</v>
      </c>
      <c r="BR51" s="1">
        <v>-8.0952520874351307E-6</v>
      </c>
      <c r="BS51" s="1">
        <v>-9.4802280426427398E-6</v>
      </c>
    </row>
    <row r="52" spans="1:71" x14ac:dyDescent="0.25">
      <c r="A52" t="s">
        <v>53</v>
      </c>
      <c r="B52">
        <v>9.0063245000000305E-2</v>
      </c>
      <c r="C52">
        <v>8.9542647579204104E-2</v>
      </c>
      <c r="D52">
        <v>0</v>
      </c>
      <c r="E52">
        <v>0</v>
      </c>
      <c r="F52">
        <v>0</v>
      </c>
      <c r="G52">
        <v>0</v>
      </c>
      <c r="H52" s="1">
        <v>-7.3638209195891503E-6</v>
      </c>
      <c r="I52" s="1">
        <v>1.399563816983E-5</v>
      </c>
      <c r="J52" s="1">
        <v>-7.9509723375072293E-6</v>
      </c>
      <c r="K52" s="1">
        <v>-2.5684227621565399E-5</v>
      </c>
      <c r="L52" s="1">
        <v>-5.2951556707106997E-6</v>
      </c>
      <c r="M52" s="1">
        <v>8.2712751565086204E-6</v>
      </c>
      <c r="N52" s="1">
        <v>2.7068805415459601E-6</v>
      </c>
      <c r="O52" s="1">
        <v>-6.9330658794466E-6</v>
      </c>
      <c r="P52" s="1">
        <v>-9.3124135400566205E-7</v>
      </c>
      <c r="Q52" s="1">
        <v>-2.7539591117862302E-6</v>
      </c>
      <c r="R52" s="1">
        <v>-2.46987083340372E-5</v>
      </c>
      <c r="S52" s="1">
        <v>-1.9331815179992802E-5</v>
      </c>
      <c r="T52" s="1">
        <v>1.9605755408475201E-6</v>
      </c>
      <c r="U52" s="1">
        <v>-1.46816135555873E-4</v>
      </c>
      <c r="V52" s="1">
        <v>2.8121249756112001E-6</v>
      </c>
      <c r="W52" s="1">
        <v>-5.0052445705046101E-8</v>
      </c>
      <c r="X52" s="1">
        <v>-4.95008103552223E-5</v>
      </c>
      <c r="Y52" s="1">
        <v>1.2791022533351E-6</v>
      </c>
      <c r="Z52" s="1">
        <v>-4.3229525011226397E-6</v>
      </c>
      <c r="AA52" s="1">
        <v>1.71642575159999E-6</v>
      </c>
      <c r="AB52" s="1">
        <v>-5.4478284297838996E-6</v>
      </c>
      <c r="AC52" s="1">
        <v>6.8586126675337402E-6</v>
      </c>
      <c r="AD52" s="1">
        <v>3.8023766355103899E-7</v>
      </c>
      <c r="AE52" s="1">
        <v>7.2880451837151404E-7</v>
      </c>
      <c r="AF52" s="1">
        <v>-1.2937849321852399E-6</v>
      </c>
      <c r="AG52" s="1">
        <v>3.7345966636116502E-7</v>
      </c>
      <c r="AH52" s="1">
        <v>-2.0704232128758501E-7</v>
      </c>
      <c r="AI52" s="1">
        <v>8.7461311604865607E-6</v>
      </c>
      <c r="AJ52" s="1">
        <v>-1.6358857332763501E-4</v>
      </c>
      <c r="AK52" s="1">
        <v>-4.4300868670831098E-4</v>
      </c>
      <c r="AL52" s="1">
        <v>1.71188250299841E-5</v>
      </c>
      <c r="AM52" s="1">
        <v>-2.8966877208178E-4</v>
      </c>
      <c r="AN52" s="1">
        <v>-1.02238781075763E-5</v>
      </c>
      <c r="AO52" s="1">
        <v>1.0885304944208201E-6</v>
      </c>
      <c r="AP52" s="1">
        <v>-2.6773338154645799E-6</v>
      </c>
      <c r="AQ52" s="1">
        <v>-4.77072440011704E-5</v>
      </c>
      <c r="AR52" s="1">
        <v>-2.9979323231165499E-5</v>
      </c>
      <c r="AS52" s="1">
        <v>-8.4671272509953197E-4</v>
      </c>
      <c r="AT52" s="1">
        <v>-7.5456845617239199E-5</v>
      </c>
      <c r="AU52" s="1">
        <v>-1.49564086286688E-5</v>
      </c>
      <c r="AV52" s="1">
        <v>1.2161020033965599E-6</v>
      </c>
      <c r="AW52" s="1">
        <v>-5.9804210952560597E-7</v>
      </c>
      <c r="AX52" s="1">
        <v>-1.3741850258385399E-5</v>
      </c>
      <c r="AY52" s="1">
        <v>1.60164862039354E-5</v>
      </c>
      <c r="AZ52" s="1">
        <v>-9.8475908325908997E-6</v>
      </c>
      <c r="BA52" s="1">
        <v>-4.4095695519369302E-5</v>
      </c>
      <c r="BB52">
        <v>8.01788573549354E-3</v>
      </c>
      <c r="BC52" s="1">
        <v>-4.7576290405433402E-4</v>
      </c>
      <c r="BD52" s="1">
        <v>-4.4671729234715004E-6</v>
      </c>
      <c r="BE52" s="1">
        <v>-8.6156691189702103E-4</v>
      </c>
      <c r="BF52" s="1">
        <v>-3.1376661220008402E-4</v>
      </c>
      <c r="BG52" s="1">
        <v>-4.21257199236344E-5</v>
      </c>
      <c r="BH52" s="1">
        <v>-3.1014941552748299E-4</v>
      </c>
      <c r="BI52" s="1">
        <v>-3.8320514084288897E-5</v>
      </c>
      <c r="BJ52">
        <v>-1.30365266008898E-3</v>
      </c>
      <c r="BK52" s="1">
        <v>-2.3129561363879099E-5</v>
      </c>
      <c r="BL52" s="1">
        <v>1.2887287511756199E-5</v>
      </c>
      <c r="BM52" s="1">
        <v>-5.3217596629745299E-5</v>
      </c>
      <c r="BN52" s="1">
        <v>-6.9818966235466801E-5</v>
      </c>
      <c r="BO52" s="1">
        <v>-8.18883749870671E-5</v>
      </c>
      <c r="BP52" s="1">
        <v>-6.26633724772709E-4</v>
      </c>
      <c r="BQ52" s="1">
        <v>-7.1995125541141503E-4</v>
      </c>
      <c r="BR52" s="1">
        <v>-8.4488738570406201E-4</v>
      </c>
      <c r="BS52" s="1">
        <v>-4.5858916713319797E-5</v>
      </c>
    </row>
    <row r="53" spans="1:71" x14ac:dyDescent="0.25">
      <c r="A53" t="s">
        <v>54</v>
      </c>
      <c r="B53">
        <v>1.96187099999999E-2</v>
      </c>
      <c r="C53">
        <v>2.6473205619977899E-2</v>
      </c>
      <c r="D53">
        <v>0</v>
      </c>
      <c r="E53">
        <v>0</v>
      </c>
      <c r="F53">
        <v>0</v>
      </c>
      <c r="G53">
        <v>0</v>
      </c>
      <c r="H53" s="1">
        <v>5.7713587400309296E-6</v>
      </c>
      <c r="I53" s="1">
        <v>3.3268926355666099E-6</v>
      </c>
      <c r="J53" s="1">
        <v>-9.7778866550802094E-6</v>
      </c>
      <c r="K53" s="1">
        <v>-1.40311728699678E-5</v>
      </c>
      <c r="L53" s="1">
        <v>6.3487239311896998E-7</v>
      </c>
      <c r="M53" s="1">
        <v>5.8318299902589796E-7</v>
      </c>
      <c r="N53" s="1">
        <v>-3.01383646543688E-6</v>
      </c>
      <c r="O53" s="1">
        <v>-5.2144938002702795E-7</v>
      </c>
      <c r="P53" s="1">
        <v>3.8776850139012601E-7</v>
      </c>
      <c r="Q53" s="1">
        <v>6.0034580633063003E-7</v>
      </c>
      <c r="R53" s="1">
        <v>1.13617613201102E-5</v>
      </c>
      <c r="S53" s="1">
        <v>3.2107013554516701E-6</v>
      </c>
      <c r="T53" s="1">
        <v>6.7030666828569596E-6</v>
      </c>
      <c r="U53" s="1">
        <v>4.8761937597415502E-6</v>
      </c>
      <c r="V53" s="1">
        <v>2.01544268596804E-7</v>
      </c>
      <c r="W53" s="1">
        <v>1.86330188429797E-6</v>
      </c>
      <c r="X53" s="1">
        <v>-2.73154512937725E-6</v>
      </c>
      <c r="Y53" s="1">
        <v>1.05494748854872E-7</v>
      </c>
      <c r="Z53" s="1">
        <v>-6.1784180763967205E-7</v>
      </c>
      <c r="AA53" s="1">
        <v>7.6985198593811697E-7</v>
      </c>
      <c r="AB53" s="1">
        <v>1.60320142162217E-6</v>
      </c>
      <c r="AC53" s="1">
        <v>5.1164480918916198E-6</v>
      </c>
      <c r="AD53" s="1">
        <v>-1.22181324102419E-7</v>
      </c>
      <c r="AE53" s="1">
        <v>3.1964499185917497E-7</v>
      </c>
      <c r="AF53" s="1">
        <v>2.2112421891988098E-6</v>
      </c>
      <c r="AG53" s="1">
        <v>3.11165061347291E-6</v>
      </c>
      <c r="AH53" s="1">
        <v>4.0130219152915099E-7</v>
      </c>
      <c r="AI53" s="1">
        <v>-8.5941028852860306E-8</v>
      </c>
      <c r="AJ53" s="1">
        <v>3.7658154776539701E-6</v>
      </c>
      <c r="AK53" s="1">
        <v>-2.0917929777528101E-5</v>
      </c>
      <c r="AL53" s="1">
        <v>-4.3598055504920401E-5</v>
      </c>
      <c r="AM53" s="1">
        <v>-8.50938036792701E-5</v>
      </c>
      <c r="AN53" s="1">
        <v>8.5544868478848803E-7</v>
      </c>
      <c r="AO53" s="1">
        <v>2.1639219146535501E-6</v>
      </c>
      <c r="AP53" s="1">
        <v>3.9235801653771202E-6</v>
      </c>
      <c r="AQ53" s="1">
        <v>8.9230106808358603E-6</v>
      </c>
      <c r="AR53" s="1">
        <v>-1.5418684903854299E-6</v>
      </c>
      <c r="AS53" s="1">
        <v>-1.9986517440852001E-5</v>
      </c>
      <c r="AT53" s="1">
        <v>-3.7432494303107399E-6</v>
      </c>
      <c r="AU53" s="1">
        <v>4.3150130841198101E-6</v>
      </c>
      <c r="AV53" s="1">
        <v>-3.57975367374125E-6</v>
      </c>
      <c r="AW53" s="1">
        <v>-2.7276036238246099E-6</v>
      </c>
      <c r="AX53" s="1">
        <v>-5.0546976907701799E-6</v>
      </c>
      <c r="AY53" s="1">
        <v>7.0126127578409299E-7</v>
      </c>
      <c r="AZ53" s="1">
        <v>6.1375931335244602E-7</v>
      </c>
      <c r="BA53" s="1">
        <v>1.19224082004303E-6</v>
      </c>
      <c r="BB53" s="1">
        <v>-4.7576290405433402E-4</v>
      </c>
      <c r="BC53" s="1">
        <v>7.0083061579762995E-4</v>
      </c>
      <c r="BD53" s="1">
        <v>5.6147926831961998E-6</v>
      </c>
      <c r="BE53" s="1">
        <v>9.1118204689877699E-6</v>
      </c>
      <c r="BF53" s="1">
        <v>-8.5040240602800205E-6</v>
      </c>
      <c r="BG53" s="1">
        <v>5.15534155133995E-6</v>
      </c>
      <c r="BH53" s="1">
        <v>4.6943234799596501E-5</v>
      </c>
      <c r="BI53" s="1">
        <v>-7.9249514206313799E-6</v>
      </c>
      <c r="BJ53" s="1">
        <v>-6.5030577385027097E-5</v>
      </c>
      <c r="BK53" s="1">
        <v>-1.62863320133309E-5</v>
      </c>
      <c r="BL53" s="1">
        <v>-5.6687666939386599E-6</v>
      </c>
      <c r="BM53" s="1">
        <v>-1.0516062511231399E-5</v>
      </c>
      <c r="BN53" s="1">
        <v>-1.8975222461316999E-6</v>
      </c>
      <c r="BO53" s="1">
        <v>-1.07332838610587E-6</v>
      </c>
      <c r="BP53" s="1">
        <v>-4.7955973837921196E-6</v>
      </c>
      <c r="BQ53" s="1">
        <v>-2.9011074868819098E-5</v>
      </c>
      <c r="BR53" s="1">
        <v>-1.84330254771607E-6</v>
      </c>
      <c r="BS53" s="1">
        <v>-1.8099057543281699E-6</v>
      </c>
    </row>
    <row r="54" spans="1:71" x14ac:dyDescent="0.25">
      <c r="A54" t="s">
        <v>63</v>
      </c>
      <c r="B54">
        <v>7.141817E-3</v>
      </c>
      <c r="C54">
        <v>1.3814021404617899E-2</v>
      </c>
      <c r="D54">
        <v>0</v>
      </c>
      <c r="E54">
        <v>0</v>
      </c>
      <c r="F54">
        <v>0</v>
      </c>
      <c r="G54">
        <v>0</v>
      </c>
      <c r="H54" s="1">
        <v>-1.08786642161254E-6</v>
      </c>
      <c r="I54" s="1">
        <v>-1.24809794692872E-5</v>
      </c>
      <c r="J54" s="1">
        <v>4.1163273557737198E-6</v>
      </c>
      <c r="K54" s="1">
        <v>-1.3508152954026101E-4</v>
      </c>
      <c r="L54" s="1">
        <v>1.8636690961853299E-6</v>
      </c>
      <c r="M54" s="1">
        <v>2.7992824714395899E-6</v>
      </c>
      <c r="N54" s="1">
        <v>-5.5361015154835098E-7</v>
      </c>
      <c r="O54" s="1">
        <v>-1.3556500674495901E-6</v>
      </c>
      <c r="P54" s="1">
        <v>-3.5982780632264501E-7</v>
      </c>
      <c r="Q54" s="1">
        <v>-2.2335458320835101E-8</v>
      </c>
      <c r="R54" s="1">
        <v>-4.18010022857184E-7</v>
      </c>
      <c r="S54" s="1">
        <v>3.23649001861646E-7</v>
      </c>
      <c r="T54" s="1">
        <v>-2.6703262985073399E-7</v>
      </c>
      <c r="U54" s="1">
        <v>-1.72858184075614E-6</v>
      </c>
      <c r="V54" s="1">
        <v>3.3762118947788101E-7</v>
      </c>
      <c r="W54" s="1">
        <v>8.2266126152276105E-7</v>
      </c>
      <c r="X54" s="1">
        <v>4.3323999607517102E-7</v>
      </c>
      <c r="Y54" s="1">
        <v>-1.7817485975998701E-7</v>
      </c>
      <c r="Z54" s="1">
        <v>1.9851893275143E-7</v>
      </c>
      <c r="AA54" s="1">
        <v>2.4320662786040502E-7</v>
      </c>
      <c r="AB54" s="1">
        <v>-1.05652076868123E-6</v>
      </c>
      <c r="AC54" s="1">
        <v>-7.0890116359994103E-7</v>
      </c>
      <c r="AD54" s="1">
        <v>1.6013744952593799E-7</v>
      </c>
      <c r="AE54" s="1">
        <v>5.8415694836681996E-7</v>
      </c>
      <c r="AF54" s="1">
        <v>-3.9867439859397399E-7</v>
      </c>
      <c r="AG54" s="1">
        <v>-2.1012991069035E-6</v>
      </c>
      <c r="AH54" s="1">
        <v>1.6379652148912601E-7</v>
      </c>
      <c r="AI54" s="1">
        <v>-5.3105805905781399E-8</v>
      </c>
      <c r="AJ54" s="1">
        <v>4.6080900084453802E-6</v>
      </c>
      <c r="AK54" s="1">
        <v>4.0564854784086596E-6</v>
      </c>
      <c r="AL54" s="1">
        <v>-1.5181551095027899E-7</v>
      </c>
      <c r="AM54" s="1">
        <v>-4.17219901393464E-6</v>
      </c>
      <c r="AN54" s="1">
        <v>-5.18363349950971E-7</v>
      </c>
      <c r="AO54" s="1">
        <v>-8.0513154971252297E-7</v>
      </c>
      <c r="AP54" s="1">
        <v>-5.8189137046513398E-7</v>
      </c>
      <c r="AQ54" s="1">
        <v>-2.3581000681216598E-5</v>
      </c>
      <c r="AR54" s="1">
        <v>2.8041597451933299E-6</v>
      </c>
      <c r="AS54" s="1">
        <v>-4.2167679433083398E-6</v>
      </c>
      <c r="AT54" s="1">
        <v>1.2191538197645999E-6</v>
      </c>
      <c r="AU54" s="1">
        <v>3.2112236232494399E-6</v>
      </c>
      <c r="AV54" s="1">
        <v>3.68743334228621E-6</v>
      </c>
      <c r="AW54" s="1">
        <v>-2.7748626944756299E-7</v>
      </c>
      <c r="AX54" s="1">
        <v>4.1296369331607301E-7</v>
      </c>
      <c r="AY54" s="1">
        <v>2.0280277409767401E-6</v>
      </c>
      <c r="AZ54" s="1">
        <v>-1.40163285165123E-6</v>
      </c>
      <c r="BA54" s="1">
        <v>6.4599881809625205E-7</v>
      </c>
      <c r="BB54" s="1">
        <v>-4.4671729234715004E-6</v>
      </c>
      <c r="BC54" s="1">
        <v>5.6147926831961998E-6</v>
      </c>
      <c r="BD54" s="1">
        <v>1.90827187367243E-4</v>
      </c>
      <c r="BE54" s="1">
        <v>-3.3187709056610998E-5</v>
      </c>
      <c r="BF54" s="1">
        <v>-7.4510881804925899E-6</v>
      </c>
      <c r="BG54" s="1">
        <v>1.82379409375378E-7</v>
      </c>
      <c r="BH54" s="1">
        <v>-1.2177832458196301E-6</v>
      </c>
      <c r="BI54" s="1">
        <v>-1.2979893861139401E-6</v>
      </c>
      <c r="BJ54" s="1">
        <v>-3.9389204377138303E-6</v>
      </c>
      <c r="BK54" s="1">
        <v>8.0203011275931196E-7</v>
      </c>
      <c r="BL54" s="1">
        <v>-2.5059290169682299E-7</v>
      </c>
      <c r="BM54" s="1">
        <v>9.3002311311798298E-7</v>
      </c>
      <c r="BN54" s="1">
        <v>-2.50845121262809E-6</v>
      </c>
      <c r="BO54" s="1">
        <v>1.0142473448058599E-6</v>
      </c>
      <c r="BP54" s="1">
        <v>1.39957934419384E-5</v>
      </c>
      <c r="BQ54" s="1">
        <v>-1.4252136688339001E-6</v>
      </c>
      <c r="BR54" s="1">
        <v>3.0454727247382901E-6</v>
      </c>
      <c r="BS54" s="1">
        <v>-1.8284202536062399E-6</v>
      </c>
    </row>
    <row r="55" spans="1:71" x14ac:dyDescent="0.25">
      <c r="A55" t="s">
        <v>56</v>
      </c>
      <c r="B55">
        <v>8.1923641000000103E-2</v>
      </c>
      <c r="C55">
        <v>8.3649056917015505E-2</v>
      </c>
      <c r="D55">
        <v>0</v>
      </c>
      <c r="E55">
        <v>0</v>
      </c>
      <c r="F55">
        <v>0</v>
      </c>
      <c r="G55">
        <v>0</v>
      </c>
      <c r="H55" s="1">
        <v>-2.8237846871358699E-5</v>
      </c>
      <c r="I55" s="1">
        <v>-4.67883016057023E-5</v>
      </c>
      <c r="J55" s="1">
        <v>-3.4709873097975199E-4</v>
      </c>
      <c r="K55" s="1">
        <v>-2.26981854135893E-4</v>
      </c>
      <c r="L55" s="1">
        <v>1.6058208272283601E-6</v>
      </c>
      <c r="M55" s="1">
        <v>-9.8580105453115703E-5</v>
      </c>
      <c r="N55" s="1">
        <v>1.50414981719063E-5</v>
      </c>
      <c r="O55" s="1">
        <v>-6.62172260960305E-6</v>
      </c>
      <c r="P55" s="1">
        <v>-1.09728028248486E-5</v>
      </c>
      <c r="Q55" s="1">
        <v>-2.66145988173849E-7</v>
      </c>
      <c r="R55" s="1">
        <v>5.8573083134798499E-6</v>
      </c>
      <c r="S55" s="1">
        <v>-7.1292158512209099E-6</v>
      </c>
      <c r="T55" s="1">
        <v>7.07812240038056E-6</v>
      </c>
      <c r="U55" s="1">
        <v>-3.9207347884609201E-5</v>
      </c>
      <c r="V55" s="1">
        <v>-3.3799079165852599E-6</v>
      </c>
      <c r="W55" s="1">
        <v>-1.13731168619129E-6</v>
      </c>
      <c r="X55" s="1">
        <v>2.3870893346179102E-6</v>
      </c>
      <c r="Y55" s="1">
        <v>-1.6287890169038201E-6</v>
      </c>
      <c r="Z55" s="1">
        <v>-1.05781804517114E-6</v>
      </c>
      <c r="AA55" s="1">
        <v>-2.92369186973648E-6</v>
      </c>
      <c r="AB55" s="1">
        <v>1.2051807726679301E-5</v>
      </c>
      <c r="AC55" s="1">
        <v>1.7949169600634999E-5</v>
      </c>
      <c r="AD55" s="1">
        <v>2.0366135563684798E-6</v>
      </c>
      <c r="AE55" s="1">
        <v>8.9411438249409096E-7</v>
      </c>
      <c r="AF55" s="1">
        <v>-3.69610329657281E-6</v>
      </c>
      <c r="AG55" s="1">
        <v>8.6436241429213298E-6</v>
      </c>
      <c r="AH55" s="1">
        <v>-3.1043448093801398E-6</v>
      </c>
      <c r="AI55" s="1">
        <v>-1.09537185355806E-5</v>
      </c>
      <c r="AJ55" s="1">
        <v>9.0514372066248993E-6</v>
      </c>
      <c r="AK55" s="1">
        <v>2.5100020369426401E-5</v>
      </c>
      <c r="AL55" s="1">
        <v>-7.6459523083598505E-6</v>
      </c>
      <c r="AM55" s="1">
        <v>5.8960604018562504E-6</v>
      </c>
      <c r="AN55" s="1">
        <v>4.5987351015388704E-6</v>
      </c>
      <c r="AO55" s="1">
        <v>-2.1205518144549399E-5</v>
      </c>
      <c r="AP55" s="1">
        <v>-2.9266150155969798E-5</v>
      </c>
      <c r="AQ55" s="1">
        <v>-6.6757990631298697E-4</v>
      </c>
      <c r="AR55" s="1">
        <v>-1.47910615038585E-5</v>
      </c>
      <c r="AS55" s="1">
        <v>-1.49653489453621E-4</v>
      </c>
      <c r="AT55" s="1">
        <v>-3.3425495013530199E-5</v>
      </c>
      <c r="AU55" s="1">
        <v>-1.0933799684221E-5</v>
      </c>
      <c r="AV55" s="1">
        <v>-2.2376504181676901E-5</v>
      </c>
      <c r="AW55" s="1">
        <v>-2.1965518856406401E-5</v>
      </c>
      <c r="AX55" s="1">
        <v>-2.4211044954890798E-5</v>
      </c>
      <c r="AY55" s="1">
        <v>-3.2359115035278903E-5</v>
      </c>
      <c r="AZ55" s="1">
        <v>4.48679617090243E-6</v>
      </c>
      <c r="BA55" s="1">
        <v>-2.9688197250035899E-6</v>
      </c>
      <c r="BB55" s="1">
        <v>-8.6156691189702103E-4</v>
      </c>
      <c r="BC55" s="1">
        <v>9.1118204689877699E-6</v>
      </c>
      <c r="BD55" s="1">
        <v>-3.3187709056610998E-5</v>
      </c>
      <c r="BE55">
        <v>6.9971647231061003E-3</v>
      </c>
      <c r="BF55" s="1">
        <v>-7.0489961066429695E-5</v>
      </c>
      <c r="BG55" s="1">
        <v>-6.5722107117633397E-8</v>
      </c>
      <c r="BH55" s="1">
        <v>-8.2354121785488898E-4</v>
      </c>
      <c r="BI55" s="1">
        <v>-2.0917750522540601E-4</v>
      </c>
      <c r="BJ55" s="1">
        <v>-1.26519690069169E-4</v>
      </c>
      <c r="BK55" s="1">
        <v>-4.7456598973184097E-6</v>
      </c>
      <c r="BL55" s="1">
        <v>-4.5730253646726497E-5</v>
      </c>
      <c r="BM55" s="1">
        <v>-1.68840344404183E-5</v>
      </c>
      <c r="BN55" s="1">
        <v>-2.27325338015063E-4</v>
      </c>
      <c r="BO55" s="1">
        <v>-3.2283153333450102E-6</v>
      </c>
      <c r="BP55">
        <v>-1.50626149130071E-3</v>
      </c>
      <c r="BQ55" s="1">
        <v>-2.9319771528595099E-5</v>
      </c>
      <c r="BR55" s="1">
        <v>-1.9553873407583699E-4</v>
      </c>
      <c r="BS55">
        <v>-1.09722431105776E-3</v>
      </c>
    </row>
    <row r="56" spans="1:71" x14ac:dyDescent="0.25">
      <c r="A56" t="s">
        <v>57</v>
      </c>
      <c r="B56">
        <v>2.6332428000000001E-2</v>
      </c>
      <c r="C56">
        <v>4.2843218359511499E-2</v>
      </c>
      <c r="D56">
        <v>0</v>
      </c>
      <c r="E56">
        <v>0</v>
      </c>
      <c r="F56">
        <v>0</v>
      </c>
      <c r="G56">
        <v>0</v>
      </c>
      <c r="H56" s="1">
        <v>-2.0063983363467099E-6</v>
      </c>
      <c r="I56" s="1">
        <v>-1.47482683332689E-6</v>
      </c>
      <c r="J56" s="1">
        <v>-5.8060526775542496E-6</v>
      </c>
      <c r="K56" s="1">
        <v>1.7455168888354499E-5</v>
      </c>
      <c r="L56" s="1">
        <v>1.57861958554278E-6</v>
      </c>
      <c r="M56" s="1">
        <v>4.8683976195729803E-6</v>
      </c>
      <c r="N56" s="1">
        <v>-9.6880812578422893E-7</v>
      </c>
      <c r="O56" s="1">
        <v>-1.1115664455853201E-5</v>
      </c>
      <c r="P56" s="1">
        <v>6.5875418309037204E-7</v>
      </c>
      <c r="Q56" s="1">
        <v>3.0526187008702202E-7</v>
      </c>
      <c r="R56" s="1">
        <v>-1.5083833105644E-4</v>
      </c>
      <c r="S56" s="1">
        <v>-7.2180397173971299E-6</v>
      </c>
      <c r="T56" s="1">
        <v>-1.01265518762938E-5</v>
      </c>
      <c r="U56" s="1">
        <v>-1.3308709452126199E-4</v>
      </c>
      <c r="V56" s="1">
        <v>2.1929566384203601E-6</v>
      </c>
      <c r="W56" s="1">
        <v>4.6361641679016298E-7</v>
      </c>
      <c r="X56" s="1">
        <v>2.6347195197006501E-6</v>
      </c>
      <c r="Y56" s="1">
        <v>3.0800380376442599E-7</v>
      </c>
      <c r="Z56" s="1">
        <v>4.4274082135747201E-7</v>
      </c>
      <c r="AA56" s="1">
        <v>-1.2273413683045901E-6</v>
      </c>
      <c r="AB56" s="1">
        <v>-1.53962451478377E-6</v>
      </c>
      <c r="AC56" s="1">
        <v>-8.1274575180013594E-6</v>
      </c>
      <c r="AD56" s="1">
        <v>2.21846161620255E-7</v>
      </c>
      <c r="AE56" s="1">
        <v>4.2844496930581398E-9</v>
      </c>
      <c r="AF56" s="1">
        <v>-2.7060348488400402E-7</v>
      </c>
      <c r="AG56" s="1">
        <v>7.9160634456479501E-8</v>
      </c>
      <c r="AH56" s="1">
        <v>-2.156671146033E-7</v>
      </c>
      <c r="AI56" s="1">
        <v>-3.79608783176891E-7</v>
      </c>
      <c r="AJ56" s="1">
        <v>-2.5634470314440701E-6</v>
      </c>
      <c r="AK56" s="1">
        <v>1.04968684344072E-5</v>
      </c>
      <c r="AL56" s="1">
        <v>9.8690179006447992E-7</v>
      </c>
      <c r="AM56" s="1">
        <v>-4.8251960001334702E-6</v>
      </c>
      <c r="AN56" s="1">
        <v>-9.5198279241983103E-7</v>
      </c>
      <c r="AO56" s="1">
        <v>6.8212005939928699E-6</v>
      </c>
      <c r="AP56" s="1">
        <v>-1.9256798627343802E-6</v>
      </c>
      <c r="AQ56" s="1">
        <v>4.4657575423365601E-6</v>
      </c>
      <c r="AR56" s="1">
        <v>-1.4232654846392699E-4</v>
      </c>
      <c r="AS56" s="1">
        <v>-2.7989974013317899E-4</v>
      </c>
      <c r="AT56" s="1">
        <v>-3.1591015562652197E-5</v>
      </c>
      <c r="AU56" s="1">
        <v>-2.4327235300397102E-6</v>
      </c>
      <c r="AV56" s="1">
        <v>2.7265619153946499E-6</v>
      </c>
      <c r="AW56" s="1">
        <v>5.1860240829266599E-6</v>
      </c>
      <c r="AX56" s="1">
        <v>3.23030159186727E-6</v>
      </c>
      <c r="AY56" s="1">
        <v>1.40858791020439E-5</v>
      </c>
      <c r="AZ56" s="1">
        <v>-8.1341666298019707E-6</v>
      </c>
      <c r="BA56" s="1">
        <v>1.1408582348047199E-6</v>
      </c>
      <c r="BB56" s="1">
        <v>-3.1376661220008402E-4</v>
      </c>
      <c r="BC56" s="1">
        <v>-8.5040240602800205E-6</v>
      </c>
      <c r="BD56" s="1">
        <v>-7.4510881804925899E-6</v>
      </c>
      <c r="BE56" s="1">
        <v>-7.0489961066429695E-5</v>
      </c>
      <c r="BF56">
        <v>1.83554135940078E-3</v>
      </c>
      <c r="BG56" s="1">
        <v>-1.25290353065888E-5</v>
      </c>
      <c r="BH56" s="1">
        <v>-1.3911404734475301E-5</v>
      </c>
      <c r="BI56" s="1">
        <v>-1.03553495715655E-5</v>
      </c>
      <c r="BJ56" s="1">
        <v>-7.8311124505582699E-5</v>
      </c>
      <c r="BK56" s="1">
        <v>7.8979404892237002E-7</v>
      </c>
      <c r="BL56" s="1">
        <v>-1.1284096010183E-5</v>
      </c>
      <c r="BM56" s="1">
        <v>-1.96554207590099E-5</v>
      </c>
      <c r="BN56" s="1">
        <v>-3.1083576700289098E-6</v>
      </c>
      <c r="BO56" s="1">
        <v>-2.1987000266315199E-6</v>
      </c>
      <c r="BP56" s="1">
        <v>-8.0962761499263401E-5</v>
      </c>
      <c r="BQ56" s="1">
        <v>4.9866402261352202E-8</v>
      </c>
      <c r="BR56" s="1">
        <v>-4.9118917705744201E-4</v>
      </c>
      <c r="BS56" s="1">
        <v>1.6034779306922301E-5</v>
      </c>
    </row>
    <row r="57" spans="1:71" x14ac:dyDescent="0.25">
      <c r="A57" t="s">
        <v>58</v>
      </c>
      <c r="B57">
        <v>1.08896799999999E-2</v>
      </c>
      <c r="C57">
        <v>2.05144463037229E-2</v>
      </c>
      <c r="D57">
        <v>0</v>
      </c>
      <c r="E57">
        <v>0</v>
      </c>
      <c r="F57">
        <v>0</v>
      </c>
      <c r="G57">
        <v>0</v>
      </c>
      <c r="H57" s="1">
        <v>3.9540602993026297E-6</v>
      </c>
      <c r="I57" s="1">
        <v>1.18686145669313E-6</v>
      </c>
      <c r="J57" s="1">
        <v>4.2630920280643899E-6</v>
      </c>
      <c r="K57" s="1">
        <v>-1.0158994200784301E-5</v>
      </c>
      <c r="L57" s="1">
        <v>-1.69612256521755E-6</v>
      </c>
      <c r="M57" s="1">
        <v>9.5271623521420608E-6</v>
      </c>
      <c r="N57" s="1">
        <v>-9.1664642896379697E-7</v>
      </c>
      <c r="O57" s="1">
        <v>-1.6116057812999101E-6</v>
      </c>
      <c r="P57" s="1">
        <v>5.3273177949786699E-7</v>
      </c>
      <c r="Q57" s="1">
        <v>9.2605500549866193E-9</v>
      </c>
      <c r="R57" s="1">
        <v>-1.21789904806893E-6</v>
      </c>
      <c r="S57" s="1">
        <v>-8.6042608218269098E-5</v>
      </c>
      <c r="T57" s="1">
        <v>1.3809820677228999E-6</v>
      </c>
      <c r="U57" s="1">
        <v>-8.4593606930345999E-6</v>
      </c>
      <c r="V57" s="1">
        <v>4.6370328566451304E-6</v>
      </c>
      <c r="W57" s="1">
        <v>1.1922722201005901E-6</v>
      </c>
      <c r="X57" s="1">
        <v>-6.3817859674737704E-7</v>
      </c>
      <c r="Y57" s="1">
        <v>-2.2536939189925899E-7</v>
      </c>
      <c r="Z57" s="1">
        <v>-2.4658472615395397E-7</v>
      </c>
      <c r="AA57" s="1">
        <v>3.12698715790329E-7</v>
      </c>
      <c r="AB57" s="1">
        <v>-1.4598991880823401E-6</v>
      </c>
      <c r="AC57" s="1">
        <v>1.3140575423920699E-6</v>
      </c>
      <c r="AD57" s="1">
        <v>-2.6525986374647999E-7</v>
      </c>
      <c r="AE57" s="1">
        <v>-4.4343657477758601E-7</v>
      </c>
      <c r="AF57" s="1">
        <v>6.6823843368263199E-7</v>
      </c>
      <c r="AG57" s="1">
        <v>-1.6705663393561E-6</v>
      </c>
      <c r="AH57" s="1">
        <v>2.03973787858606E-7</v>
      </c>
      <c r="AI57" s="1">
        <v>1.39337284928359E-6</v>
      </c>
      <c r="AJ57" s="1">
        <v>6.78050414066391E-7</v>
      </c>
      <c r="AK57" s="1">
        <v>9.4817393676790599E-6</v>
      </c>
      <c r="AL57" s="1">
        <v>-1.08583914887618E-6</v>
      </c>
      <c r="AM57" s="1">
        <v>2.8579568644763902E-6</v>
      </c>
      <c r="AN57" s="1">
        <v>-1.77618695933928E-6</v>
      </c>
      <c r="AO57" s="1">
        <v>-1.3699454977649299E-7</v>
      </c>
      <c r="AP57" s="1">
        <v>-3.7698211932422099E-6</v>
      </c>
      <c r="AQ57" s="1">
        <v>-1.1721605452805199E-5</v>
      </c>
      <c r="AR57" s="1">
        <v>-2.0859047285651501E-6</v>
      </c>
      <c r="AS57" s="1">
        <v>-2.1646886195974901E-4</v>
      </c>
      <c r="AT57" s="1">
        <v>-2.3747243157041599E-5</v>
      </c>
      <c r="AU57" s="1">
        <v>-6.5960647817021699E-7</v>
      </c>
      <c r="AV57" s="1">
        <v>-1.5057458313937301E-6</v>
      </c>
      <c r="AW57" s="1">
        <v>-3.23737359497258E-6</v>
      </c>
      <c r="AX57" s="1">
        <v>-1.8678902768837E-6</v>
      </c>
      <c r="AY57" s="1">
        <v>5.6217981532724E-7</v>
      </c>
      <c r="AZ57" s="1">
        <v>7.7045251460831903E-7</v>
      </c>
      <c r="BA57" s="1">
        <v>4.7213330610545502E-6</v>
      </c>
      <c r="BB57" s="1">
        <v>-4.21257199236344E-5</v>
      </c>
      <c r="BC57" s="1">
        <v>5.15534155133995E-6</v>
      </c>
      <c r="BD57" s="1">
        <v>1.82379409375378E-7</v>
      </c>
      <c r="BE57" s="1">
        <v>-6.5722107117633397E-8</v>
      </c>
      <c r="BF57" s="1">
        <v>-1.25290353065888E-5</v>
      </c>
      <c r="BG57" s="1">
        <v>4.2084250714833298E-4</v>
      </c>
      <c r="BH57" s="1">
        <v>7.47258464678153E-6</v>
      </c>
      <c r="BI57" s="1">
        <v>1.003989945584E-5</v>
      </c>
      <c r="BJ57" s="1">
        <v>-4.4035646453502698E-7</v>
      </c>
      <c r="BK57" s="1">
        <v>4.2909099299480804E-6</v>
      </c>
      <c r="BL57" s="1">
        <v>-6.5441400949286701E-7</v>
      </c>
      <c r="BM57" s="1">
        <v>-2.1139880157703399E-5</v>
      </c>
      <c r="BN57" s="1">
        <v>1.6138090967634999E-5</v>
      </c>
      <c r="BO57" s="1">
        <v>-6.7335150576679701E-6</v>
      </c>
      <c r="BP57" s="1">
        <v>-1.6310758678778998E-5</v>
      </c>
      <c r="BQ57" s="1">
        <v>-8.6958068415823398E-6</v>
      </c>
      <c r="BR57" s="1">
        <v>-2.77204952800799E-5</v>
      </c>
      <c r="BS57" s="1">
        <v>5.7620866881686598E-6</v>
      </c>
    </row>
    <row r="58" spans="1:71" x14ac:dyDescent="0.25">
      <c r="A58" t="s">
        <v>70</v>
      </c>
      <c r="B58">
        <v>5.3598276E-2</v>
      </c>
      <c r="C58">
        <v>6.5178013076090599E-2</v>
      </c>
      <c r="D58">
        <v>0</v>
      </c>
      <c r="E58">
        <v>0</v>
      </c>
      <c r="F58">
        <v>0</v>
      </c>
      <c r="G58">
        <v>0</v>
      </c>
      <c r="H58" s="1">
        <v>6.0163564669366498E-6</v>
      </c>
      <c r="I58" s="1">
        <v>-2.9237296395683999E-6</v>
      </c>
      <c r="J58" s="1">
        <v>1.46257629950008E-5</v>
      </c>
      <c r="K58" s="1">
        <v>-2.0546012405600899E-5</v>
      </c>
      <c r="L58" s="1">
        <v>3.37372242917199E-6</v>
      </c>
      <c r="M58" s="1">
        <v>-2.34518406326966E-6</v>
      </c>
      <c r="N58" s="1">
        <v>3.1883984646181299E-7</v>
      </c>
      <c r="O58" s="1">
        <v>1.05171467916836E-5</v>
      </c>
      <c r="P58" s="1">
        <v>-8.9298724029983701E-7</v>
      </c>
      <c r="Q58" s="1">
        <v>1.27420783378382E-7</v>
      </c>
      <c r="R58" s="1">
        <v>-9.2312257632871901E-6</v>
      </c>
      <c r="S58" s="1">
        <v>-9.1849777119885394E-6</v>
      </c>
      <c r="T58" s="1">
        <v>-2.7028683326675E-6</v>
      </c>
      <c r="U58" s="1">
        <v>-8.7841742421945398E-6</v>
      </c>
      <c r="V58" s="1">
        <v>-1.03471529567609E-6</v>
      </c>
      <c r="W58" s="1">
        <v>2.9306037048882799E-6</v>
      </c>
      <c r="X58" s="1">
        <v>-6.3077633665562002E-6</v>
      </c>
      <c r="Y58" s="1">
        <v>-6.4500537700954203E-7</v>
      </c>
      <c r="Z58" s="1">
        <v>-4.7915070190688502E-6</v>
      </c>
      <c r="AA58" s="1">
        <v>1.01077796351086E-5</v>
      </c>
      <c r="AB58" s="1">
        <v>-3.46361701541087E-6</v>
      </c>
      <c r="AC58" s="1">
        <v>-6.8017606995008803E-7</v>
      </c>
      <c r="AD58" s="1">
        <v>-9.6222279527269903E-6</v>
      </c>
      <c r="AE58" s="1">
        <v>1.81260440365661E-6</v>
      </c>
      <c r="AF58" s="1">
        <v>-9.6835631674232702E-7</v>
      </c>
      <c r="AG58" s="1">
        <v>-3.8225414791871702E-5</v>
      </c>
      <c r="AH58" s="1">
        <v>-4.0170593775726799E-7</v>
      </c>
      <c r="AI58" s="1">
        <v>4.9694112070246299E-6</v>
      </c>
      <c r="AJ58" s="1">
        <v>-2.8148754008565598E-5</v>
      </c>
      <c r="AK58" s="1">
        <v>-1.18127799298735E-5</v>
      </c>
      <c r="AL58" s="1">
        <v>-3.0604574967175802E-6</v>
      </c>
      <c r="AM58" s="1">
        <v>1.4822383479533801E-5</v>
      </c>
      <c r="AN58" s="1">
        <v>-1.10705838228269E-6</v>
      </c>
      <c r="AO58" s="1">
        <v>-4.6676108923012296E-6</v>
      </c>
      <c r="AP58" s="1">
        <v>7.6695144726669597E-6</v>
      </c>
      <c r="AQ58" s="1">
        <v>-1.10510554680843E-4</v>
      </c>
      <c r="AR58" s="1">
        <v>5.9352192608113004E-6</v>
      </c>
      <c r="AS58" s="1">
        <v>-1.4928433629452699E-4</v>
      </c>
      <c r="AT58" s="1">
        <v>-3.7517157483714798E-6</v>
      </c>
      <c r="AU58" s="1">
        <v>3.6787974959935101E-6</v>
      </c>
      <c r="AV58" s="1">
        <v>-1.5149846112433001E-4</v>
      </c>
      <c r="AW58" s="1">
        <v>-1.13246565914893E-5</v>
      </c>
      <c r="AX58" s="1">
        <v>-2.1530730243678799E-4</v>
      </c>
      <c r="AY58" s="1">
        <v>-7.8704949098583996E-6</v>
      </c>
      <c r="AZ58" s="1">
        <v>-1.21996758870297E-5</v>
      </c>
      <c r="BA58" s="1">
        <v>-4.7465826063344004E-6</v>
      </c>
      <c r="BB58" s="1">
        <v>-3.1014941552748299E-4</v>
      </c>
      <c r="BC58" s="1">
        <v>4.6943234799596501E-5</v>
      </c>
      <c r="BD58" s="1">
        <v>-1.2177832458196301E-6</v>
      </c>
      <c r="BE58" s="1">
        <v>-8.2354121785488898E-4</v>
      </c>
      <c r="BF58" s="1">
        <v>-1.3911404734475301E-5</v>
      </c>
      <c r="BG58" s="1">
        <v>7.47258464678153E-6</v>
      </c>
      <c r="BH58">
        <v>4.2481733885470297E-3</v>
      </c>
      <c r="BI58" s="1">
        <v>-2.67449550505248E-4</v>
      </c>
      <c r="BJ58" s="1">
        <v>2.4418706643563799E-5</v>
      </c>
      <c r="BK58" s="1">
        <v>3.6898089916668101E-6</v>
      </c>
      <c r="BL58" s="1">
        <v>3.7829709654411302E-6</v>
      </c>
      <c r="BM58" s="1">
        <v>6.5262177520639403E-6</v>
      </c>
      <c r="BN58" s="1">
        <v>-5.3457302176654602E-4</v>
      </c>
      <c r="BO58" s="1">
        <v>-4.2769402658285197E-6</v>
      </c>
      <c r="BP58">
        <v>-1.38285862091269E-3</v>
      </c>
      <c r="BQ58" s="1">
        <v>-4.7912824079837103E-5</v>
      </c>
      <c r="BR58" s="1">
        <v>-8.9469209337665604E-5</v>
      </c>
      <c r="BS58" s="1">
        <v>-1.1451039755537E-4</v>
      </c>
    </row>
    <row r="59" spans="1:71" x14ac:dyDescent="0.25">
      <c r="A59" t="s">
        <v>61</v>
      </c>
      <c r="B59">
        <v>2.9610081E-2</v>
      </c>
      <c r="C59">
        <v>4.1201017482431497E-2</v>
      </c>
      <c r="D59">
        <v>0</v>
      </c>
      <c r="E59">
        <v>0</v>
      </c>
      <c r="F59">
        <v>0</v>
      </c>
      <c r="G59">
        <v>0</v>
      </c>
      <c r="H59" s="1">
        <v>-1.41524055048264E-6</v>
      </c>
      <c r="I59" s="1">
        <v>1.81076484571995E-7</v>
      </c>
      <c r="J59" s="1">
        <v>-9.5327980455608004E-7</v>
      </c>
      <c r="K59" s="1">
        <v>-1.03896367580826E-5</v>
      </c>
      <c r="L59" s="1">
        <v>3.6765757922642901E-7</v>
      </c>
      <c r="M59" s="1">
        <v>5.7042783786209597E-6</v>
      </c>
      <c r="N59" s="1">
        <v>-2.4689080942777799E-6</v>
      </c>
      <c r="O59" s="1">
        <v>1.18313076898254E-6</v>
      </c>
      <c r="P59" s="1">
        <v>7.1594570656475201E-7</v>
      </c>
      <c r="Q59" s="1">
        <v>-2.8865833240821798E-7</v>
      </c>
      <c r="R59" s="1">
        <v>-4.0983249431135903E-6</v>
      </c>
      <c r="S59" s="1">
        <v>-6.4795562567779298E-6</v>
      </c>
      <c r="T59" s="1">
        <v>-7.20176099078711E-6</v>
      </c>
      <c r="U59" s="1">
        <v>-1.55359726808137E-5</v>
      </c>
      <c r="V59" s="1">
        <v>6.1494496858466396E-7</v>
      </c>
      <c r="W59" s="1">
        <v>-5.5515780875903802E-7</v>
      </c>
      <c r="X59" s="1">
        <v>-4.9678117905298004E-6</v>
      </c>
      <c r="Y59" s="1">
        <v>-2.0247531321324101E-7</v>
      </c>
      <c r="Z59" s="1">
        <v>-2.1257245912608101E-6</v>
      </c>
      <c r="AA59" s="1">
        <v>-5.6152304949039503E-7</v>
      </c>
      <c r="AB59" s="1">
        <v>-3.44672161289774E-5</v>
      </c>
      <c r="AC59" s="1">
        <v>-1.2806230743363799E-7</v>
      </c>
      <c r="AD59" s="1">
        <v>9.0677708764190702E-7</v>
      </c>
      <c r="AE59" s="1">
        <v>4.6280782539215096E-6</v>
      </c>
      <c r="AF59" s="1">
        <v>-2.9629684834004701E-5</v>
      </c>
      <c r="AG59" s="1">
        <v>1.1122105888169499E-6</v>
      </c>
      <c r="AH59" s="1">
        <v>3.0533332127335302E-7</v>
      </c>
      <c r="AI59" s="1">
        <v>1.1739709243694901E-6</v>
      </c>
      <c r="AJ59" s="1">
        <v>1.5575251287338701E-5</v>
      </c>
      <c r="AK59" s="1">
        <v>4.8188483253105098E-6</v>
      </c>
      <c r="AL59" s="1">
        <v>4.2503335975547901E-6</v>
      </c>
      <c r="AM59" s="1">
        <v>-7.9494881326216896E-6</v>
      </c>
      <c r="AN59" s="1">
        <v>3.3570500759248201E-6</v>
      </c>
      <c r="AO59" s="1">
        <v>8.2664886359927598E-7</v>
      </c>
      <c r="AP59" s="1">
        <v>2.5612936334647598E-6</v>
      </c>
      <c r="AQ59" s="1">
        <v>-2.3806095561751301E-5</v>
      </c>
      <c r="AR59" s="1">
        <v>1.9506813267532601E-6</v>
      </c>
      <c r="AS59" s="1">
        <v>1.76962979063454E-5</v>
      </c>
      <c r="AT59" s="1">
        <v>-1.08649136332002E-5</v>
      </c>
      <c r="AU59" s="1">
        <v>3.6696429288905398E-6</v>
      </c>
      <c r="AV59" s="1">
        <v>-8.6476712740673002E-7</v>
      </c>
      <c r="AW59" s="1">
        <v>-8.1251009541264804E-5</v>
      </c>
      <c r="AX59" s="1">
        <v>-2.5688795330676799E-6</v>
      </c>
      <c r="AY59" s="1">
        <v>-2.5447921494037101E-5</v>
      </c>
      <c r="AZ59" s="1">
        <v>7.7820198661561099E-6</v>
      </c>
      <c r="BA59" s="1">
        <v>-1.37491673962821E-6</v>
      </c>
      <c r="BB59" s="1">
        <v>-3.8320514084288897E-5</v>
      </c>
      <c r="BC59" s="1">
        <v>-7.9249514206313799E-6</v>
      </c>
      <c r="BD59" s="1">
        <v>-1.2979893861139401E-6</v>
      </c>
      <c r="BE59" s="1">
        <v>-2.0917750522540601E-4</v>
      </c>
      <c r="BF59" s="1">
        <v>-1.03553495715655E-5</v>
      </c>
      <c r="BG59" s="1">
        <v>1.003989945584E-5</v>
      </c>
      <c r="BH59" s="1">
        <v>-2.67449550505248E-4</v>
      </c>
      <c r="BI59">
        <v>1.6975238415876199E-3</v>
      </c>
      <c r="BJ59" s="1">
        <v>-3.6672735338482498E-5</v>
      </c>
      <c r="BK59" s="1">
        <v>4.8964358569458697E-6</v>
      </c>
      <c r="BL59" s="1">
        <v>3.1153113011222102E-6</v>
      </c>
      <c r="BM59" s="1">
        <v>8.3347212336772904E-6</v>
      </c>
      <c r="BN59" s="1">
        <v>-9.5449090878832306E-5</v>
      </c>
      <c r="BO59" s="1">
        <v>2.0723476606786501E-6</v>
      </c>
      <c r="BP59" s="1">
        <v>-8.4059186134905395E-4</v>
      </c>
      <c r="BQ59" s="1">
        <v>4.9867461722090497E-6</v>
      </c>
      <c r="BR59" s="1">
        <v>-1.40185767539589E-6</v>
      </c>
      <c r="BS59" s="1">
        <v>-2.6112383707939899E-5</v>
      </c>
    </row>
    <row r="60" spans="1:71" x14ac:dyDescent="0.25">
      <c r="A60" t="s">
        <v>59</v>
      </c>
      <c r="B60">
        <v>4.4109816000000003E-2</v>
      </c>
      <c r="C60">
        <v>5.7666686732482E-2</v>
      </c>
      <c r="D60">
        <v>0</v>
      </c>
      <c r="E60">
        <v>0</v>
      </c>
      <c r="F60">
        <v>0</v>
      </c>
      <c r="G60">
        <v>0</v>
      </c>
      <c r="H60" s="1">
        <v>-4.2782937982483203E-6</v>
      </c>
      <c r="I60" s="1">
        <v>-1.81290629912299E-5</v>
      </c>
      <c r="J60" s="1">
        <v>-1.7271022818619899E-7</v>
      </c>
      <c r="K60" s="1">
        <v>1.0462769375981601E-5</v>
      </c>
      <c r="L60" s="1">
        <v>2.1428279632913399E-7</v>
      </c>
      <c r="M60" s="1">
        <v>-1.27120512472336E-5</v>
      </c>
      <c r="N60" s="1">
        <v>2.2380400710246002E-6</v>
      </c>
      <c r="O60" s="1">
        <v>5.3751350308492698E-6</v>
      </c>
      <c r="P60" s="1">
        <v>4.96683550739304E-7</v>
      </c>
      <c r="Q60" s="1">
        <v>6.2364383018307105E-7</v>
      </c>
      <c r="R60" s="1">
        <v>-2.5773287030564398E-6</v>
      </c>
      <c r="S60" s="1">
        <v>1.1623815635029499E-5</v>
      </c>
      <c r="T60" s="1">
        <v>3.6546196671959001E-6</v>
      </c>
      <c r="U60" s="1">
        <v>-4.6958747875451401E-5</v>
      </c>
      <c r="V60" s="1">
        <v>4.2292557890125597E-6</v>
      </c>
      <c r="W60" s="1">
        <v>-1.15290290463223E-6</v>
      </c>
      <c r="X60" s="1">
        <v>-5.7852969788837703E-5</v>
      </c>
      <c r="Y60" s="1">
        <v>4.12815655213712E-7</v>
      </c>
      <c r="Z60" s="1">
        <v>-8.2868227463432802E-7</v>
      </c>
      <c r="AA60" s="1">
        <v>1.8531603659422001E-6</v>
      </c>
      <c r="AB60" s="1">
        <v>-3.57251203938966E-6</v>
      </c>
      <c r="AC60" s="1">
        <v>-2.80859141155948E-6</v>
      </c>
      <c r="AD60" s="1">
        <v>1.9003118904773501E-6</v>
      </c>
      <c r="AE60" s="1">
        <v>5.4215790564686895E-7</v>
      </c>
      <c r="AF60" s="1">
        <v>-1.2857038069711001E-6</v>
      </c>
      <c r="AG60" s="1">
        <v>-8.2609978808377606E-6</v>
      </c>
      <c r="AH60" s="1">
        <v>-1.35403768509085E-5</v>
      </c>
      <c r="AI60" s="1">
        <v>7.9844823476397301E-6</v>
      </c>
      <c r="AJ60" s="1">
        <v>-2.2529856825541199E-4</v>
      </c>
      <c r="AK60" s="1">
        <v>-3.1390408738982801E-5</v>
      </c>
      <c r="AL60" s="1">
        <v>-2.6797201653642599E-6</v>
      </c>
      <c r="AM60" s="1">
        <v>-2.6850765643987499E-5</v>
      </c>
      <c r="AN60" s="1">
        <v>2.78598494013437E-6</v>
      </c>
      <c r="AO60" s="1">
        <v>-3.01088515568533E-6</v>
      </c>
      <c r="AP60" s="1">
        <v>-1.9607123533698501E-6</v>
      </c>
      <c r="AQ60" s="1">
        <v>-5.1539433464097804E-6</v>
      </c>
      <c r="AR60" s="1">
        <v>-5.8499642042842499E-6</v>
      </c>
      <c r="AS60" s="1">
        <v>-2.9056205421926603E-4</v>
      </c>
      <c r="AT60" s="1">
        <v>4.47342599262851E-6</v>
      </c>
      <c r="AU60" s="1">
        <v>3.0097732585132898E-6</v>
      </c>
      <c r="AV60" s="1">
        <v>-6.6870855496734402E-6</v>
      </c>
      <c r="AW60" s="1">
        <v>1.0847478211686001E-5</v>
      </c>
      <c r="AX60" s="1">
        <v>9.9026689018740904E-6</v>
      </c>
      <c r="AY60" s="1">
        <v>-7.0877261284096199E-6</v>
      </c>
      <c r="AZ60" s="1">
        <v>-5.5486874803831198E-5</v>
      </c>
      <c r="BA60" s="1">
        <v>-5.2098062973605099E-5</v>
      </c>
      <c r="BB60">
        <v>-1.30365266008898E-3</v>
      </c>
      <c r="BC60" s="1">
        <v>-6.5030577385027097E-5</v>
      </c>
      <c r="BD60" s="1">
        <v>-3.9389204377138303E-6</v>
      </c>
      <c r="BE60" s="1">
        <v>-1.26519690069169E-4</v>
      </c>
      <c r="BF60" s="1">
        <v>-7.8311124505582699E-5</v>
      </c>
      <c r="BG60" s="1">
        <v>-4.4035646453502698E-7</v>
      </c>
      <c r="BH60" s="1">
        <v>2.4418706643563799E-5</v>
      </c>
      <c r="BI60" s="1">
        <v>-3.6672735338482498E-5</v>
      </c>
      <c r="BJ60">
        <v>3.3254467587022101E-3</v>
      </c>
      <c r="BK60" s="1">
        <v>-1.9156164914954098E-6</v>
      </c>
      <c r="BL60" s="1">
        <v>-5.7427156724692099E-6</v>
      </c>
      <c r="BM60" s="1">
        <v>-1.7538447353498399E-5</v>
      </c>
      <c r="BN60" s="1">
        <v>-2.3138110777249899E-5</v>
      </c>
      <c r="BO60" s="1">
        <v>-6.4431747502518996E-6</v>
      </c>
      <c r="BP60" s="1">
        <v>-1.3385361926363499E-4</v>
      </c>
      <c r="BQ60" s="1">
        <v>-4.6981414577469498E-4</v>
      </c>
      <c r="BR60" s="1">
        <v>-2.5498641512733102E-4</v>
      </c>
      <c r="BS60" s="1">
        <v>-1.6249957720344998E-5</v>
      </c>
    </row>
    <row r="61" spans="1:71" x14ac:dyDescent="0.25">
      <c r="A61" t="s">
        <v>38</v>
      </c>
      <c r="B61">
        <v>6.57440299999999E-3</v>
      </c>
      <c r="C61">
        <v>1.0540353598859201E-2</v>
      </c>
      <c r="D61">
        <v>0</v>
      </c>
      <c r="E61">
        <v>0</v>
      </c>
      <c r="F61">
        <v>0</v>
      </c>
      <c r="G61">
        <v>0</v>
      </c>
      <c r="H61" s="1">
        <v>-1.90225481739565E-6</v>
      </c>
      <c r="I61" s="1">
        <v>2.1288618218965E-7</v>
      </c>
      <c r="J61" s="1">
        <v>2.7077160212549701E-7</v>
      </c>
      <c r="K61" s="1">
        <v>-2.6415306486937799E-6</v>
      </c>
      <c r="L61" s="1">
        <v>-3.12590370153213E-7</v>
      </c>
      <c r="M61" s="1">
        <v>-4.6839484400719499E-7</v>
      </c>
      <c r="N61" s="1">
        <v>-2.6385654990213901E-7</v>
      </c>
      <c r="O61" s="1">
        <v>-5.7014815775259199E-7</v>
      </c>
      <c r="P61" s="1">
        <v>2.01721445966588E-7</v>
      </c>
      <c r="Q61" s="1">
        <v>-2.3272744524471201E-9</v>
      </c>
      <c r="R61" s="1">
        <v>-1.7943467925449199E-7</v>
      </c>
      <c r="S61" s="1">
        <v>7.64560159289883E-7</v>
      </c>
      <c r="T61" s="1">
        <v>1.82746036770186E-7</v>
      </c>
      <c r="U61" s="1">
        <v>8.8142931266716303E-7</v>
      </c>
      <c r="V61" s="1">
        <v>8.9040670925189401E-7</v>
      </c>
      <c r="W61" s="1">
        <v>4.0666757037966701E-7</v>
      </c>
      <c r="X61" s="1">
        <v>-1.83029271187117E-6</v>
      </c>
      <c r="Y61" s="1">
        <v>2.1855673001292498E-8</v>
      </c>
      <c r="Z61" s="1">
        <v>-9.1469972655046201E-7</v>
      </c>
      <c r="AA61" s="1">
        <v>-2.5067347586590099E-7</v>
      </c>
      <c r="AB61" s="1">
        <v>8.2580044400824197E-7</v>
      </c>
      <c r="AC61" s="1">
        <v>-3.6581778133360902E-8</v>
      </c>
      <c r="AD61" s="1">
        <v>-1.6665664498550601E-7</v>
      </c>
      <c r="AE61" s="1">
        <v>1.6756497934592501E-7</v>
      </c>
      <c r="AF61" s="1">
        <v>-8.42732927778836E-7</v>
      </c>
      <c r="AG61" s="1">
        <v>-7.4348735012175497E-7</v>
      </c>
      <c r="AH61" s="1">
        <v>3.6277175300519402E-8</v>
      </c>
      <c r="AI61" s="1">
        <v>-1.9330652482763001E-7</v>
      </c>
      <c r="AJ61" s="1">
        <v>4.94764162336568E-6</v>
      </c>
      <c r="AK61" s="1">
        <v>2.7561785405178298E-6</v>
      </c>
      <c r="AL61" s="1">
        <v>2.3783453715961E-6</v>
      </c>
      <c r="AM61" s="1">
        <v>-8.3546598075580003E-5</v>
      </c>
      <c r="AN61" s="1">
        <v>6.33424233479161E-7</v>
      </c>
      <c r="AO61" s="1">
        <v>-5.0518782850437598E-7</v>
      </c>
      <c r="AP61" s="1">
        <v>-1.0930796011120499E-6</v>
      </c>
      <c r="AQ61" s="1">
        <v>2.7629962018216399E-6</v>
      </c>
      <c r="AR61" s="1">
        <v>1.2460290738606301E-6</v>
      </c>
      <c r="AS61" s="1">
        <v>-3.7363383589057498E-6</v>
      </c>
      <c r="AT61" s="1">
        <v>-5.9841737199830898E-7</v>
      </c>
      <c r="AU61" s="1">
        <v>-4.9666326479324401E-7</v>
      </c>
      <c r="AV61" s="1">
        <v>1.4959299564195501E-7</v>
      </c>
      <c r="AW61" s="1">
        <v>-5.8550826291621198E-7</v>
      </c>
      <c r="AX61" s="1">
        <v>-2.7823624694516899E-7</v>
      </c>
      <c r="AY61" s="1">
        <v>-8.0715791706638398E-7</v>
      </c>
      <c r="AZ61" s="1">
        <v>-1.6983498841823399E-6</v>
      </c>
      <c r="BA61" s="1">
        <v>-2.4099123459175601E-6</v>
      </c>
      <c r="BB61" s="1">
        <v>-2.3129561363879099E-5</v>
      </c>
      <c r="BC61" s="1">
        <v>-1.62863320133309E-5</v>
      </c>
      <c r="BD61" s="1">
        <v>8.0203011275931196E-7</v>
      </c>
      <c r="BE61" s="1">
        <v>-4.7456598973184097E-6</v>
      </c>
      <c r="BF61" s="1">
        <v>7.8979404892237002E-7</v>
      </c>
      <c r="BG61" s="1">
        <v>4.2909099299480804E-6</v>
      </c>
      <c r="BH61" s="1">
        <v>3.6898089916668101E-6</v>
      </c>
      <c r="BI61" s="1">
        <v>4.8964358569458697E-6</v>
      </c>
      <c r="BJ61" s="1">
        <v>-1.9156164914954098E-6</v>
      </c>
      <c r="BK61" s="1">
        <v>1.1109905398898399E-4</v>
      </c>
      <c r="BL61" s="1">
        <v>8.4490706578450196E-7</v>
      </c>
      <c r="BM61" s="1">
        <v>-5.0328010596351197E-6</v>
      </c>
      <c r="BN61" s="1">
        <v>2.7049068699422E-6</v>
      </c>
      <c r="BO61" s="1">
        <v>2.57649012690684E-7</v>
      </c>
      <c r="BP61" s="1">
        <v>-1.1092124574090199E-5</v>
      </c>
      <c r="BQ61" s="1">
        <v>5.0399088248403698E-6</v>
      </c>
      <c r="BR61" s="1">
        <v>5.9946360614096298E-6</v>
      </c>
      <c r="BS61" s="1">
        <v>9.1295769448672898E-6</v>
      </c>
    </row>
    <row r="62" spans="1:71" x14ac:dyDescent="0.25">
      <c r="A62" t="s">
        <v>41</v>
      </c>
      <c r="B62">
        <v>1.07495059999999E-2</v>
      </c>
      <c r="C62">
        <v>1.66937825334308E-2</v>
      </c>
      <c r="D62">
        <v>0</v>
      </c>
      <c r="E62">
        <v>0</v>
      </c>
      <c r="F62">
        <v>0</v>
      </c>
      <c r="G62">
        <v>0</v>
      </c>
      <c r="H62" s="1">
        <v>-8.5446736310260994E-5</v>
      </c>
      <c r="I62" s="1">
        <v>-4.6109064891073397E-6</v>
      </c>
      <c r="J62" s="1">
        <v>2.6195284564750499E-6</v>
      </c>
      <c r="K62" s="1">
        <v>-2.4053265901753302E-5</v>
      </c>
      <c r="L62" s="1">
        <v>4.3559065080180896E-6</v>
      </c>
      <c r="M62" s="1">
        <v>-8.6627851109857499E-7</v>
      </c>
      <c r="N62" s="1">
        <v>5.1659261646687096E-7</v>
      </c>
      <c r="O62" s="1">
        <v>2.4166084596706601E-6</v>
      </c>
      <c r="P62" s="1">
        <v>9.32488743313681E-8</v>
      </c>
      <c r="Q62" s="1">
        <v>-3.96882147714921E-8</v>
      </c>
      <c r="R62" s="1">
        <v>-1.99001960693608E-6</v>
      </c>
      <c r="S62" s="1">
        <v>1.57681448239364E-6</v>
      </c>
      <c r="T62" s="1">
        <v>-3.2457191552847702E-6</v>
      </c>
      <c r="U62" s="1">
        <v>-6.6420635622903401E-6</v>
      </c>
      <c r="V62" s="1">
        <v>2.89764772538799E-7</v>
      </c>
      <c r="W62" s="1">
        <v>-2.0277668172332701E-7</v>
      </c>
      <c r="X62" s="1">
        <v>-7.3941237264007501E-7</v>
      </c>
      <c r="Y62" s="1">
        <v>-3.6233473879443597E-8</v>
      </c>
      <c r="Z62" s="1">
        <v>-7.1158011936887203E-7</v>
      </c>
      <c r="AA62" s="1">
        <v>-2.8755096746752299E-8</v>
      </c>
      <c r="AB62" s="1">
        <v>1.0258089304181001E-6</v>
      </c>
      <c r="AC62" s="1">
        <v>-1.76178831514506E-6</v>
      </c>
      <c r="AD62" s="1">
        <v>-3.32174360978182E-7</v>
      </c>
      <c r="AE62" s="1">
        <v>2.11664903386251E-7</v>
      </c>
      <c r="AF62" s="1">
        <v>3.9841813944135601E-7</v>
      </c>
      <c r="AG62" s="1">
        <v>6.8989665890971299E-8</v>
      </c>
      <c r="AH62" s="1">
        <v>6.9106077394325604E-7</v>
      </c>
      <c r="AI62" s="1">
        <v>-5.0229409526052596E-7</v>
      </c>
      <c r="AJ62" s="1">
        <v>-1.9077043299278601E-6</v>
      </c>
      <c r="AK62" s="1">
        <v>1.8732015753838701E-6</v>
      </c>
      <c r="AL62" s="1">
        <v>-6.1247772655562497E-7</v>
      </c>
      <c r="AM62" s="1">
        <v>1.10802744819651E-6</v>
      </c>
      <c r="AN62" s="1">
        <v>-5.6216262775350595E-7</v>
      </c>
      <c r="AO62" s="1">
        <v>9.781646752224951E-7</v>
      </c>
      <c r="AP62" s="1">
        <v>1.48051703659741E-6</v>
      </c>
      <c r="AQ62" s="1">
        <v>-1.27884397382953E-4</v>
      </c>
      <c r="AR62" s="1">
        <v>5.3768707391200796E-7</v>
      </c>
      <c r="AS62" s="1">
        <v>-1.10929831226372E-6</v>
      </c>
      <c r="AT62" s="1">
        <v>-5.5273286161591302E-7</v>
      </c>
      <c r="AU62" s="1">
        <v>-7.0024801716055594E-8</v>
      </c>
      <c r="AV62" s="1">
        <v>3.0234131244947501E-6</v>
      </c>
      <c r="AW62" s="1">
        <v>-3.1103123519170501E-6</v>
      </c>
      <c r="AX62" s="1">
        <v>-4.0850415073932602E-6</v>
      </c>
      <c r="AY62" s="1">
        <v>3.63811101245042E-6</v>
      </c>
      <c r="AZ62" s="1">
        <v>-1.00299406931142E-7</v>
      </c>
      <c r="BA62" s="1">
        <v>-2.1675220666749699E-6</v>
      </c>
      <c r="BB62" s="1">
        <v>1.2887287511756199E-5</v>
      </c>
      <c r="BC62" s="1">
        <v>-5.6687666939386599E-6</v>
      </c>
      <c r="BD62" s="1">
        <v>-2.5059290169682299E-7</v>
      </c>
      <c r="BE62" s="1">
        <v>-4.5730253646726497E-5</v>
      </c>
      <c r="BF62" s="1">
        <v>-1.1284096010183E-5</v>
      </c>
      <c r="BG62" s="1">
        <v>-6.5441400949286701E-7</v>
      </c>
      <c r="BH62" s="1">
        <v>3.7829709654411302E-6</v>
      </c>
      <c r="BI62" s="1">
        <v>3.1153113011222102E-6</v>
      </c>
      <c r="BJ62" s="1">
        <v>-5.7427156724692099E-6</v>
      </c>
      <c r="BK62" s="1">
        <v>8.4490706578450196E-7</v>
      </c>
      <c r="BL62" s="1">
        <v>2.78682375273479E-4</v>
      </c>
      <c r="BM62" s="1">
        <v>2.1857172594642699E-6</v>
      </c>
      <c r="BN62" s="1">
        <v>1.0341686018986201E-5</v>
      </c>
      <c r="BO62" s="1">
        <v>-8.5265771609516896E-7</v>
      </c>
      <c r="BP62" s="1">
        <v>3.9317429523281202E-6</v>
      </c>
      <c r="BQ62" s="1">
        <v>4.1418447511623399E-6</v>
      </c>
      <c r="BR62" s="1">
        <v>1.8165621230838899E-5</v>
      </c>
      <c r="BS62" s="1">
        <v>-2.14278305664374E-5</v>
      </c>
    </row>
    <row r="63" spans="1:71" x14ac:dyDescent="0.25">
      <c r="A63" t="s">
        <v>19</v>
      </c>
      <c r="B63">
        <v>1.6698376000000001E-2</v>
      </c>
      <c r="C63">
        <v>2.5126299298431101E-2</v>
      </c>
      <c r="D63">
        <v>0</v>
      </c>
      <c r="E63">
        <v>0</v>
      </c>
      <c r="F63">
        <v>0</v>
      </c>
      <c r="G63">
        <v>0</v>
      </c>
      <c r="H63" s="1">
        <v>-9.8791571067751193E-7</v>
      </c>
      <c r="I63" s="1">
        <v>2.1469824408290799E-6</v>
      </c>
      <c r="J63" s="1">
        <v>4.8418340212025201E-6</v>
      </c>
      <c r="K63" s="1">
        <v>-4.2457379559501198E-6</v>
      </c>
      <c r="L63" s="1">
        <v>-2.4808533556078301E-6</v>
      </c>
      <c r="M63" s="1">
        <v>2.9492559001252698E-6</v>
      </c>
      <c r="N63" s="1">
        <v>1.0219788054564199E-6</v>
      </c>
      <c r="O63" s="1">
        <v>-1.4042103919421801E-6</v>
      </c>
      <c r="P63" s="1">
        <v>1.9939081490549E-7</v>
      </c>
      <c r="Q63" s="1">
        <v>-1.57748291029102E-7</v>
      </c>
      <c r="R63" s="1">
        <v>-2.9697802149348198E-6</v>
      </c>
      <c r="S63" s="1">
        <v>-5.5491095959701603E-6</v>
      </c>
      <c r="T63" s="1">
        <v>-9.1346095336470193E-5</v>
      </c>
      <c r="U63" s="1">
        <v>-1.7216416188692802E-5</v>
      </c>
      <c r="V63" s="1">
        <v>3.0341923677888101E-6</v>
      </c>
      <c r="W63" s="1">
        <v>3.8817272413401096E-6</v>
      </c>
      <c r="X63" s="1">
        <v>-2.7494459114101E-6</v>
      </c>
      <c r="Y63" s="1">
        <v>-2.3592446111811199E-7</v>
      </c>
      <c r="Z63" s="1">
        <v>6.3423844286946503E-7</v>
      </c>
      <c r="AA63" s="1">
        <v>-1.4280202154778601E-6</v>
      </c>
      <c r="AB63" s="1">
        <v>2.9789899340817898E-6</v>
      </c>
      <c r="AC63" s="1">
        <v>1.49456600905107E-6</v>
      </c>
      <c r="AD63" s="1">
        <v>-7.7015482180212301E-8</v>
      </c>
      <c r="AE63" s="1">
        <v>9.2190548536454097E-7</v>
      </c>
      <c r="AF63" s="1">
        <v>-9.7534099141121495E-7</v>
      </c>
      <c r="AG63" s="1">
        <v>-3.3733285658809498E-7</v>
      </c>
      <c r="AH63" s="1">
        <v>2.9927446638266302E-7</v>
      </c>
      <c r="AI63" s="1">
        <v>2.1087470681070801E-6</v>
      </c>
      <c r="AJ63" s="1">
        <v>1.2060558082922301E-5</v>
      </c>
      <c r="AK63" s="1">
        <v>4.9714781859962998E-7</v>
      </c>
      <c r="AL63" s="1">
        <v>-3.2698216388813002E-7</v>
      </c>
      <c r="AM63" s="1">
        <v>6.8376055127049102E-6</v>
      </c>
      <c r="AN63" s="1">
        <v>-1.63265782703032E-6</v>
      </c>
      <c r="AO63" s="1">
        <v>3.6306524266206302E-6</v>
      </c>
      <c r="AP63" s="1">
        <v>1.2891275655733401E-6</v>
      </c>
      <c r="AQ63" s="1">
        <v>-8.6376738597242399E-6</v>
      </c>
      <c r="AR63" s="1">
        <v>-3.2834341126793402E-6</v>
      </c>
      <c r="AS63" s="1">
        <v>-2.13317361815996E-4</v>
      </c>
      <c r="AT63" s="1">
        <v>-1.11784505282829E-4</v>
      </c>
      <c r="AU63" s="1">
        <v>-2.5046560682694401E-6</v>
      </c>
      <c r="AV63" s="1">
        <v>1.1845436396865001E-5</v>
      </c>
      <c r="AW63" s="1">
        <v>4.1687006167715298E-7</v>
      </c>
      <c r="AX63" s="1">
        <v>1.61584678168048E-7</v>
      </c>
      <c r="AY63" s="1">
        <v>-1.03149048170678E-6</v>
      </c>
      <c r="AZ63" s="1">
        <v>-4.9866793471814698E-6</v>
      </c>
      <c r="BA63" s="1">
        <v>6.3385871913443896E-6</v>
      </c>
      <c r="BB63" s="1">
        <v>-5.3217596629745299E-5</v>
      </c>
      <c r="BC63" s="1">
        <v>-1.0516062511231399E-5</v>
      </c>
      <c r="BD63" s="1">
        <v>9.3002311311798298E-7</v>
      </c>
      <c r="BE63" s="1">
        <v>-1.68840344404183E-5</v>
      </c>
      <c r="BF63" s="1">
        <v>-1.96554207590099E-5</v>
      </c>
      <c r="BG63" s="1">
        <v>-2.1139880157703399E-5</v>
      </c>
      <c r="BH63" s="1">
        <v>6.5262177520639403E-6</v>
      </c>
      <c r="BI63" s="1">
        <v>8.3347212336772904E-6</v>
      </c>
      <c r="BJ63" s="1">
        <v>-1.7538447353498399E-5</v>
      </c>
      <c r="BK63" s="1">
        <v>-5.0328010596351197E-6</v>
      </c>
      <c r="BL63" s="1">
        <v>2.1857172594642699E-6</v>
      </c>
      <c r="BM63" s="1">
        <v>6.3133091643434295E-4</v>
      </c>
      <c r="BN63" s="1">
        <v>-5.0242682896288E-6</v>
      </c>
      <c r="BO63" s="1">
        <v>2.1223559500854498E-6</v>
      </c>
      <c r="BP63" s="1">
        <v>-1.0735778412413499E-5</v>
      </c>
      <c r="BQ63" s="1">
        <v>-1.1216410020202201E-5</v>
      </c>
      <c r="BR63" s="1">
        <v>-7.4890704003909107E-5</v>
      </c>
      <c r="BS63" s="1">
        <v>4.4971870818076298E-6</v>
      </c>
    </row>
    <row r="64" spans="1:71" x14ac:dyDescent="0.25">
      <c r="A64" t="s">
        <v>60</v>
      </c>
      <c r="B64">
        <v>2.8615182999999999E-2</v>
      </c>
      <c r="C64">
        <v>4.0614335549061402E-2</v>
      </c>
      <c r="D64">
        <v>0</v>
      </c>
      <c r="E64">
        <v>0</v>
      </c>
      <c r="F64">
        <v>0</v>
      </c>
      <c r="G64">
        <v>0</v>
      </c>
      <c r="H64" s="1">
        <v>-5.08793668670117E-6</v>
      </c>
      <c r="I64" s="1">
        <v>1.3362559791291301E-5</v>
      </c>
      <c r="J64" s="1">
        <v>-2.1641949855852899E-6</v>
      </c>
      <c r="K64" s="1">
        <v>-1.8769851501749601E-6</v>
      </c>
      <c r="L64" s="1">
        <v>-1.2791364669220399E-6</v>
      </c>
      <c r="M64" s="1">
        <v>1.87922367714387E-6</v>
      </c>
      <c r="N64" s="1">
        <v>-2.1843982422905001E-6</v>
      </c>
      <c r="O64" s="1">
        <v>-3.8775955301050698E-6</v>
      </c>
      <c r="P64" s="1">
        <v>5.5799262080419395E-7</v>
      </c>
      <c r="Q64" s="1">
        <v>-2.25214523702121E-8</v>
      </c>
      <c r="R64" s="1">
        <v>8.0267815567330396E-7</v>
      </c>
      <c r="S64" s="1">
        <v>-4.9792645194179604E-6</v>
      </c>
      <c r="T64" s="1">
        <v>-2.5994098113901901E-6</v>
      </c>
      <c r="U64" s="1">
        <v>4.1776885674682402E-6</v>
      </c>
      <c r="V64" s="1">
        <v>-6.0950235859400698E-7</v>
      </c>
      <c r="W64" s="1">
        <v>-3.3387982082168201E-6</v>
      </c>
      <c r="X64" s="1">
        <v>9.1935950154185094E-6</v>
      </c>
      <c r="Y64" s="1">
        <v>-6.0013937566347697E-7</v>
      </c>
      <c r="Z64" s="1">
        <v>-7.8763233451872601E-6</v>
      </c>
      <c r="AA64" s="1">
        <v>-4.4091993338531203E-5</v>
      </c>
      <c r="AB64" s="1">
        <v>-1.58316721411129E-6</v>
      </c>
      <c r="AC64" s="1">
        <v>5.6925115206452896E-6</v>
      </c>
      <c r="AD64" s="1">
        <v>1.3517530505242099E-6</v>
      </c>
      <c r="AE64" s="1">
        <v>8.3723273260141303E-7</v>
      </c>
      <c r="AF64" s="1">
        <v>6.5198778593341095E-7</v>
      </c>
      <c r="AG64" s="1">
        <v>-2.1533847544746802E-6</v>
      </c>
      <c r="AH64" s="1">
        <v>2.2921337185351098E-6</v>
      </c>
      <c r="AI64" s="1">
        <v>8.5707257758507696E-7</v>
      </c>
      <c r="AJ64" s="1">
        <v>5.4116316246826801E-6</v>
      </c>
      <c r="AK64" s="1">
        <v>1.8935191908286599E-5</v>
      </c>
      <c r="AL64" s="1">
        <v>4.1053010905102703E-6</v>
      </c>
      <c r="AM64" s="1">
        <v>-7.9269633823219708E-6</v>
      </c>
      <c r="AN64" s="1">
        <v>-7.9799328356613E-6</v>
      </c>
      <c r="AO64" s="1">
        <v>-6.0646445658914396E-6</v>
      </c>
      <c r="AP64" s="1">
        <v>-2.3773993365993199E-6</v>
      </c>
      <c r="AQ64" s="1">
        <v>-2.1076674492184801E-5</v>
      </c>
      <c r="AR64" s="1">
        <v>5.9157005038113803E-6</v>
      </c>
      <c r="AS64" s="1">
        <v>-3.3697256101929099E-5</v>
      </c>
      <c r="AT64" s="1">
        <v>1.12228012577858E-5</v>
      </c>
      <c r="AU64" s="1">
        <v>-4.2765116450442103E-6</v>
      </c>
      <c r="AV64" s="1">
        <v>-1.56437479681943E-4</v>
      </c>
      <c r="AW64" s="1">
        <v>3.3378330690972699E-6</v>
      </c>
      <c r="AX64" s="1">
        <v>-3.5808192452228802E-5</v>
      </c>
      <c r="AY64" s="1">
        <v>-6.2713790371371498E-6</v>
      </c>
      <c r="AZ64" s="1">
        <v>-6.6822215797839703E-6</v>
      </c>
      <c r="BA64" s="1">
        <v>7.1705845092137098E-6</v>
      </c>
      <c r="BB64" s="1">
        <v>-6.9818966235466801E-5</v>
      </c>
      <c r="BC64" s="1">
        <v>-1.8975222461316999E-6</v>
      </c>
      <c r="BD64" s="1">
        <v>-2.50845121262809E-6</v>
      </c>
      <c r="BE64" s="1">
        <v>-2.27325338015063E-4</v>
      </c>
      <c r="BF64" s="1">
        <v>-3.1083576700289098E-6</v>
      </c>
      <c r="BG64" s="1">
        <v>1.6138090967634999E-5</v>
      </c>
      <c r="BH64" s="1">
        <v>-5.3457302176654602E-4</v>
      </c>
      <c r="BI64" s="1">
        <v>-9.5449090878832306E-5</v>
      </c>
      <c r="BJ64" s="1">
        <v>-2.3138110777249899E-5</v>
      </c>
      <c r="BK64" s="1">
        <v>2.7049068699422E-6</v>
      </c>
      <c r="BL64" s="1">
        <v>1.0341686018986201E-5</v>
      </c>
      <c r="BM64" s="1">
        <v>-5.0242682896288E-6</v>
      </c>
      <c r="BN64">
        <v>1.6495242520917499E-3</v>
      </c>
      <c r="BO64" s="1">
        <v>5.93738156909555E-6</v>
      </c>
      <c r="BP64" s="1">
        <v>-4.5908241718121799E-4</v>
      </c>
      <c r="BQ64" s="1">
        <v>-1.25115828827272E-5</v>
      </c>
      <c r="BR64" s="1">
        <v>2.3837330136751601E-5</v>
      </c>
      <c r="BS64" s="1">
        <v>1.12141287599769E-6</v>
      </c>
    </row>
    <row r="65" spans="1:71" x14ac:dyDescent="0.25">
      <c r="A65" t="s">
        <v>36</v>
      </c>
      <c r="B65">
        <v>5.4531369999999699E-3</v>
      </c>
      <c r="C65">
        <v>1.1044937402876201E-2</v>
      </c>
      <c r="D65">
        <v>0</v>
      </c>
      <c r="E65">
        <v>0</v>
      </c>
      <c r="F65">
        <v>0</v>
      </c>
      <c r="G65">
        <v>0</v>
      </c>
      <c r="H65" s="1">
        <v>8.4400478823055495E-7</v>
      </c>
      <c r="I65" s="1">
        <v>1.49922801290375E-6</v>
      </c>
      <c r="J65" s="1">
        <v>-2.9608775225897601E-6</v>
      </c>
      <c r="K65" s="1">
        <v>2.57836263331955E-6</v>
      </c>
      <c r="L65" s="1">
        <v>-5.47206930456923E-7</v>
      </c>
      <c r="M65" s="1">
        <v>6.6904212548849003E-7</v>
      </c>
      <c r="N65" s="1">
        <v>-3.4263177839071399E-7</v>
      </c>
      <c r="O65" s="1">
        <v>-4.3445075579787001E-7</v>
      </c>
      <c r="P65" s="1">
        <v>-1.7541647750973201E-7</v>
      </c>
      <c r="Q65" s="1">
        <v>6.1821518376842001E-8</v>
      </c>
      <c r="R65" s="1">
        <v>-1.6466253582293301E-6</v>
      </c>
      <c r="S65" s="1">
        <v>4.6591134077442803E-6</v>
      </c>
      <c r="T65" s="1">
        <v>-5.6855854296078599E-7</v>
      </c>
      <c r="U65" s="1">
        <v>-4.3493436952527299E-8</v>
      </c>
      <c r="V65" s="1">
        <v>-7.7981556055691298E-7</v>
      </c>
      <c r="W65" s="1">
        <v>9.6831602511955098E-7</v>
      </c>
      <c r="X65" s="1">
        <v>3.25137380233808E-6</v>
      </c>
      <c r="Y65" s="1">
        <v>1.2734495518153301E-7</v>
      </c>
      <c r="Z65" s="1">
        <v>3.7741137367604198E-7</v>
      </c>
      <c r="AA65" s="1">
        <v>-2.8139608433036302E-7</v>
      </c>
      <c r="AB65" s="1">
        <v>1.0619732928970199E-7</v>
      </c>
      <c r="AC65" s="1">
        <v>-8.6225970809362503E-7</v>
      </c>
      <c r="AD65" s="1">
        <v>-4.43449379527678E-8</v>
      </c>
      <c r="AE65" s="1">
        <v>9.3426840604328394E-9</v>
      </c>
      <c r="AF65" s="1">
        <v>-2.9560446344020299E-7</v>
      </c>
      <c r="AG65" s="1">
        <v>7.0351166789473804E-7</v>
      </c>
      <c r="AH65" s="1">
        <v>-1.00572424885437E-7</v>
      </c>
      <c r="AI65" s="1">
        <v>-9.830087131960461E-7</v>
      </c>
      <c r="AJ65" s="1">
        <v>3.5223399680828899E-7</v>
      </c>
      <c r="AK65" s="1">
        <v>-6.4222798076702295E-5</v>
      </c>
      <c r="AL65" s="1">
        <v>4.4790223878512701E-7</v>
      </c>
      <c r="AM65" s="1">
        <v>-1.1143340617007201E-7</v>
      </c>
      <c r="AN65" s="1">
        <v>-1.3762711080860499E-6</v>
      </c>
      <c r="AO65" s="1">
        <v>7.0843944157450803E-8</v>
      </c>
      <c r="AP65" s="1">
        <v>-5.0164286849399995E-7</v>
      </c>
      <c r="AQ65" s="1">
        <v>-4.6269515641711998E-7</v>
      </c>
      <c r="AR65" s="1">
        <v>-8.5318595229224205E-7</v>
      </c>
      <c r="AS65" s="1">
        <v>1.3609291417158599E-5</v>
      </c>
      <c r="AT65" s="1">
        <v>1.6969231954262801E-6</v>
      </c>
      <c r="AU65" s="1">
        <v>2.0288888682948501E-6</v>
      </c>
      <c r="AV65" s="1">
        <v>-3.2785115303972298E-6</v>
      </c>
      <c r="AW65" s="1">
        <v>-5.5287404562175205E-7</v>
      </c>
      <c r="AX65" s="1">
        <v>-1.0794268258919799E-6</v>
      </c>
      <c r="AY65" s="1">
        <v>2.14821811965772E-6</v>
      </c>
      <c r="AZ65" s="1">
        <v>2.07397424169913E-6</v>
      </c>
      <c r="BA65" s="1">
        <v>-9.4086196873941398E-7</v>
      </c>
      <c r="BB65" s="1">
        <v>-8.18883749870671E-5</v>
      </c>
      <c r="BC65" s="1">
        <v>-1.07332838610587E-6</v>
      </c>
      <c r="BD65" s="1">
        <v>1.0142473448058599E-6</v>
      </c>
      <c r="BE65" s="1">
        <v>-3.2283153333450102E-6</v>
      </c>
      <c r="BF65" s="1">
        <v>-2.1987000266315199E-6</v>
      </c>
      <c r="BG65" s="1">
        <v>-6.7335150576679701E-6</v>
      </c>
      <c r="BH65" s="1">
        <v>-4.2769402658285197E-6</v>
      </c>
      <c r="BI65" s="1">
        <v>2.0723476606786501E-6</v>
      </c>
      <c r="BJ65" s="1">
        <v>-6.4431747502518996E-6</v>
      </c>
      <c r="BK65" s="1">
        <v>2.57649012690684E-7</v>
      </c>
      <c r="BL65" s="1">
        <v>-8.5265771609516896E-7</v>
      </c>
      <c r="BM65" s="1">
        <v>2.1223559500854498E-6</v>
      </c>
      <c r="BN65" s="1">
        <v>5.93738156909555E-6</v>
      </c>
      <c r="BO65" s="1">
        <v>1.21990642233453E-4</v>
      </c>
      <c r="BP65" s="1">
        <v>2.272032797763E-6</v>
      </c>
      <c r="BQ65" s="1">
        <v>7.7708160590255102E-6</v>
      </c>
      <c r="BR65" s="1">
        <v>-1.19739083804501E-6</v>
      </c>
      <c r="BS65" s="1">
        <v>9.6175420221095493E-6</v>
      </c>
    </row>
    <row r="66" spans="1:71" x14ac:dyDescent="0.25">
      <c r="A66" t="s">
        <v>66</v>
      </c>
      <c r="B66">
        <v>7.5263740999999704E-2</v>
      </c>
      <c r="C66">
        <v>8.1400056753295202E-2</v>
      </c>
      <c r="D66">
        <v>0</v>
      </c>
      <c r="E66">
        <v>0</v>
      </c>
      <c r="F66">
        <v>0</v>
      </c>
      <c r="G66">
        <v>0</v>
      </c>
      <c r="H66" s="1">
        <v>9.5657209250171094E-6</v>
      </c>
      <c r="I66" s="1">
        <v>-5.6383092272693001E-6</v>
      </c>
      <c r="J66" s="1">
        <v>-3.2459142111731998E-5</v>
      </c>
      <c r="K66" s="1">
        <v>-7.1811680756254503E-5</v>
      </c>
      <c r="L66" s="1">
        <v>9.6993139108503202E-7</v>
      </c>
      <c r="M66" s="1">
        <v>-6.3582611492874696E-6</v>
      </c>
      <c r="N66" s="1">
        <v>3.6878507922686002E-6</v>
      </c>
      <c r="O66" s="1">
        <v>3.4135801227703001E-6</v>
      </c>
      <c r="P66" s="1">
        <v>2.6815881871574299E-7</v>
      </c>
      <c r="Q66" s="1">
        <v>-2.02591950270054E-7</v>
      </c>
      <c r="R66" s="1">
        <v>-8.5481739109458505E-6</v>
      </c>
      <c r="S66" s="1">
        <v>1.6823068186379701E-5</v>
      </c>
      <c r="T66" s="1">
        <v>-6.85970770373513E-6</v>
      </c>
      <c r="U66" s="1">
        <v>-1.5729649897011601E-5</v>
      </c>
      <c r="V66" s="1">
        <v>1.8970076576722201E-6</v>
      </c>
      <c r="W66" s="1">
        <v>1.3748305221300701E-6</v>
      </c>
      <c r="X66" s="1">
        <v>-1.3860185969516001E-5</v>
      </c>
      <c r="Y66" s="1">
        <v>8.7549947974585797E-7</v>
      </c>
      <c r="Z66" s="1">
        <v>1.34951506554083E-6</v>
      </c>
      <c r="AA66" s="1">
        <v>3.0120554643974898E-6</v>
      </c>
      <c r="AB66" s="1">
        <v>-2.6513288304133901E-5</v>
      </c>
      <c r="AC66" s="1">
        <v>-5.6930198171352299E-5</v>
      </c>
      <c r="AD66" s="1">
        <v>-2.9578632431958303E-7</v>
      </c>
      <c r="AE66" s="1">
        <v>-1.34874069080349E-5</v>
      </c>
      <c r="AF66" s="1">
        <v>9.6873531828752802E-6</v>
      </c>
      <c r="AG66" s="1">
        <v>-9.9930505674487208E-6</v>
      </c>
      <c r="AH66" s="1">
        <v>-1.24216242504165E-6</v>
      </c>
      <c r="AI66" s="1">
        <v>-3.2675512213485302E-6</v>
      </c>
      <c r="AJ66" s="1">
        <v>-1.6023227319530199E-5</v>
      </c>
      <c r="AK66" s="1">
        <v>-1.5975483565266899E-5</v>
      </c>
      <c r="AL66" s="1">
        <v>-3.22499317714611E-6</v>
      </c>
      <c r="AM66" s="1">
        <v>2.2714923219137101E-5</v>
      </c>
      <c r="AN66" s="1">
        <v>1.27307895421787E-5</v>
      </c>
      <c r="AO66" s="1">
        <v>1.2874706130479E-5</v>
      </c>
      <c r="AP66" s="1">
        <v>6.9182228929362396E-6</v>
      </c>
      <c r="AQ66" s="1">
        <v>-2.2795574591377899E-4</v>
      </c>
      <c r="AR66" s="1">
        <v>-9.2865492007288504E-6</v>
      </c>
      <c r="AS66" s="1">
        <v>-1.86525971800702E-4</v>
      </c>
      <c r="AT66" s="1">
        <v>-2.46340565450793E-5</v>
      </c>
      <c r="AU66" s="1">
        <v>1.40136955664023E-5</v>
      </c>
      <c r="AV66" s="1">
        <v>-8.4815092368996099E-5</v>
      </c>
      <c r="AW66" s="1">
        <v>-8.8437515455572397E-5</v>
      </c>
      <c r="AX66" s="1">
        <v>-5.34468643106242E-5</v>
      </c>
      <c r="AY66" s="1">
        <v>-2.28992857601872E-4</v>
      </c>
      <c r="AZ66" s="1">
        <v>1.10063032418075E-5</v>
      </c>
      <c r="BA66" s="1">
        <v>2.0310781215785401E-5</v>
      </c>
      <c r="BB66" s="1">
        <v>-6.26633724772709E-4</v>
      </c>
      <c r="BC66" s="1">
        <v>-4.7955973837921196E-6</v>
      </c>
      <c r="BD66" s="1">
        <v>1.39957934419384E-5</v>
      </c>
      <c r="BE66">
        <v>-1.50626149130071E-3</v>
      </c>
      <c r="BF66" s="1">
        <v>-8.0962761499263401E-5</v>
      </c>
      <c r="BG66" s="1">
        <v>-1.6310758678778998E-5</v>
      </c>
      <c r="BH66">
        <v>-1.38285862091269E-3</v>
      </c>
      <c r="BI66" s="1">
        <v>-8.4059186134905395E-4</v>
      </c>
      <c r="BJ66" s="1">
        <v>-1.3385361926363499E-4</v>
      </c>
      <c r="BK66" s="1">
        <v>-1.1092124574090199E-5</v>
      </c>
      <c r="BL66" s="1">
        <v>3.9317429523281202E-6</v>
      </c>
      <c r="BM66" s="1">
        <v>-1.0735778412413499E-5</v>
      </c>
      <c r="BN66" s="1">
        <v>-4.5908241718121799E-4</v>
      </c>
      <c r="BO66" s="1">
        <v>2.272032797763E-6</v>
      </c>
      <c r="BP66">
        <v>6.6259692394396797E-3</v>
      </c>
      <c r="BQ66" s="1">
        <v>-9.8144638366849102E-5</v>
      </c>
      <c r="BR66" s="1">
        <v>-1.90515759515026E-4</v>
      </c>
      <c r="BS66" s="1">
        <v>-2.2530814498234101E-4</v>
      </c>
    </row>
    <row r="67" spans="1:71" x14ac:dyDescent="0.25">
      <c r="A67" t="s">
        <v>47</v>
      </c>
      <c r="B67">
        <v>3.0045216E-2</v>
      </c>
      <c r="C67">
        <v>4.4429016789105297E-2</v>
      </c>
      <c r="D67">
        <v>0</v>
      </c>
      <c r="E67">
        <v>0</v>
      </c>
      <c r="F67">
        <v>0</v>
      </c>
      <c r="G67">
        <v>0</v>
      </c>
      <c r="H67" s="1">
        <v>7.9957744269773193E-6</v>
      </c>
      <c r="I67" s="1">
        <v>9.6767220440554001E-6</v>
      </c>
      <c r="J67" s="1">
        <v>8.5897789421119197E-6</v>
      </c>
      <c r="K67" s="1">
        <v>3.1938750507108402E-6</v>
      </c>
      <c r="L67" s="1">
        <v>3.0535173009789301E-6</v>
      </c>
      <c r="M67" s="1">
        <v>-3.37704877939552E-6</v>
      </c>
      <c r="N67" s="1">
        <v>-8.02816559239004E-7</v>
      </c>
      <c r="O67" s="1">
        <v>5.0321062180405396E-7</v>
      </c>
      <c r="P67" s="1">
        <v>5.2095812779691603E-7</v>
      </c>
      <c r="Q67" s="1">
        <v>5.7311078187821901E-7</v>
      </c>
      <c r="R67" s="1">
        <v>-1.34196183368208E-5</v>
      </c>
      <c r="S67" s="1">
        <v>-4.4692866183907203E-6</v>
      </c>
      <c r="T67" s="1">
        <v>6.49391005683537E-6</v>
      </c>
      <c r="U67" s="1">
        <v>-1.9699131162622402E-5</v>
      </c>
      <c r="V67" s="1">
        <v>-1.03064587225659E-7</v>
      </c>
      <c r="W67" s="1">
        <v>-5.4216811975472197E-7</v>
      </c>
      <c r="X67" s="1">
        <v>-8.3060885136763602E-5</v>
      </c>
      <c r="Y67" s="1">
        <v>-4.0283057820970899E-7</v>
      </c>
      <c r="Z67" s="1">
        <v>5.0317638095702202E-6</v>
      </c>
      <c r="AA67" s="1">
        <v>1.76642638014296E-6</v>
      </c>
      <c r="AB67" s="1">
        <v>2.6471058175977298E-6</v>
      </c>
      <c r="AC67" s="1">
        <v>2.5988829850773699E-6</v>
      </c>
      <c r="AD67" s="1">
        <v>-3.3443493200499999E-7</v>
      </c>
      <c r="AE67" s="1">
        <v>2.43160222278416E-7</v>
      </c>
      <c r="AF67" s="1">
        <v>-1.4027034517361799E-6</v>
      </c>
      <c r="AG67" s="1">
        <v>7.79994735708052E-6</v>
      </c>
      <c r="AH67" s="1">
        <v>1.9928871748938102E-6</v>
      </c>
      <c r="AI67" s="1">
        <v>-6.8952403525949905E-5</v>
      </c>
      <c r="AJ67" s="1">
        <v>-6.8556219834357693E-5</v>
      </c>
      <c r="AK67" s="1">
        <v>-1.79362289732162E-5</v>
      </c>
      <c r="AL67" s="1">
        <v>6.0356089894049103E-7</v>
      </c>
      <c r="AM67" s="1">
        <v>-2.21752816116126E-5</v>
      </c>
      <c r="AN67" s="1">
        <v>-2.92937876543686E-6</v>
      </c>
      <c r="AO67" s="1">
        <v>-3.18163189996544E-6</v>
      </c>
      <c r="AP67" s="1">
        <v>-6.8214487022338602E-7</v>
      </c>
      <c r="AQ67" s="1">
        <v>-6.8789755669206098E-6</v>
      </c>
      <c r="AR67" s="1">
        <v>-1.9117764229471801E-6</v>
      </c>
      <c r="AS67" s="1">
        <v>-1.1382908665311099E-4</v>
      </c>
      <c r="AT67" s="1">
        <v>-1.8177651281298001E-6</v>
      </c>
      <c r="AU67" s="1">
        <v>-3.0991359230076302E-6</v>
      </c>
      <c r="AV67" s="1">
        <v>4.3631379036334897E-6</v>
      </c>
      <c r="AW67" s="1">
        <v>1.1238775678423101E-5</v>
      </c>
      <c r="AX67" s="1">
        <v>1.2379470506810201E-5</v>
      </c>
      <c r="AY67" s="1">
        <v>-1.16447356935612E-5</v>
      </c>
      <c r="AZ67" s="1">
        <v>-8.4360712726853093E-6</v>
      </c>
      <c r="BA67" s="1">
        <v>-9.1100197899280302E-5</v>
      </c>
      <c r="BB67" s="1">
        <v>-7.1995125541141503E-4</v>
      </c>
      <c r="BC67" s="1">
        <v>-2.9011074868819098E-5</v>
      </c>
      <c r="BD67" s="1">
        <v>-1.4252136688339001E-6</v>
      </c>
      <c r="BE67" s="1">
        <v>-2.9319771528595099E-5</v>
      </c>
      <c r="BF67" s="1">
        <v>4.9866402261352202E-8</v>
      </c>
      <c r="BG67" s="1">
        <v>-8.6958068415823398E-6</v>
      </c>
      <c r="BH67" s="1">
        <v>-4.7912824079837103E-5</v>
      </c>
      <c r="BI67" s="1">
        <v>4.9867461722090497E-6</v>
      </c>
      <c r="BJ67" s="1">
        <v>-4.6981414577469498E-4</v>
      </c>
      <c r="BK67" s="1">
        <v>5.0399088248403698E-6</v>
      </c>
      <c r="BL67" s="1">
        <v>4.1418447511623399E-6</v>
      </c>
      <c r="BM67" s="1">
        <v>-1.1216410020202201E-5</v>
      </c>
      <c r="BN67" s="1">
        <v>-1.25115828827272E-5</v>
      </c>
      <c r="BO67" s="1">
        <v>7.7708160590255102E-6</v>
      </c>
      <c r="BP67" s="1">
        <v>-9.8144638366849102E-5</v>
      </c>
      <c r="BQ67">
        <v>1.9739375328466E-3</v>
      </c>
      <c r="BR67" s="1">
        <v>-1.05942809358594E-4</v>
      </c>
      <c r="BS67" s="1">
        <v>-2.5021360376522699E-6</v>
      </c>
    </row>
    <row r="68" spans="1:71" x14ac:dyDescent="0.25">
      <c r="A68" t="s">
        <v>69</v>
      </c>
      <c r="B68">
        <v>4.8832467000000102E-2</v>
      </c>
      <c r="C68">
        <v>6.1735884806581397E-2</v>
      </c>
      <c r="D68">
        <v>0</v>
      </c>
      <c r="E68">
        <v>0</v>
      </c>
      <c r="F68">
        <v>0</v>
      </c>
      <c r="G68">
        <v>0</v>
      </c>
      <c r="H68" s="1">
        <v>-3.3958990024669701E-6</v>
      </c>
      <c r="I68" s="1">
        <v>2.5747931027964999E-6</v>
      </c>
      <c r="J68" s="1">
        <v>9.5213332405276195E-6</v>
      </c>
      <c r="K68" s="1">
        <v>-1.0333946851936701E-5</v>
      </c>
      <c r="L68" s="1">
        <v>2.4697993674155599E-6</v>
      </c>
      <c r="M68" s="1">
        <v>9.5498236766805092E-6</v>
      </c>
      <c r="N68" s="1">
        <v>-5.5060076381442203E-6</v>
      </c>
      <c r="O68" s="1">
        <v>-5.50372928170721E-6</v>
      </c>
      <c r="P68" s="1">
        <v>6.5671877643600505E-7</v>
      </c>
      <c r="Q68" s="1">
        <v>-1.1584674319923601E-7</v>
      </c>
      <c r="R68" s="1">
        <v>-3.5337212933436302E-5</v>
      </c>
      <c r="S68" s="1">
        <v>-2.51063428075177E-5</v>
      </c>
      <c r="T68" s="1">
        <v>-3.8706811318407E-6</v>
      </c>
      <c r="U68" s="1">
        <v>-4.7410709748656898E-4</v>
      </c>
      <c r="V68" s="1">
        <v>5.2324251224238201E-6</v>
      </c>
      <c r="W68" s="1">
        <v>-2.40041410435926E-6</v>
      </c>
      <c r="X68" s="1">
        <v>-9.2395984706660307E-6</v>
      </c>
      <c r="Y68" s="1">
        <v>-5.4659739689705899E-6</v>
      </c>
      <c r="Z68" s="1">
        <v>5.5777887678468201E-6</v>
      </c>
      <c r="AA68" s="1">
        <v>-9.3753539523824696E-7</v>
      </c>
      <c r="AB68" s="1">
        <v>-4.0584460885504998E-7</v>
      </c>
      <c r="AC68" s="1">
        <v>5.3833198593079305E-7</v>
      </c>
      <c r="AD68" s="1">
        <v>-3.4084923869237E-7</v>
      </c>
      <c r="AE68" s="1">
        <v>-4.0433241016852401E-7</v>
      </c>
      <c r="AF68" s="1">
        <v>1.10567745129376E-6</v>
      </c>
      <c r="AG68" s="1">
        <v>-9.9078548937652106E-7</v>
      </c>
      <c r="AH68" s="1">
        <v>-8.2137614612672805E-7</v>
      </c>
      <c r="AI68" s="1">
        <v>-1.12205947162711E-7</v>
      </c>
      <c r="AJ68" s="1">
        <v>-9.4279013758238005E-7</v>
      </c>
      <c r="AK68" s="1">
        <v>-4.2222156296365298E-6</v>
      </c>
      <c r="AL68" s="1">
        <v>1.5558814887252301E-7</v>
      </c>
      <c r="AM68" s="1">
        <v>-1.48821723347237E-5</v>
      </c>
      <c r="AN68" s="1">
        <v>4.6908946846634403E-6</v>
      </c>
      <c r="AO68" s="1">
        <v>1.0729653324723799E-8</v>
      </c>
      <c r="AP68" s="1">
        <v>-6.3935494358584202E-6</v>
      </c>
      <c r="AQ68" s="1">
        <v>-5.7647291614253103E-5</v>
      </c>
      <c r="AR68" s="1">
        <v>-1.26132781771551E-4</v>
      </c>
      <c r="AS68" s="1">
        <v>-7.0264681777587005E-4</v>
      </c>
      <c r="AT68" s="1">
        <v>-8.6297232778858896E-5</v>
      </c>
      <c r="AU68" s="1">
        <v>-2.8121881215067798E-5</v>
      </c>
      <c r="AV68" s="1">
        <v>3.0770916235404901E-5</v>
      </c>
      <c r="AW68" s="1">
        <v>-6.2434768102433898E-6</v>
      </c>
      <c r="AX68" s="1">
        <v>-2.4862884956235401E-5</v>
      </c>
      <c r="AY68" s="1">
        <v>-1.00885655333027E-5</v>
      </c>
      <c r="AZ68" s="1">
        <v>2.3039028632332801E-6</v>
      </c>
      <c r="BA68" s="1">
        <v>-8.0952520874351307E-6</v>
      </c>
      <c r="BB68" s="1">
        <v>-8.4488738570406201E-4</v>
      </c>
      <c r="BC68" s="1">
        <v>-1.84330254771607E-6</v>
      </c>
      <c r="BD68" s="1">
        <v>3.0454727247382901E-6</v>
      </c>
      <c r="BE68" s="1">
        <v>-1.9553873407583699E-4</v>
      </c>
      <c r="BF68" s="1">
        <v>-4.9118917705744201E-4</v>
      </c>
      <c r="BG68" s="1">
        <v>-2.77204952800799E-5</v>
      </c>
      <c r="BH68" s="1">
        <v>-8.9469209337665604E-5</v>
      </c>
      <c r="BI68" s="1">
        <v>-1.40185767539589E-6</v>
      </c>
      <c r="BJ68" s="1">
        <v>-2.5498641512733102E-4</v>
      </c>
      <c r="BK68" s="1">
        <v>5.9946360614096298E-6</v>
      </c>
      <c r="BL68" s="1">
        <v>1.8165621230838899E-5</v>
      </c>
      <c r="BM68" s="1">
        <v>-7.4890704003909107E-5</v>
      </c>
      <c r="BN68" s="1">
        <v>2.3837330136751601E-5</v>
      </c>
      <c r="BO68" s="1">
        <v>-1.19739083804501E-6</v>
      </c>
      <c r="BP68" s="1">
        <v>-1.90515759515026E-4</v>
      </c>
      <c r="BQ68" s="1">
        <v>-1.05942809358594E-4</v>
      </c>
      <c r="BR68">
        <v>3.8113194728514898E-3</v>
      </c>
      <c r="BS68" s="1">
        <v>3.03457617913132E-6</v>
      </c>
    </row>
    <row r="69" spans="1:71" x14ac:dyDescent="0.25">
      <c r="A69" t="s">
        <v>42</v>
      </c>
      <c r="B69">
        <v>3.20748109999998E-2</v>
      </c>
      <c r="C69">
        <v>4.4070736302268501E-2</v>
      </c>
      <c r="D69">
        <v>0</v>
      </c>
      <c r="E69">
        <v>0</v>
      </c>
      <c r="F69">
        <v>0</v>
      </c>
      <c r="G69">
        <v>0</v>
      </c>
      <c r="H69" s="1">
        <v>2.92825206686329E-6</v>
      </c>
      <c r="I69" s="1">
        <v>1.4771764647368401E-6</v>
      </c>
      <c r="J69" s="1">
        <v>-4.5389219675104701E-5</v>
      </c>
      <c r="K69" s="1">
        <v>-5.3070200264617001E-5</v>
      </c>
      <c r="L69" s="1">
        <v>1.6931988017899799E-6</v>
      </c>
      <c r="M69" s="1">
        <v>-1.0079169441802299E-4</v>
      </c>
      <c r="N69" s="1">
        <v>-3.6554474247662099E-5</v>
      </c>
      <c r="O69" s="1">
        <v>-1.1880005588162899E-6</v>
      </c>
      <c r="P69" s="1">
        <v>2.0396625782720502E-6</v>
      </c>
      <c r="Q69" s="1">
        <v>2.0365950270079399E-8</v>
      </c>
      <c r="R69" s="1">
        <v>-5.6446522671004997E-6</v>
      </c>
      <c r="S69" s="1">
        <v>2.21936493250217E-6</v>
      </c>
      <c r="T69" s="1">
        <v>-5.3371485255651097E-6</v>
      </c>
      <c r="U69" s="1">
        <v>2.3892898074129101E-6</v>
      </c>
      <c r="V69" s="1">
        <v>5.6390313911257096E-7</v>
      </c>
      <c r="W69" s="1">
        <v>-6.7053968201450102E-7</v>
      </c>
      <c r="X69" s="1">
        <v>1.9486613846104301E-6</v>
      </c>
      <c r="Y69" s="1">
        <v>-4.1297854459627E-7</v>
      </c>
      <c r="Z69" s="1">
        <v>-7.0510211298938802E-7</v>
      </c>
      <c r="AA69" s="1">
        <v>-2.0106026668305001E-6</v>
      </c>
      <c r="AB69" s="1">
        <v>-5.1658246385852104E-6</v>
      </c>
      <c r="AC69" s="1">
        <v>-1.0218281999782801E-6</v>
      </c>
      <c r="AD69" s="1">
        <v>5.6591070930415098E-8</v>
      </c>
      <c r="AE69" s="1">
        <v>1.22374195182662E-8</v>
      </c>
      <c r="AF69" s="1">
        <v>-5.7030836461673096E-7</v>
      </c>
      <c r="AG69" s="1">
        <v>-3.00485186159384E-6</v>
      </c>
      <c r="AH69" s="1">
        <v>6.4439542601412899E-7</v>
      </c>
      <c r="AI69" s="1">
        <v>6.2079001580451496E-6</v>
      </c>
      <c r="AJ69" s="1">
        <v>1.0671829699384701E-5</v>
      </c>
      <c r="AK69" s="1">
        <v>-5.26130996008345E-7</v>
      </c>
      <c r="AL69" s="1">
        <v>4.24407832670662E-7</v>
      </c>
      <c r="AM69" s="1">
        <v>-6.6949124157406904E-6</v>
      </c>
      <c r="AN69" s="1">
        <v>8.6032917079950496E-7</v>
      </c>
      <c r="AO69" s="1">
        <v>3.5449961793154098E-6</v>
      </c>
      <c r="AP69" s="1">
        <v>-2.5320767012913102E-5</v>
      </c>
      <c r="AQ69" s="1">
        <v>-1.3909759402719299E-4</v>
      </c>
      <c r="AR69" s="1">
        <v>-2.0876327717603799E-6</v>
      </c>
      <c r="AS69" s="1">
        <v>-4.4866173893748E-5</v>
      </c>
      <c r="AT69" s="1">
        <v>1.0622194767259499E-5</v>
      </c>
      <c r="AU69" s="1">
        <v>-2.31992010437769E-6</v>
      </c>
      <c r="AV69" s="1">
        <v>-8.4622733340519505E-6</v>
      </c>
      <c r="AW69" s="1">
        <v>7.4518993222621199E-6</v>
      </c>
      <c r="AX69" s="1">
        <v>8.7055507602249993E-6</v>
      </c>
      <c r="AY69" s="1">
        <v>-2.58496102678275E-6</v>
      </c>
      <c r="AZ69" s="1">
        <v>-9.8742250590683103E-8</v>
      </c>
      <c r="BA69" s="1">
        <v>-9.4802280426427398E-6</v>
      </c>
      <c r="BB69" s="1">
        <v>-4.5858916713319797E-5</v>
      </c>
      <c r="BC69" s="1">
        <v>-1.8099057543281699E-6</v>
      </c>
      <c r="BD69" s="1">
        <v>-1.8284202536062399E-6</v>
      </c>
      <c r="BE69">
        <v>-1.09722431105776E-3</v>
      </c>
      <c r="BF69" s="1">
        <v>1.6034779306922301E-5</v>
      </c>
      <c r="BG69" s="1">
        <v>5.7620866881686598E-6</v>
      </c>
      <c r="BH69" s="1">
        <v>-1.1451039755537E-4</v>
      </c>
      <c r="BI69" s="1">
        <v>-2.6112383707939899E-5</v>
      </c>
      <c r="BJ69" s="1">
        <v>-1.6249957720344998E-5</v>
      </c>
      <c r="BK69" s="1">
        <v>9.1295769448672898E-6</v>
      </c>
      <c r="BL69" s="1">
        <v>-2.14278305664374E-5</v>
      </c>
      <c r="BM69" s="1">
        <v>4.4971870818076298E-6</v>
      </c>
      <c r="BN69" s="1">
        <v>1.12141287599769E-6</v>
      </c>
      <c r="BO69" s="1">
        <v>9.6175420221095493E-6</v>
      </c>
      <c r="BP69" s="1">
        <v>-2.2530814498234101E-4</v>
      </c>
      <c r="BQ69" s="1">
        <v>-2.5021360376522699E-6</v>
      </c>
      <c r="BR69" s="1">
        <v>3.03457617913132E-6</v>
      </c>
      <c r="BS69">
        <v>1.9422297982240901E-3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WCC Portfolio</vt:lpstr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2013-03-20T00:34:59Z</dcterms:created>
  <dcterms:modified xsi:type="dcterms:W3CDTF">2013-03-22T00:08:41Z</dcterms:modified>
</cp:coreProperties>
</file>