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21075" windowHeight="9975" activeTab="2"/>
  </bookViews>
  <sheets>
    <sheet name="WCC Portfolio" sheetId="7" r:id="rId1"/>
    <sheet name="Buys" sheetId="6" r:id="rId2"/>
    <sheet name="Decider" sheetId="2" r:id="rId3"/>
    <sheet name="2013" sheetId="4" r:id="rId4"/>
    <sheet name="Combos" sheetId="5" r:id="rId5"/>
    <sheet name="testOutputs" sheetId="1" r:id="rId6"/>
  </sheets>
  <definedNames>
    <definedName name="_xlnm._FilterDatabase" localSheetId="3" hidden="1">'2013'!#REF!</definedName>
    <definedName name="CIQWBGuid" hidden="1">"d7f9e41d-3335-4940-a255-64c063b6bf9e"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3" hidden="1">40976.9751736111</definedName>
    <definedName name="IQ_NAMES_REVISION_DATE_" hidden="1">41307.8244907407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3">'2013'!$B$1:$N$71</definedName>
  </definedNames>
  <calcPr calcId="144525" calcMode="autoNoTable" iterate="1"/>
</workbook>
</file>

<file path=xl/calcChain.xml><?xml version="1.0" encoding="utf-8"?>
<calcChain xmlns="http://schemas.openxmlformats.org/spreadsheetml/2006/main">
  <c r="C16" i="7" l="1"/>
  <c r="C22" i="7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4" i="7"/>
  <c r="F4" i="7" s="1"/>
  <c r="D5" i="7"/>
  <c r="D6" i="7"/>
  <c r="D7" i="7"/>
  <c r="D8" i="7"/>
  <c r="D9" i="7"/>
  <c r="D10" i="7"/>
  <c r="D11" i="7"/>
  <c r="D12" i="7"/>
  <c r="D13" i="7"/>
  <c r="D14" i="7"/>
  <c r="D15" i="7"/>
  <c r="D4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D30" i="7"/>
  <c r="E30" i="7"/>
  <c r="F30" i="7"/>
  <c r="G30" i="7"/>
  <c r="H30" i="7"/>
  <c r="I30" i="7"/>
  <c r="J30" i="7"/>
  <c r="K30" i="7"/>
  <c r="L30" i="7"/>
  <c r="M30" i="7"/>
  <c r="N30" i="7"/>
  <c r="C30" i="7"/>
  <c r="C33" i="6"/>
  <c r="C37" i="6"/>
  <c r="D33" i="6"/>
  <c r="C36" i="6" s="1"/>
  <c r="D32" i="6"/>
  <c r="C32" i="6"/>
  <c r="C35" i="6" s="1"/>
  <c r="C13" i="6"/>
  <c r="C9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6" i="6"/>
  <c r="D26" i="6"/>
  <c r="E26" i="6"/>
  <c r="F26" i="6"/>
  <c r="G26" i="6"/>
  <c r="H26" i="6"/>
  <c r="I26" i="6"/>
  <c r="J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D21" i="6"/>
  <c r="E21" i="6"/>
  <c r="F21" i="6"/>
  <c r="G21" i="6"/>
  <c r="H21" i="6"/>
  <c r="I21" i="6"/>
  <c r="J21" i="6"/>
  <c r="C21" i="6"/>
  <c r="D1" i="2"/>
  <c r="G51" i="2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G46" i="5" s="1"/>
  <c r="F46" i="5" s="1"/>
  <c r="G50" i="2" s="1"/>
  <c r="J50" i="2" s="1"/>
  <c r="F45" i="5"/>
  <c r="G45" i="5" s="1"/>
  <c r="E45" i="5"/>
  <c r="F44" i="5"/>
  <c r="G44" i="5"/>
  <c r="E44" i="5"/>
  <c r="F43" i="5"/>
  <c r="G43" i="5" s="1"/>
  <c r="E43" i="5"/>
  <c r="F42" i="5"/>
  <c r="G42" i="5" s="1"/>
  <c r="E42" i="5"/>
  <c r="F41" i="5"/>
  <c r="G41" i="5"/>
  <c r="E41" i="5"/>
  <c r="H35" i="5"/>
  <c r="I35" i="5"/>
  <c r="I34" i="5"/>
  <c r="H34" i="5"/>
  <c r="F35" i="5"/>
  <c r="G35" i="5" s="1"/>
  <c r="E35" i="5"/>
  <c r="F34" i="5"/>
  <c r="G34" i="5" s="1"/>
  <c r="E3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/>
  <c r="E26" i="5"/>
  <c r="F25" i="5"/>
  <c r="G25" i="5"/>
  <c r="E25" i="5"/>
  <c r="F24" i="5"/>
  <c r="G24" i="5" s="1"/>
  <c r="E24" i="5"/>
  <c r="F18" i="5"/>
  <c r="G18" i="5" s="1"/>
  <c r="E18" i="5"/>
  <c r="F17" i="5"/>
  <c r="G17" i="5" s="1"/>
  <c r="E17" i="5"/>
  <c r="F16" i="5"/>
  <c r="G16" i="5"/>
  <c r="E16" i="5"/>
  <c r="F15" i="5"/>
  <c r="G15" i="5" s="1"/>
  <c r="E15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G9" i="5" s="1"/>
  <c r="F9" i="5" s="1"/>
  <c r="G5" i="2" s="1"/>
  <c r="F5" i="5"/>
  <c r="G5" i="5" s="1"/>
  <c r="F6" i="5"/>
  <c r="G6" i="5"/>
  <c r="F7" i="5"/>
  <c r="G7" i="5" s="1"/>
  <c r="F8" i="5"/>
  <c r="G8" i="5" s="1"/>
  <c r="F4" i="5"/>
  <c r="G4" i="5" s="1"/>
  <c r="E5" i="5"/>
  <c r="E6" i="5"/>
  <c r="E7" i="5"/>
  <c r="E8" i="5"/>
  <c r="E4" i="5"/>
  <c r="E9" i="5" s="1"/>
  <c r="F5" i="2" s="1"/>
  <c r="D62" i="2"/>
  <c r="F62" i="2" s="1"/>
  <c r="N62" i="2" s="1"/>
  <c r="D61" i="2"/>
  <c r="F61" i="2"/>
  <c r="I61" i="2" s="1"/>
  <c r="D60" i="2"/>
  <c r="F60" i="2" s="1"/>
  <c r="N60" i="2" s="1"/>
  <c r="D59" i="2"/>
  <c r="F59" i="2"/>
  <c r="D58" i="2"/>
  <c r="F58" i="2" s="1"/>
  <c r="N58" i="2" s="1"/>
  <c r="D57" i="2"/>
  <c r="F57" i="2"/>
  <c r="E8" i="6" s="1"/>
  <c r="D56" i="2"/>
  <c r="F56" i="2" s="1"/>
  <c r="D55" i="2"/>
  <c r="F55" i="2"/>
  <c r="N55" i="2" s="1"/>
  <c r="D54" i="2"/>
  <c r="F54" i="2" s="1"/>
  <c r="D53" i="2"/>
  <c r="F53" i="2"/>
  <c r="N53" i="2" s="1"/>
  <c r="D52" i="2"/>
  <c r="F52" i="2" s="1"/>
  <c r="N52" i="2" s="1"/>
  <c r="F51" i="2"/>
  <c r="D47" i="2"/>
  <c r="F47" i="2"/>
  <c r="N47" i="2" s="1"/>
  <c r="D46" i="2"/>
  <c r="F46" i="2"/>
  <c r="D45" i="2"/>
  <c r="F45" i="2"/>
  <c r="N45" i="2" s="1"/>
  <c r="D44" i="2"/>
  <c r="F44" i="2"/>
  <c r="D43" i="2"/>
  <c r="F43" i="2"/>
  <c r="N43" i="2" s="1"/>
  <c r="D42" i="2"/>
  <c r="F42" i="2"/>
  <c r="D41" i="2"/>
  <c r="G41" i="2" s="1"/>
  <c r="J41" i="2" s="1"/>
  <c r="F41" i="2"/>
  <c r="N41" i="2" s="1"/>
  <c r="D40" i="2"/>
  <c r="F40" i="2"/>
  <c r="D39" i="2"/>
  <c r="F39" i="2"/>
  <c r="N39" i="2" s="1"/>
  <c r="D38" i="2"/>
  <c r="F38" i="2"/>
  <c r="D37" i="2"/>
  <c r="D36" i="2"/>
  <c r="F36" i="2" s="1"/>
  <c r="N36" i="2" s="1"/>
  <c r="D32" i="2"/>
  <c r="F32" i="2"/>
  <c r="D31" i="2"/>
  <c r="F31" i="2" s="1"/>
  <c r="N31" i="2" s="1"/>
  <c r="D30" i="2"/>
  <c r="F30" i="2"/>
  <c r="E7" i="6" s="1"/>
  <c r="I7" i="6" s="1"/>
  <c r="D29" i="2"/>
  <c r="F29" i="2" s="1"/>
  <c r="D28" i="2"/>
  <c r="F28" i="2"/>
  <c r="N28" i="2" s="1"/>
  <c r="D27" i="2"/>
  <c r="F27" i="2" s="1"/>
  <c r="N27" i="2" s="1"/>
  <c r="D26" i="2"/>
  <c r="F26" i="2"/>
  <c r="N26" i="2" s="1"/>
  <c r="D25" i="2"/>
  <c r="F25" i="2" s="1"/>
  <c r="N25" i="2" s="1"/>
  <c r="D24" i="2"/>
  <c r="F24" i="2"/>
  <c r="N24" i="2" s="1"/>
  <c r="D23" i="2"/>
  <c r="F23" i="2" s="1"/>
  <c r="I23" i="2" s="1"/>
  <c r="D22" i="2"/>
  <c r="F22" i="2"/>
  <c r="N22" i="2" s="1"/>
  <c r="D21" i="2"/>
  <c r="F21" i="2" s="1"/>
  <c r="D7" i="2"/>
  <c r="F7" i="2"/>
  <c r="N7" i="2" s="1"/>
  <c r="D8" i="2"/>
  <c r="F8" i="2" s="1"/>
  <c r="N8" i="2" s="1"/>
  <c r="D9" i="2"/>
  <c r="F9" i="2"/>
  <c r="N9" i="2" s="1"/>
  <c r="D10" i="2"/>
  <c r="F10" i="2" s="1"/>
  <c r="N10" i="2" s="1"/>
  <c r="D11" i="2"/>
  <c r="F11" i="2"/>
  <c r="N11" i="2" s="1"/>
  <c r="D12" i="2"/>
  <c r="F12" i="2" s="1"/>
  <c r="I12" i="2" s="1"/>
  <c r="D13" i="2"/>
  <c r="F13" i="2"/>
  <c r="N13" i="2" s="1"/>
  <c r="D14" i="2"/>
  <c r="F14" i="2" s="1"/>
  <c r="E6" i="6" s="1"/>
  <c r="D15" i="2"/>
  <c r="F15" i="2"/>
  <c r="N15" i="2" s="1"/>
  <c r="D16" i="2"/>
  <c r="F16" i="2" s="1"/>
  <c r="N16" i="2" s="1"/>
  <c r="D17" i="2"/>
  <c r="F17" i="2"/>
  <c r="N17" i="2" s="1"/>
  <c r="D6" i="2"/>
  <c r="F6" i="2" s="1"/>
  <c r="N6" i="2" s="1"/>
  <c r="F5" i="4"/>
  <c r="G5" i="4"/>
  <c r="H5" i="4"/>
  <c r="H4" i="4" s="1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E36" i="5"/>
  <c r="F37" i="2" s="1"/>
  <c r="G15" i="2"/>
  <c r="G11" i="2"/>
  <c r="J11" i="2"/>
  <c r="G7" i="2"/>
  <c r="G24" i="2"/>
  <c r="J24" i="2"/>
  <c r="G28" i="2"/>
  <c r="J28" i="2" s="1"/>
  <c r="G32" i="2"/>
  <c r="G40" i="2"/>
  <c r="J40" i="2" s="1"/>
  <c r="G44" i="2"/>
  <c r="J44" i="2" s="1"/>
  <c r="G55" i="2"/>
  <c r="G59" i="2"/>
  <c r="J59" i="2" s="1"/>
  <c r="G6" i="2"/>
  <c r="J6" i="2" s="1"/>
  <c r="G14" i="2"/>
  <c r="J14" i="2" s="1"/>
  <c r="G21" i="2"/>
  <c r="J21" i="2" s="1"/>
  <c r="G29" i="2"/>
  <c r="J29" i="2" s="1"/>
  <c r="G45" i="2"/>
  <c r="J45" i="2" s="1"/>
  <c r="G56" i="2"/>
  <c r="J56" i="2" s="1"/>
  <c r="G17" i="2"/>
  <c r="J17" i="2" s="1"/>
  <c r="G13" i="2"/>
  <c r="G9" i="2"/>
  <c r="J9" i="2"/>
  <c r="G22" i="2"/>
  <c r="J22" i="2" s="1"/>
  <c r="G26" i="2"/>
  <c r="G30" i="2"/>
  <c r="J30" i="2" s="1"/>
  <c r="G38" i="2"/>
  <c r="J38" i="2" s="1"/>
  <c r="G42" i="2"/>
  <c r="G46" i="2"/>
  <c r="J46" i="2" s="1"/>
  <c r="G53" i="2"/>
  <c r="G57" i="2"/>
  <c r="J57" i="2" s="1"/>
  <c r="G61" i="2"/>
  <c r="J61" i="2" s="1"/>
  <c r="G16" i="2"/>
  <c r="J16" i="2" s="1"/>
  <c r="G23" i="2"/>
  <c r="J23" i="2" s="1"/>
  <c r="G31" i="2"/>
  <c r="J31" i="2" s="1"/>
  <c r="G39" i="2"/>
  <c r="J39" i="2" s="1"/>
  <c r="G43" i="2"/>
  <c r="G47" i="2"/>
  <c r="J47" i="2" s="1"/>
  <c r="G54" i="2"/>
  <c r="G62" i="2"/>
  <c r="J62" i="2" s="1"/>
  <c r="I6" i="2"/>
  <c r="I17" i="2"/>
  <c r="I6" i="6"/>
  <c r="N14" i="2"/>
  <c r="N12" i="2"/>
  <c r="I11" i="2"/>
  <c r="I8" i="2"/>
  <c r="N21" i="2"/>
  <c r="N23" i="2"/>
  <c r="I24" i="2"/>
  <c r="N29" i="2"/>
  <c r="I31" i="2"/>
  <c r="I32" i="2"/>
  <c r="N32" i="2"/>
  <c r="I38" i="2"/>
  <c r="N38" i="2"/>
  <c r="N40" i="2"/>
  <c r="I41" i="2"/>
  <c r="N42" i="2"/>
  <c r="I44" i="2"/>
  <c r="P16" i="2" s="1"/>
  <c r="C42" i="6"/>
  <c r="D42" i="6" s="1"/>
  <c r="N44" i="2"/>
  <c r="I45" i="2"/>
  <c r="N46" i="2"/>
  <c r="N51" i="2"/>
  <c r="I54" i="2"/>
  <c r="N54" i="2"/>
  <c r="N56" i="2"/>
  <c r="I57" i="2"/>
  <c r="I8" i="6"/>
  <c r="N57" i="2"/>
  <c r="C41" i="6"/>
  <c r="D41" i="6" s="1"/>
  <c r="I59" i="2"/>
  <c r="N59" i="2"/>
  <c r="I62" i="2"/>
  <c r="G19" i="5"/>
  <c r="F19" i="5" s="1"/>
  <c r="G20" i="2" s="1"/>
  <c r="J20" i="2" s="1"/>
  <c r="K4" i="4"/>
  <c r="J4" i="4"/>
  <c r="I4" i="4"/>
  <c r="G4" i="4"/>
  <c r="F4" i="4"/>
  <c r="F7" i="4"/>
  <c r="G7" i="4"/>
  <c r="L13" i="4" s="1"/>
  <c r="H7" i="4"/>
  <c r="L14" i="4" s="1"/>
  <c r="I7" i="4"/>
  <c r="J7" i="4"/>
  <c r="K7" i="4"/>
  <c r="L15" i="4"/>
  <c r="N15" i="4" s="1"/>
  <c r="L16" i="4"/>
  <c r="L17" i="4"/>
  <c r="L18" i="4"/>
  <c r="M18" i="4" s="1"/>
  <c r="L19" i="4"/>
  <c r="N19" i="4" s="1"/>
  <c r="L20" i="4"/>
  <c r="L21" i="4"/>
  <c r="L22" i="4"/>
  <c r="M22" i="4" s="1"/>
  <c r="L23" i="4"/>
  <c r="N23" i="4" s="1"/>
  <c r="L24" i="4"/>
  <c r="L27" i="4"/>
  <c r="L28" i="4"/>
  <c r="N28" i="4" s="1"/>
  <c r="L29" i="4"/>
  <c r="M29" i="4" s="1"/>
  <c r="L30" i="4"/>
  <c r="L31" i="4"/>
  <c r="L32" i="4"/>
  <c r="N32" i="4" s="1"/>
  <c r="L33" i="4"/>
  <c r="M33" i="4" s="1"/>
  <c r="L34" i="4"/>
  <c r="L35" i="4"/>
  <c r="L36" i="4"/>
  <c r="N36" i="4" s="1"/>
  <c r="L37" i="4"/>
  <c r="M37" i="4" s="1"/>
  <c r="L38" i="4"/>
  <c r="L39" i="4"/>
  <c r="L42" i="4"/>
  <c r="L55" i="4" s="1"/>
  <c r="L43" i="4"/>
  <c r="M43" i="4" s="1"/>
  <c r="L44" i="4"/>
  <c r="L45" i="4"/>
  <c r="L46" i="4"/>
  <c r="N46" i="4" s="1"/>
  <c r="L47" i="4"/>
  <c r="M47" i="4" s="1"/>
  <c r="L48" i="4"/>
  <c r="L49" i="4"/>
  <c r="L50" i="4"/>
  <c r="N50" i="4" s="1"/>
  <c r="L51" i="4"/>
  <c r="M51" i="4" s="1"/>
  <c r="L52" i="4"/>
  <c r="L53" i="4"/>
  <c r="L54" i="4"/>
  <c r="N54" i="4" s="1"/>
  <c r="L57" i="4"/>
  <c r="N57" i="4" s="1"/>
  <c r="L58" i="4"/>
  <c r="L59" i="4"/>
  <c r="L60" i="4"/>
  <c r="L61" i="4"/>
  <c r="N61" i="4" s="1"/>
  <c r="L62" i="4"/>
  <c r="L63" i="4"/>
  <c r="L64" i="4"/>
  <c r="L65" i="4"/>
  <c r="N65" i="4" s="1"/>
  <c r="L66" i="4"/>
  <c r="L67" i="4"/>
  <c r="L68" i="4"/>
  <c r="M68" i="4" s="1"/>
  <c r="L69" i="4"/>
  <c r="N69" i="4" s="1"/>
  <c r="N68" i="4"/>
  <c r="M67" i="4"/>
  <c r="N67" i="4"/>
  <c r="M66" i="4"/>
  <c r="N66" i="4"/>
  <c r="M64" i="4"/>
  <c r="N64" i="4"/>
  <c r="M63" i="4"/>
  <c r="N63" i="4"/>
  <c r="M62" i="4"/>
  <c r="N62" i="4"/>
  <c r="M60" i="4"/>
  <c r="N60" i="4"/>
  <c r="M59" i="4"/>
  <c r="N59" i="4"/>
  <c r="M58" i="4"/>
  <c r="N58" i="4"/>
  <c r="M54" i="4"/>
  <c r="M53" i="4"/>
  <c r="N53" i="4"/>
  <c r="M52" i="4"/>
  <c r="N52" i="4"/>
  <c r="M50" i="4"/>
  <c r="M49" i="4"/>
  <c r="N49" i="4"/>
  <c r="M48" i="4"/>
  <c r="N48" i="4"/>
  <c r="M46" i="4"/>
  <c r="M45" i="4"/>
  <c r="N45" i="4"/>
  <c r="M44" i="4"/>
  <c r="N44" i="4"/>
  <c r="M42" i="4"/>
  <c r="M39" i="4"/>
  <c r="N39" i="4"/>
  <c r="M38" i="4"/>
  <c r="N38" i="4"/>
  <c r="N37" i="4"/>
  <c r="M35" i="4"/>
  <c r="N35" i="4"/>
  <c r="M34" i="4"/>
  <c r="N34" i="4"/>
  <c r="N33" i="4"/>
  <c r="M31" i="4"/>
  <c r="N31" i="4"/>
  <c r="M30" i="4"/>
  <c r="N30" i="4"/>
  <c r="N29" i="4"/>
  <c r="M27" i="4"/>
  <c r="N27" i="4"/>
  <c r="M24" i="4"/>
  <c r="N24" i="4"/>
  <c r="M23" i="4"/>
  <c r="N22" i="4"/>
  <c r="M21" i="4"/>
  <c r="N21" i="4"/>
  <c r="M20" i="4"/>
  <c r="N20" i="4"/>
  <c r="M19" i="4"/>
  <c r="N18" i="4"/>
  <c r="M17" i="4"/>
  <c r="N17" i="4"/>
  <c r="M16" i="4"/>
  <c r="N16" i="4"/>
  <c r="D43" i="6" l="1"/>
  <c r="E19" i="5"/>
  <c r="F20" i="2" s="1"/>
  <c r="C38" i="6"/>
  <c r="C39" i="6" s="1"/>
  <c r="F8" i="6"/>
  <c r="N61" i="2"/>
  <c r="I58" i="2"/>
  <c r="I64" i="2" s="1"/>
  <c r="I43" i="2"/>
  <c r="I27" i="2"/>
  <c r="I15" i="2"/>
  <c r="I14" i="2"/>
  <c r="P14" i="2" s="1"/>
  <c r="G9" i="6"/>
  <c r="F9" i="6" s="1"/>
  <c r="J9" i="6" s="1"/>
  <c r="J10" i="6" s="1"/>
  <c r="F16" i="7"/>
  <c r="I52" i="2"/>
  <c r="I22" i="2"/>
  <c r="G36" i="5"/>
  <c r="F36" i="5" s="1"/>
  <c r="G37" i="2" s="1"/>
  <c r="J37" i="2" s="1"/>
  <c r="I47" i="2"/>
  <c r="I30" i="2"/>
  <c r="I13" i="2"/>
  <c r="G29" i="5"/>
  <c r="F29" i="5" s="1"/>
  <c r="G35" i="2" s="1"/>
  <c r="J35" i="2" s="1"/>
  <c r="M13" i="4"/>
  <c r="N13" i="4"/>
  <c r="I37" i="2"/>
  <c r="N37" i="2"/>
  <c r="N20" i="2"/>
  <c r="I20" i="2"/>
  <c r="Q16" i="2"/>
  <c r="R16" i="2" s="1"/>
  <c r="Q15" i="2"/>
  <c r="R15" i="2" s="1"/>
  <c r="I5" i="2"/>
  <c r="N5" i="2"/>
  <c r="E5" i="6"/>
  <c r="F5" i="6"/>
  <c r="J5" i="2"/>
  <c r="M14" i="4"/>
  <c r="N14" i="4"/>
  <c r="M15" i="4"/>
  <c r="N43" i="4"/>
  <c r="N47" i="4"/>
  <c r="N51" i="4"/>
  <c r="L40" i="4"/>
  <c r="M28" i="4"/>
  <c r="M32" i="4"/>
  <c r="M36" i="4"/>
  <c r="N42" i="4"/>
  <c r="M57" i="4"/>
  <c r="M61" i="4"/>
  <c r="M65" i="4"/>
  <c r="M69" i="4"/>
  <c r="L12" i="4"/>
  <c r="I25" i="2"/>
  <c r="I10" i="2"/>
  <c r="G36" i="2"/>
  <c r="J36" i="2" s="1"/>
  <c r="F7" i="6"/>
  <c r="I56" i="2"/>
  <c r="I53" i="2"/>
  <c r="I51" i="2"/>
  <c r="I46" i="2"/>
  <c r="I40" i="2"/>
  <c r="I36" i="2"/>
  <c r="N30" i="2"/>
  <c r="I29" i="2"/>
  <c r="I26" i="2"/>
  <c r="I21" i="2"/>
  <c r="I9" i="2"/>
  <c r="I16" i="2"/>
  <c r="G58" i="2"/>
  <c r="J58" i="2" s="1"/>
  <c r="J43" i="2"/>
  <c r="G8" i="2"/>
  <c r="J8" i="2" s="1"/>
  <c r="J42" i="2"/>
  <c r="J26" i="2"/>
  <c r="G60" i="2"/>
  <c r="J60" i="2" s="1"/>
  <c r="G10" i="2"/>
  <c r="J10" i="2" s="1"/>
  <c r="J55" i="2"/>
  <c r="J32" i="2"/>
  <c r="J15" i="2"/>
  <c r="E46" i="5"/>
  <c r="F50" i="2" s="1"/>
  <c r="L70" i="4"/>
  <c r="F6" i="6"/>
  <c r="I60" i="2"/>
  <c r="I55" i="2"/>
  <c r="I42" i="2"/>
  <c r="I39" i="2"/>
  <c r="I28" i="2"/>
  <c r="P15" i="2" s="1"/>
  <c r="I7" i="2"/>
  <c r="J54" i="2"/>
  <c r="G27" i="2"/>
  <c r="J27" i="2" s="1"/>
  <c r="G12" i="2"/>
  <c r="J12" i="2" s="1"/>
  <c r="J53" i="2"/>
  <c r="J13" i="2"/>
  <c r="G25" i="2"/>
  <c r="J25" i="2" s="1"/>
  <c r="G52" i="2"/>
  <c r="J52" i="2" s="1"/>
  <c r="J7" i="2"/>
  <c r="E29" i="5"/>
  <c r="F35" i="2" s="1"/>
  <c r="J51" i="2"/>
  <c r="J8" i="6" l="1"/>
  <c r="G8" i="6"/>
  <c r="N50" i="2"/>
  <c r="I50" i="2"/>
  <c r="G5" i="6"/>
  <c r="J5" i="6"/>
  <c r="G6" i="6"/>
  <c r="J6" i="6"/>
  <c r="E9" i="6"/>
  <c r="I9" i="6" s="1"/>
  <c r="I10" i="6" s="1"/>
  <c r="I5" i="6"/>
  <c r="I35" i="2"/>
  <c r="N35" i="2"/>
  <c r="G7" i="6"/>
  <c r="J7" i="6"/>
  <c r="M12" i="4"/>
  <c r="N12" i="4"/>
  <c r="L25" i="4"/>
  <c r="L71" i="4" s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<sst xmlns="http://schemas.openxmlformats.org/spreadsheetml/2006/main" count="488" uniqueCount="134">
  <si>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</si>
  <si>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</si>
  <si>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</si>
  <si>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</si>
  <si>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</si>
  <si>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</si>
  <si>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</si>
  <si>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</si>
  <si>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</si>
  <si>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</si>
  <si>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</si>
  <si>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</si>
  <si>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</si>
  <si>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</si>
  <si>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</si>
  <si>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</si>
  <si>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</si>
  <si>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</si>
  <si>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</si>
  <si>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</si>
  <si>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</si>
  <si>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</si>
  <si>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</si>
  <si>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</si>
  <si>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</si>
  <si>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</si>
  <si>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</si>
  <si>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</si>
  <si>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</si>
  <si>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</si>
  <si>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</si>
  <si>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</si>
  <si>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</si>
  <si>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</si>
  <si>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</si>
  <si>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</si>
  <si>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</si>
  <si>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</si>
  <si>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</si>
  <si>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</si>
  <si>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</si>
  <si>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</si>
  <si>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</si>
  <si>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</si>
  <si>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</si>
  <si>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</si>
  <si>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</si>
  <si>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</si>
  <si>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</si>
  <si>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</si>
  <si>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</si>
  <si>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</si>
  <si>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</si>
  <si>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</si>
  <si>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</si>
  <si>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</si>
  <si>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</si>
  <si>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</si>
  <si>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</si>
  <si>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</si>
  <si>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</si>
  <si>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</si>
  <si>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</si>
  <si>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</si>
  <si>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</si>
  <si>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</si>
  <si>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</si>
  <si>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</si>
  <si>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</si>
  <si>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</si>
  <si>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</si>
  <si>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</si>
  <si>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</si>
  <si>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</si>
  <si>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</si>
  <si>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</si>
  <si>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</si>
  <si>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</si>
  <si>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</si>
  <si>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</si>
  <si>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</si>
  <si>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</si>
  <si>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</si>
  <si>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</si>
  <si>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</si>
  <si>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</si>
  <si>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</si>
  <si>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</si>
  <si>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</si>
  <si>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</si>
  <si>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</si>
  <si>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</si>
  <si>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</si>
  <si>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</si>
  <si>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</si>
  <si>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</si>
  <si>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</si>
  <si>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</si>
  <si>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</si>
  <si>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</si>
  <si>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</si>
  <si>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</si>
  <si>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</si>
  <si>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</si>
  <si>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</si>
  <si>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</si>
  <si>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</si>
  <si>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</si>
  <si>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</si>
  <si>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</si>
  <si>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</si>
  <si>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</si>
  <si>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</si>
  <si>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</si>
  <si>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</si>
  <si>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</si>
  <si>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</si>
  <si>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</si>
  <si>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</si>
  <si>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</si>
  <si>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</si>
  <si>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</si>
  <si>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</si>
  <si>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</si>
  <si>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</si>
  <si>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</si>
  <si>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</si>
  <si>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</si>
  <si>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Total Pot Size</t>
  </si>
  <si>
    <t>Wisc</t>
  </si>
  <si>
    <t>SLU</t>
  </si>
  <si>
    <t>Amount Paid</t>
  </si>
  <si>
    <t>St. Dev.</t>
  </si>
  <si>
    <t>Cuse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</si>
</sst>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3" formatCode="0.000000000000000000%"/>
    <numFmt numFmtId="174" formatCode="#,##0%_);\(#,##0%\)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12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17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21" applyNumberFormat="0" applyAlignment="0" applyProtection="0"/>
    <xf numFmtId="0" fontId="28" fillId="33" borderId="22" applyNumberFormat="0" applyAlignment="0" applyProtection="0"/>
    <xf numFmtId="44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4" borderId="0" applyNumberFormat="0" applyBorder="0" applyAlignment="0" applyProtection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35" borderId="21" applyNumberFormat="0" applyAlignment="0" applyProtection="0"/>
    <xf numFmtId="0" fontId="35" fillId="0" borderId="26" applyNumberFormat="0" applyFill="0" applyAlignment="0" applyProtection="0"/>
    <xf numFmtId="0" fontId="36" fillId="36" borderId="0" applyNumberFormat="0" applyBorder="0" applyAlignment="0" applyProtection="0"/>
    <xf numFmtId="0" fontId="5" fillId="0" borderId="0"/>
    <xf numFmtId="0" fontId="1" fillId="37" borderId="27" applyNumberFormat="0" applyFont="0" applyAlignment="0" applyProtection="0"/>
    <xf numFmtId="0" fontId="37" fillId="32" borderId="28" applyNumberFormat="0" applyAlignment="0" applyProtection="0"/>
    <xf numFmtId="9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9" applyNumberFormat="0" applyFill="0" applyAlignment="0" applyProtection="0"/>
    <xf numFmtId="0" fontId="40" fillId="0" borderId="0" applyNumberFormat="0" applyFill="0" applyBorder="0" applyAlignment="0" applyProtection="0"/>
  </cellStyleXfs>
  <cellXfs count="10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5" fillId="0" borderId="0" xfId="38"/>
    <xf numFmtId="165" fontId="5" fillId="0" borderId="0" xfId="38" applyNumberFormat="1"/>
    <xf numFmtId="0" fontId="6" fillId="0" borderId="0" xfId="38" applyFont="1" applyBorder="1"/>
    <xf numFmtId="0" fontId="6" fillId="0" borderId="1" xfId="38" applyFont="1" applyFill="1" applyBorder="1"/>
    <xf numFmtId="0" fontId="5" fillId="0" borderId="2" xfId="38" applyFill="1" applyBorder="1"/>
    <xf numFmtId="37" fontId="7" fillId="2" borderId="3" xfId="38" applyNumberFormat="1" applyFont="1" applyFill="1" applyBorder="1"/>
    <xf numFmtId="44" fontId="5" fillId="0" borderId="0" xfId="28" applyBorder="1"/>
    <xf numFmtId="44" fontId="5" fillId="0" borderId="0" xfId="28" applyFont="1" applyBorder="1"/>
    <xf numFmtId="0" fontId="8" fillId="0" borderId="4" xfId="38" applyFont="1" applyFill="1" applyBorder="1"/>
    <xf numFmtId="9" fontId="5" fillId="0" borderId="0" xfId="41"/>
    <xf numFmtId="0" fontId="8" fillId="0" borderId="5" xfId="38" applyFont="1" applyFill="1" applyBorder="1"/>
    <xf numFmtId="0" fontId="8" fillId="0" borderId="6" xfId="38" applyFont="1" applyFill="1" applyBorder="1"/>
    <xf numFmtId="166" fontId="5" fillId="0" borderId="0" xfId="38" applyNumberFormat="1"/>
    <xf numFmtId="0" fontId="6" fillId="0" borderId="0" xfId="38" applyFont="1"/>
    <xf numFmtId="0" fontId="5" fillId="0" borderId="5" xfId="38" applyBorder="1"/>
    <xf numFmtId="0" fontId="5" fillId="0" borderId="0" xfId="38" applyBorder="1"/>
    <xf numFmtId="0" fontId="5" fillId="0" borderId="7" xfId="38" applyBorder="1"/>
    <xf numFmtId="164" fontId="5" fillId="0" borderId="0" xfId="38" applyNumberFormat="1" applyFill="1"/>
    <xf numFmtId="0" fontId="5" fillId="0" borderId="0" xfId="38" applyFill="1" applyAlignment="1">
      <alignment horizontal="centerContinuous"/>
    </xf>
    <xf numFmtId="0" fontId="5" fillId="0" borderId="0" xfId="38" applyFill="1"/>
    <xf numFmtId="0" fontId="9" fillId="0" borderId="5" xfId="38" applyFont="1" applyFill="1" applyBorder="1" applyAlignment="1">
      <alignment horizontal="left"/>
    </xf>
    <xf numFmtId="167" fontId="9" fillId="0" borderId="5" xfId="28" applyNumberFormat="1" applyFont="1" applyFill="1" applyBorder="1"/>
    <xf numFmtId="167" fontId="11" fillId="0" borderId="0" xfId="38" applyNumberFormat="1" applyFont="1" applyFill="1" applyBorder="1"/>
    <xf numFmtId="167" fontId="11" fillId="0" borderId="7" xfId="38" applyNumberFormat="1" applyFont="1" applyFill="1" applyBorder="1"/>
    <xf numFmtId="169" fontId="5" fillId="0" borderId="0" xfId="41" applyNumberFormat="1" applyFill="1" applyBorder="1"/>
    <xf numFmtId="39" fontId="5" fillId="0" borderId="0" xfId="38" applyNumberFormat="1" applyFill="1"/>
    <xf numFmtId="44" fontId="5" fillId="0" borderId="0" xfId="38" applyNumberFormat="1" applyFill="1"/>
    <xf numFmtId="167" fontId="6" fillId="0" borderId="3" xfId="28" applyNumberFormat="1" applyFont="1" applyFill="1" applyBorder="1"/>
    <xf numFmtId="167" fontId="6" fillId="0" borderId="1" xfId="38" applyNumberFormat="1" applyFont="1" applyFill="1" applyBorder="1"/>
    <xf numFmtId="167" fontId="6" fillId="0" borderId="2" xfId="38" applyNumberFormat="1" applyFont="1" applyFill="1" applyBorder="1"/>
    <xf numFmtId="167" fontId="6" fillId="0" borderId="8" xfId="38" applyNumberFormat="1" applyFont="1" applyFill="1" applyBorder="1"/>
    <xf numFmtId="0" fontId="6" fillId="0" borderId="0" xfId="38" applyFont="1" applyFill="1"/>
    <xf numFmtId="0" fontId="5" fillId="0" borderId="5" xfId="38" applyFill="1" applyBorder="1"/>
    <xf numFmtId="0" fontId="5" fillId="0" borderId="0" xfId="38" applyFill="1" applyBorder="1"/>
    <xf numFmtId="0" fontId="5" fillId="0" borderId="7" xfId="38" applyFill="1" applyBorder="1"/>
    <xf numFmtId="44" fontId="5" fillId="0" borderId="0" xfId="28" applyFill="1"/>
    <xf numFmtId="170" fontId="9" fillId="0" borderId="0" xfId="38" applyNumberFormat="1" applyFont="1" applyFill="1"/>
    <xf numFmtId="171" fontId="5" fillId="0" borderId="0" xfId="38" applyNumberFormat="1" applyFill="1"/>
    <xf numFmtId="0" fontId="5" fillId="0" borderId="0" xfId="38" quotePrefix="1" applyFill="1"/>
    <xf numFmtId="0" fontId="12" fillId="0" borderId="0" xfId="38" applyFont="1" applyFill="1"/>
    <xf numFmtId="0" fontId="11" fillId="0" borderId="0" xfId="38" applyFont="1" applyFill="1" applyBorder="1"/>
    <xf numFmtId="0" fontId="11" fillId="0" borderId="7" xfId="38" applyFont="1" applyFill="1" applyBorder="1"/>
    <xf numFmtId="172" fontId="5" fillId="0" borderId="0" xfId="38" applyNumberFormat="1" applyFill="1"/>
    <xf numFmtId="0" fontId="5" fillId="0" borderId="0" xfId="38" applyAlignment="1">
      <alignment horizontal="centerContinuous"/>
    </xf>
    <xf numFmtId="0" fontId="9" fillId="0" borderId="5" xfId="38" applyFont="1" applyBorder="1" applyAlignment="1">
      <alignment horizontal="left"/>
    </xf>
    <xf numFmtId="172" fontId="5" fillId="0" borderId="0" xfId="38" applyNumberFormat="1"/>
    <xf numFmtId="167" fontId="6" fillId="0" borderId="9" xfId="28" applyNumberFormat="1" applyFont="1" applyFill="1" applyBorder="1"/>
    <xf numFmtId="167" fontId="6" fillId="0" borderId="0" xfId="28" applyNumberFormat="1" applyFont="1" applyFill="1" applyBorder="1"/>
    <xf numFmtId="0" fontId="10" fillId="3" borderId="10" xfId="38" applyFont="1" applyFill="1" applyBorder="1" applyAlignment="1">
      <alignment horizontal="centerContinuous" vertical="center"/>
    </xf>
    <xf numFmtId="0" fontId="10" fillId="3" borderId="11" xfId="38" applyFont="1" applyFill="1" applyBorder="1" applyAlignment="1">
      <alignment horizontal="centerContinuous" vertical="center"/>
    </xf>
    <xf numFmtId="0" fontId="10" fillId="3" borderId="12" xfId="38" applyFont="1" applyFill="1" applyBorder="1" applyAlignment="1">
      <alignment horizontal="centerContinuous" vertical="center"/>
    </xf>
    <xf numFmtId="0" fontId="16" fillId="4" borderId="13" xfId="38" applyFont="1" applyFill="1" applyBorder="1" applyAlignment="1">
      <alignment horizontal="center" vertical="center"/>
    </xf>
    <xf numFmtId="164" fontId="5" fillId="5" borderId="14" xfId="38" applyNumberFormat="1" applyFill="1" applyBorder="1"/>
    <xf numFmtId="164" fontId="5" fillId="5" borderId="15" xfId="38" applyNumberFormat="1" applyFill="1" applyBorder="1"/>
    <xf numFmtId="9" fontId="5" fillId="5" borderId="0" xfId="41" applyNumberFormat="1" applyFill="1" applyBorder="1"/>
    <xf numFmtId="9" fontId="5" fillId="5" borderId="7" xfId="41" applyNumberFormat="1" applyFill="1" applyBorder="1"/>
    <xf numFmtId="165" fontId="9" fillId="5" borderId="0" xfId="41" applyNumberFormat="1" applyFont="1" applyFill="1" applyBorder="1"/>
    <xf numFmtId="165" fontId="9" fillId="5" borderId="7" xfId="41" applyNumberFormat="1" applyFont="1" applyFill="1" applyBorder="1"/>
    <xf numFmtId="164" fontId="5" fillId="5" borderId="16" xfId="41" applyNumberFormat="1" applyFill="1" applyBorder="1"/>
    <xf numFmtId="164" fontId="5" fillId="5" borderId="17" xfId="41" applyNumberFormat="1" applyFill="1" applyBorder="1"/>
    <xf numFmtId="168" fontId="5" fillId="5" borderId="4" xfId="28" applyNumberFormat="1" applyFill="1" applyBorder="1"/>
    <xf numFmtId="168" fontId="5" fillId="5" borderId="5" xfId="28" applyNumberFormat="1" applyFill="1" applyBorder="1"/>
    <xf numFmtId="168" fontId="6" fillId="6" borderId="3" xfId="28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173" fontId="0" fillId="0" borderId="0" xfId="0" applyNumberFormat="1"/>
    <xf numFmtId="0" fontId="3" fillId="0" borderId="1" xfId="0" applyFont="1" applyBorder="1"/>
    <xf numFmtId="170" fontId="3" fillId="0" borderId="2" xfId="0" applyNumberFormat="1" applyFont="1" applyBorder="1"/>
    <xf numFmtId="170" fontId="3" fillId="0" borderId="8" xfId="0" applyNumberFormat="1" applyFont="1" applyBorder="1"/>
    <xf numFmtId="0" fontId="3" fillId="0" borderId="0" xfId="0" applyFont="1" applyBorder="1"/>
    <xf numFmtId="170" fontId="3" fillId="0" borderId="0" xfId="0" applyNumberFormat="1" applyFont="1" applyBorder="1"/>
    <xf numFmtId="164" fontId="17" fillId="0" borderId="0" xfId="0" applyNumberFormat="1" applyFont="1"/>
    <xf numFmtId="0" fontId="2" fillId="4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164" fontId="18" fillId="0" borderId="0" xfId="0" applyNumberFormat="1" applyFont="1"/>
    <xf numFmtId="166" fontId="19" fillId="0" borderId="0" xfId="0" applyNumberFormat="1" applyFont="1"/>
    <xf numFmtId="0" fontId="20" fillId="0" borderId="0" xfId="0" applyFont="1"/>
    <xf numFmtId="0" fontId="15" fillId="3" borderId="18" xfId="0" applyFont="1" applyFill="1" applyBorder="1" applyAlignment="1">
      <alignment horizontal="centerContinuous"/>
    </xf>
    <xf numFmtId="166" fontId="20" fillId="0" borderId="0" xfId="0" applyNumberFormat="1" applyFont="1"/>
    <xf numFmtId="170" fontId="20" fillId="0" borderId="0" xfId="0" applyNumberFormat="1" applyFont="1"/>
    <xf numFmtId="164" fontId="20" fillId="0" borderId="0" xfId="0" applyNumberFormat="1" applyFont="1"/>
    <xf numFmtId="0" fontId="20" fillId="0" borderId="0" xfId="0" applyFont="1" applyFill="1" applyBorder="1"/>
    <xf numFmtId="0" fontId="15" fillId="5" borderId="19" xfId="0" applyFont="1" applyFill="1" applyBorder="1"/>
    <xf numFmtId="166" fontId="15" fillId="5" borderId="14" xfId="0" applyNumberFormat="1" applyFont="1" applyFill="1" applyBorder="1"/>
    <xf numFmtId="0" fontId="20" fillId="5" borderId="14" xfId="0" applyFont="1" applyFill="1" applyBorder="1"/>
    <xf numFmtId="170" fontId="15" fillId="5" borderId="14" xfId="0" applyNumberFormat="1" applyFont="1" applyFill="1" applyBorder="1"/>
    <xf numFmtId="166" fontId="15" fillId="5" borderId="15" xfId="0" applyNumberFormat="1" applyFont="1" applyFill="1" applyBorder="1"/>
    <xf numFmtId="0" fontId="21" fillId="5" borderId="20" xfId="0" applyFont="1" applyFill="1" applyBorder="1"/>
    <xf numFmtId="0" fontId="21" fillId="5" borderId="16" xfId="0" applyFont="1" applyFill="1" applyBorder="1"/>
    <xf numFmtId="170" fontId="21" fillId="5" borderId="16" xfId="0" applyNumberFormat="1" applyFont="1" applyFill="1" applyBorder="1"/>
    <xf numFmtId="167" fontId="9" fillId="0" borderId="0" xfId="28" applyNumberFormat="1" applyFont="1" applyFill="1" applyBorder="1"/>
    <xf numFmtId="0" fontId="20" fillId="0" borderId="0" xfId="0" applyFont="1" applyBorder="1"/>
    <xf numFmtId="37" fontId="22" fillId="0" borderId="0" xfId="0" applyNumberFormat="1" applyFont="1"/>
    <xf numFmtId="167" fontId="20" fillId="0" borderId="14" xfId="0" applyNumberFormat="1" applyFont="1" applyBorder="1"/>
    <xf numFmtId="170" fontId="21" fillId="5" borderId="17" xfId="0" applyNumberFormat="1" applyFont="1" applyFill="1" applyBorder="1"/>
    <xf numFmtId="174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 2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workbookViewId="0">
      <selection activeCell="E18" sqref="E18"/>
    </sheetView>
  </sheetViews>
  <sheetFormatPr defaultRowHeight="12.75" x14ac:dyDescent="0.2"/>
  <cols>
    <col min="1" max="1" width="9.140625" style="83"/>
    <col min="2" max="2" width="21" style="83" customWidth="1"/>
    <col min="3" max="3" width="11.7109375" style="83" bestFit="1" customWidth="1"/>
    <col min="4" max="4" width="13.7109375" style="83" customWidth="1"/>
    <col min="5" max="5" width="10.85546875" style="83" customWidth="1"/>
    <col min="6" max="6" width="12.42578125" style="83" bestFit="1" customWidth="1"/>
    <col min="7" max="16384" width="9.140625" style="83"/>
  </cols>
  <sheetData>
    <row r="3" spans="2:9" x14ac:dyDescent="0.2">
      <c r="B3" s="98" t="s">
        <v>104</v>
      </c>
      <c r="C3" s="98" t="s">
        <v>131</v>
      </c>
      <c r="D3" s="83" t="s">
        <v>126</v>
      </c>
      <c r="E3" s="83" t="s">
        <v>132</v>
      </c>
      <c r="F3" s="83" t="s">
        <v>101</v>
      </c>
      <c r="H3" s="83" t="s">
        <v>126</v>
      </c>
      <c r="I3" s="83" t="s">
        <v>132</v>
      </c>
    </row>
    <row r="4" spans="2:9" x14ac:dyDescent="0.2">
      <c r="B4" s="88" t="s">
        <v>12</v>
      </c>
      <c r="C4" s="97">
        <v>25</v>
      </c>
      <c r="D4" s="86">
        <f>VLOOKUP($B4,testOutputs!$A$1:$BS$69,2,)</f>
        <v>1.37709459999999E-2</v>
      </c>
      <c r="E4" s="86">
        <f>VLOOKUP($B4,testOutputs!$A$1:$BS$69,3,)</f>
        <v>1.00711949460727E-2</v>
      </c>
      <c r="F4" s="86">
        <f>+E4^2</f>
        <v>1.0142896764180028E-4</v>
      </c>
    </row>
    <row r="5" spans="2:9" x14ac:dyDescent="0.2">
      <c r="B5" s="88" t="s">
        <v>8</v>
      </c>
      <c r="C5" s="97">
        <v>20</v>
      </c>
      <c r="D5" s="86">
        <f>VLOOKUP($B5,testOutputs!$A$1:$BS$69,2,)</f>
        <v>0</v>
      </c>
      <c r="E5" s="86">
        <f>VLOOKUP($B5,testOutputs!$A$1:$BS$69,3,)</f>
        <v>0</v>
      </c>
      <c r="F5" s="86">
        <f t="shared" ref="F5:F15" si="0">+E5^2</f>
        <v>0</v>
      </c>
    </row>
    <row r="6" spans="2:9" x14ac:dyDescent="0.2">
      <c r="B6" s="88" t="s">
        <v>56</v>
      </c>
      <c r="C6" s="97">
        <v>300</v>
      </c>
      <c r="D6" s="86">
        <f>VLOOKUP($B6,testOutputs!$A$1:$BS$69,2,)</f>
        <v>8.2398581000000401E-2</v>
      </c>
      <c r="E6" s="86">
        <f>VLOOKUP($B6,testOutputs!$A$1:$BS$69,3,)</f>
        <v>8.2912851578105601E-2</v>
      </c>
      <c r="F6" s="86">
        <f t="shared" si="0"/>
        <v>6.8745409568129684E-3</v>
      </c>
    </row>
    <row r="7" spans="2:9" x14ac:dyDescent="0.2">
      <c r="B7" s="88" t="s">
        <v>28</v>
      </c>
      <c r="C7" s="97">
        <v>50</v>
      </c>
      <c r="D7" s="86">
        <f>VLOOKUP($B7,testOutputs!$A$1:$BS$69,2,)</f>
        <v>1.00467749999999E-2</v>
      </c>
      <c r="E7" s="86">
        <f>VLOOKUP($B7,testOutputs!$A$1:$BS$69,3,)</f>
        <v>1.54103887315486E-2</v>
      </c>
      <c r="F7" s="86">
        <f t="shared" si="0"/>
        <v>2.3748008085744006E-4</v>
      </c>
    </row>
    <row r="8" spans="2:9" x14ac:dyDescent="0.2">
      <c r="B8" s="88" t="s">
        <v>49</v>
      </c>
      <c r="C8" s="97">
        <v>70</v>
      </c>
      <c r="D8" s="86">
        <f>VLOOKUP($B8,testOutputs!$A$1:$BS$69,2,)</f>
        <v>1.04049149999999E-2</v>
      </c>
      <c r="E8" s="86">
        <f>VLOOKUP($B8,testOutputs!$A$1:$BS$69,3,)</f>
        <v>1.45609870897291E-2</v>
      </c>
      <c r="F8" s="86">
        <f t="shared" si="0"/>
        <v>2.1202234502725752E-4</v>
      </c>
    </row>
    <row r="9" spans="2:9" x14ac:dyDescent="0.2">
      <c r="B9" s="88" t="s">
        <v>36</v>
      </c>
      <c r="C9" s="97">
        <v>45</v>
      </c>
      <c r="D9" s="86">
        <f>VLOOKUP($B9,testOutputs!$A$1:$BS$69,2,)</f>
        <v>1.4066386999999901E-2</v>
      </c>
      <c r="E9" s="86">
        <f>VLOOKUP($B9,testOutputs!$A$1:$BS$69,3,)</f>
        <v>1.46520644919267E-2</v>
      </c>
      <c r="F9" s="86">
        <f t="shared" si="0"/>
        <v>2.1468299387557922E-4</v>
      </c>
    </row>
    <row r="10" spans="2:9" x14ac:dyDescent="0.2">
      <c r="B10" s="88" t="s">
        <v>59</v>
      </c>
      <c r="C10" s="97">
        <v>235</v>
      </c>
      <c r="D10" s="86">
        <f>VLOOKUP($B10,testOutputs!$A$1:$BS$69,2,)</f>
        <v>4.3577930999999799E-2</v>
      </c>
      <c r="E10" s="86">
        <f>VLOOKUP($B10,testOutputs!$A$1:$BS$69,3,)</f>
        <v>5.7054489308593803E-2</v>
      </c>
      <c r="F10" s="86">
        <f t="shared" si="0"/>
        <v>3.2552147502644445E-3</v>
      </c>
    </row>
    <row r="11" spans="2:9" x14ac:dyDescent="0.2">
      <c r="B11" s="88" t="s">
        <v>20</v>
      </c>
      <c r="C11" s="97">
        <v>50</v>
      </c>
      <c r="D11" s="86">
        <f>VLOOKUP($B11,testOutputs!$A$1:$BS$69,2,)</f>
        <v>1.7297097000000001E-2</v>
      </c>
      <c r="E11" s="86">
        <f>VLOOKUP($B11,testOutputs!$A$1:$BS$69,3,)</f>
        <v>2.0114301441883801E-2</v>
      </c>
      <c r="F11" s="86">
        <f t="shared" si="0"/>
        <v>4.0458512249496876E-4</v>
      </c>
    </row>
    <row r="12" spans="2:9" x14ac:dyDescent="0.2">
      <c r="B12" s="88" t="s">
        <v>45</v>
      </c>
      <c r="C12" s="97">
        <v>100</v>
      </c>
      <c r="D12" s="86">
        <f>VLOOKUP($B12,testOutputs!$A$1:$BS$69,2,)</f>
        <v>0</v>
      </c>
      <c r="E12" s="86">
        <f>VLOOKUP($B12,testOutputs!$A$1:$BS$69,3,)</f>
        <v>0</v>
      </c>
      <c r="F12" s="86">
        <f t="shared" si="0"/>
        <v>0</v>
      </c>
    </row>
    <row r="13" spans="2:9" x14ac:dyDescent="0.2">
      <c r="B13" s="88" t="s">
        <v>58</v>
      </c>
      <c r="C13" s="97">
        <v>70</v>
      </c>
      <c r="D13" s="86">
        <f>VLOOKUP($B13,testOutputs!$A$1:$BS$69,2,)</f>
        <v>9.47045900000003E-3</v>
      </c>
      <c r="E13" s="86">
        <f>VLOOKUP($B13,testOutputs!$A$1:$BS$69,3,)</f>
        <v>2.0665579948765E-2</v>
      </c>
      <c r="F13" s="86">
        <f t="shared" si="0"/>
        <v>4.2706619461879805E-4</v>
      </c>
    </row>
    <row r="14" spans="2:9" x14ac:dyDescent="0.2">
      <c r="B14" s="88" t="s">
        <v>57</v>
      </c>
      <c r="C14" s="97">
        <v>145</v>
      </c>
      <c r="D14" s="86">
        <f>VLOOKUP($B14,testOutputs!$A$1:$BS$69,2,)</f>
        <v>0</v>
      </c>
      <c r="E14" s="86">
        <f>VLOOKUP($B14,testOutputs!$A$1:$BS$69,3,)</f>
        <v>0</v>
      </c>
      <c r="F14" s="86">
        <f t="shared" si="0"/>
        <v>0</v>
      </c>
    </row>
    <row r="15" spans="2:9" x14ac:dyDescent="0.2">
      <c r="B15" s="88" t="s">
        <v>44</v>
      </c>
      <c r="C15" s="97">
        <v>310</v>
      </c>
      <c r="D15" s="86">
        <f>VLOOKUP($B15,testOutputs!$A$1:$BS$69,2,)</f>
        <v>5.1417963999999802E-2</v>
      </c>
      <c r="E15" s="86">
        <f>VLOOKUP($B15,testOutputs!$A$1:$BS$69,3,)</f>
        <v>6.3532273376537093E-2</v>
      </c>
      <c r="F15" s="86">
        <f t="shared" si="0"/>
        <v>4.0363497603910442E-3</v>
      </c>
    </row>
    <row r="16" spans="2:9" x14ac:dyDescent="0.2">
      <c r="C16" s="100">
        <f>SUM(C4:C15)</f>
        <v>1420</v>
      </c>
      <c r="F16" s="86">
        <f>+SUM(C30:N41)</f>
        <v>1.3929207897807513E-2</v>
      </c>
    </row>
    <row r="22" spans="2:14" x14ac:dyDescent="0.2">
      <c r="B22" s="83" t="s">
        <v>128</v>
      </c>
      <c r="C22" s="99">
        <f>+'2013'!I2</f>
        <v>5305</v>
      </c>
    </row>
    <row r="29" spans="2:14" x14ac:dyDescent="0.2">
      <c r="C29" s="83" t="s">
        <v>12</v>
      </c>
      <c r="D29" s="83" t="s">
        <v>8</v>
      </c>
      <c r="E29" s="83" t="s">
        <v>56</v>
      </c>
      <c r="F29" s="83" t="s">
        <v>28</v>
      </c>
      <c r="G29" s="83" t="s">
        <v>49</v>
      </c>
      <c r="H29" s="83" t="s">
        <v>36</v>
      </c>
      <c r="I29" s="83" t="s">
        <v>59</v>
      </c>
      <c r="J29" s="83" t="s">
        <v>20</v>
      </c>
      <c r="K29" s="83" t="s">
        <v>45</v>
      </c>
      <c r="L29" s="83" t="s">
        <v>58</v>
      </c>
      <c r="M29" s="83" t="s">
        <v>57</v>
      </c>
      <c r="N29" s="83" t="s">
        <v>44</v>
      </c>
    </row>
    <row r="30" spans="2:14" ht="15" x14ac:dyDescent="0.25">
      <c r="B30" s="88" t="s">
        <v>12</v>
      </c>
      <c r="C30" s="66">
        <f>INDEX(testOutputs!$A$1:$BS$69,MATCH($B30,testOutputs!$A$1:$A$69,0),MATCH(C$29,testOutputs!$A$1:$BS$1,0))</f>
        <v>1.014289676418E-4</v>
      </c>
      <c r="D30" s="66">
        <f>INDEX(testOutputs!$A$1:$BS$69,MATCH($B30,testOutputs!$A$1:$A$69,0),MATCH(D$29,testOutputs!$A$1:$BS$1,0))</f>
        <v>0</v>
      </c>
      <c r="E30" s="66">
        <f>INDEX(testOutputs!$A$1:$BS$69,MATCH($B30,testOutputs!$A$1:$A$69,0),MATCH(E$29,testOutputs!$A$1:$BS$1,0))</f>
        <v>-4.3852927640470399E-5</v>
      </c>
      <c r="F30" s="66">
        <f>INDEX(testOutputs!$A$1:$BS$69,MATCH($B30,testOutputs!$A$1:$A$69,0),MATCH(F$29,testOutputs!$A$1:$BS$1,0))</f>
        <v>-1.36608179993868E-7</v>
      </c>
      <c r="G30" s="66">
        <f>INDEX(testOutputs!$A$1:$BS$69,MATCH($B30,testOutputs!$A$1:$A$69,0),MATCH(G$29,testOutputs!$A$1:$BS$1,0))</f>
        <v>-5.8713822343473798E-7</v>
      </c>
      <c r="H30" s="66">
        <f>INDEX(testOutputs!$A$1:$BS$69,MATCH($B30,testOutputs!$A$1:$A$69,0),MATCH(H$29,testOutputs!$A$1:$BS$1,0))</f>
        <v>4.15108998757398E-7</v>
      </c>
      <c r="I30" s="66">
        <f>INDEX(testOutputs!$A$1:$BS$69,MATCH($B30,testOutputs!$A$1:$A$69,0),MATCH(I$29,testOutputs!$A$1:$BS$1,0))</f>
        <v>1.42482948967588E-5</v>
      </c>
      <c r="J30" s="66">
        <f>INDEX(testOutputs!$A$1:$BS$69,MATCH($B30,testOutputs!$A$1:$A$69,0),MATCH(J$29,testOutputs!$A$1:$BS$1,0))</f>
        <v>4.1027332695335198E-6</v>
      </c>
      <c r="K30" s="66">
        <f>INDEX(testOutputs!$A$1:$BS$69,MATCH($B30,testOutputs!$A$1:$A$69,0),MATCH(K$29,testOutputs!$A$1:$BS$1,0))</f>
        <v>0</v>
      </c>
      <c r="L30" s="66">
        <f>INDEX(testOutputs!$A$1:$BS$69,MATCH($B30,testOutputs!$A$1:$A$69,0),MATCH(L$29,testOutputs!$A$1:$BS$1,0))</f>
        <v>-1.90315253948687E-6</v>
      </c>
      <c r="M30" s="66">
        <f>INDEX(testOutputs!$A$1:$BS$69,MATCH($B30,testOutputs!$A$1:$A$69,0),MATCH(M$29,testOutputs!$A$1:$BS$1,0))</f>
        <v>0</v>
      </c>
      <c r="N30" s="66">
        <f>INDEX(testOutputs!$A$1:$BS$69,MATCH($B30,testOutputs!$A$1:$A$69,0),MATCH(N$29,testOutputs!$A$1:$BS$1,0))</f>
        <v>8.7940285889256206E-6</v>
      </c>
    </row>
    <row r="31" spans="2:14" ht="15" x14ac:dyDescent="0.25">
      <c r="B31" s="88" t="s">
        <v>8</v>
      </c>
      <c r="C31" s="66">
        <f>INDEX(testOutputs!$A$1:$BS$69,MATCH($B31,testOutputs!$A$1:$A$69,0),MATCH(C$29,testOutputs!$A$1:$BS$1,0))</f>
        <v>0</v>
      </c>
      <c r="D31" s="66">
        <f>INDEX(testOutputs!$A$1:$BS$69,MATCH($B31,testOutputs!$A$1:$A$69,0),MATCH(D$29,testOutputs!$A$1:$BS$1,0))</f>
        <v>0</v>
      </c>
      <c r="E31" s="66">
        <f>INDEX(testOutputs!$A$1:$BS$69,MATCH($B31,testOutputs!$A$1:$A$69,0),MATCH(E$29,testOutputs!$A$1:$BS$1,0))</f>
        <v>0</v>
      </c>
      <c r="F31" s="66">
        <f>INDEX(testOutputs!$A$1:$BS$69,MATCH($B31,testOutputs!$A$1:$A$69,0),MATCH(F$29,testOutputs!$A$1:$BS$1,0))</f>
        <v>0</v>
      </c>
      <c r="G31" s="66">
        <f>INDEX(testOutputs!$A$1:$BS$69,MATCH($B31,testOutputs!$A$1:$A$69,0),MATCH(G$29,testOutputs!$A$1:$BS$1,0))</f>
        <v>0</v>
      </c>
      <c r="H31" s="66">
        <f>INDEX(testOutputs!$A$1:$BS$69,MATCH($B31,testOutputs!$A$1:$A$69,0),MATCH(H$29,testOutputs!$A$1:$BS$1,0))</f>
        <v>0</v>
      </c>
      <c r="I31" s="66">
        <f>INDEX(testOutputs!$A$1:$BS$69,MATCH($B31,testOutputs!$A$1:$A$69,0),MATCH(I$29,testOutputs!$A$1:$BS$1,0))</f>
        <v>0</v>
      </c>
      <c r="J31" s="66">
        <f>INDEX(testOutputs!$A$1:$BS$69,MATCH($B31,testOutputs!$A$1:$A$69,0),MATCH(J$29,testOutputs!$A$1:$BS$1,0))</f>
        <v>0</v>
      </c>
      <c r="K31" s="66">
        <f>INDEX(testOutputs!$A$1:$BS$69,MATCH($B31,testOutputs!$A$1:$A$69,0),MATCH(K$29,testOutputs!$A$1:$BS$1,0))</f>
        <v>0</v>
      </c>
      <c r="L31" s="66">
        <f>INDEX(testOutputs!$A$1:$BS$69,MATCH($B31,testOutputs!$A$1:$A$69,0),MATCH(L$29,testOutputs!$A$1:$BS$1,0))</f>
        <v>0</v>
      </c>
      <c r="M31" s="66">
        <f>INDEX(testOutputs!$A$1:$BS$69,MATCH($B31,testOutputs!$A$1:$A$69,0),MATCH(M$29,testOutputs!$A$1:$BS$1,0))</f>
        <v>0</v>
      </c>
      <c r="N31" s="66">
        <f>INDEX(testOutputs!$A$1:$BS$69,MATCH($B31,testOutputs!$A$1:$A$69,0),MATCH(N$29,testOutputs!$A$1:$BS$1,0))</f>
        <v>0</v>
      </c>
    </row>
    <row r="32" spans="2:14" ht="15" x14ac:dyDescent="0.25">
      <c r="B32" s="88" t="s">
        <v>56</v>
      </c>
      <c r="C32" s="66">
        <f>INDEX(testOutputs!$A$1:$BS$69,MATCH($B32,testOutputs!$A$1:$A$69,0),MATCH(C$29,testOutputs!$A$1:$BS$1,0))</f>
        <v>-4.3852927640470399E-5</v>
      </c>
      <c r="D32" s="66">
        <f>INDEX(testOutputs!$A$1:$BS$69,MATCH($B32,testOutputs!$A$1:$A$69,0),MATCH(D$29,testOutputs!$A$1:$BS$1,0))</f>
        <v>0</v>
      </c>
      <c r="E32" s="66">
        <f>INDEX(testOutputs!$A$1:$BS$69,MATCH($B32,testOutputs!$A$1:$A$69,0),MATCH(E$29,testOutputs!$A$1:$BS$1,0))</f>
        <v>6.8745409568129598E-3</v>
      </c>
      <c r="F32" s="66">
        <f>INDEX(testOutputs!$A$1:$BS$69,MATCH($B32,testOutputs!$A$1:$A$69,0),MATCH(F$29,testOutputs!$A$1:$BS$1,0))</f>
        <v>-8.0451149578121498E-6</v>
      </c>
      <c r="G32" s="66">
        <f>INDEX(testOutputs!$A$1:$BS$69,MATCH($B32,testOutputs!$A$1:$A$69,0),MATCH(G$29,testOutputs!$A$1:$BS$1,0))</f>
        <v>9.3362634707099302E-6</v>
      </c>
      <c r="H32" s="66">
        <f>INDEX(testOutputs!$A$1:$BS$69,MATCH($B32,testOutputs!$A$1:$A$69,0),MATCH(H$29,testOutputs!$A$1:$BS$1,0))</f>
        <v>-5.2369982167399098E-6</v>
      </c>
      <c r="I32" s="66">
        <f>INDEX(testOutputs!$A$1:$BS$69,MATCH($B32,testOutputs!$A$1:$A$69,0),MATCH(I$29,testOutputs!$A$1:$BS$1,0))</f>
        <v>-1.5566830805680801E-4</v>
      </c>
      <c r="J32" s="66">
        <f>INDEX(testOutputs!$A$1:$BS$69,MATCH($B32,testOutputs!$A$1:$A$69,0),MATCH(J$29,testOutputs!$A$1:$BS$1,0))</f>
        <v>-2.7225082487522198E-5</v>
      </c>
      <c r="K32" s="66">
        <f>INDEX(testOutputs!$A$1:$BS$69,MATCH($B32,testOutputs!$A$1:$A$69,0),MATCH(K$29,testOutputs!$A$1:$BS$1,0))</f>
        <v>0</v>
      </c>
      <c r="L32" s="66">
        <f>INDEX(testOutputs!$A$1:$BS$69,MATCH($B32,testOutputs!$A$1:$A$69,0),MATCH(L$29,testOutputs!$A$1:$BS$1,0))</f>
        <v>9.8188969027560605E-7</v>
      </c>
      <c r="M32" s="66">
        <f>INDEX(testOutputs!$A$1:$BS$69,MATCH($B32,testOutputs!$A$1:$A$69,0),MATCH(M$29,testOutputs!$A$1:$BS$1,0))</f>
        <v>0</v>
      </c>
      <c r="N32" s="66">
        <f>INDEX(testOutputs!$A$1:$BS$69,MATCH($B32,testOutputs!$A$1:$A$69,0),MATCH(N$29,testOutputs!$A$1:$BS$1,0))</f>
        <v>-2.50052941803417E-4</v>
      </c>
    </row>
    <row r="33" spans="2:14" ht="15" x14ac:dyDescent="0.25">
      <c r="B33" s="88" t="s">
        <v>28</v>
      </c>
      <c r="C33" s="66">
        <f>INDEX(testOutputs!$A$1:$BS$69,MATCH($B33,testOutputs!$A$1:$A$69,0),MATCH(C$29,testOutputs!$A$1:$BS$1,0))</f>
        <v>-1.36608179993868E-7</v>
      </c>
      <c r="D33" s="66">
        <f>INDEX(testOutputs!$A$1:$BS$69,MATCH($B33,testOutputs!$A$1:$A$69,0),MATCH(D$29,testOutputs!$A$1:$BS$1,0))</f>
        <v>0</v>
      </c>
      <c r="E33" s="66">
        <f>INDEX(testOutputs!$A$1:$BS$69,MATCH($B33,testOutputs!$A$1:$A$69,0),MATCH(E$29,testOutputs!$A$1:$BS$1,0))</f>
        <v>-8.0451149578121498E-6</v>
      </c>
      <c r="F33" s="66">
        <f>INDEX(testOutputs!$A$1:$BS$69,MATCH($B33,testOutputs!$A$1:$A$69,0),MATCH(F$29,testOutputs!$A$1:$BS$1,0))</f>
        <v>2.3748008085744101E-4</v>
      </c>
      <c r="G33" s="66">
        <f>INDEX(testOutputs!$A$1:$BS$69,MATCH($B33,testOutputs!$A$1:$A$69,0),MATCH(G$29,testOutputs!$A$1:$BS$1,0))</f>
        <v>-2.5006024793872199E-6</v>
      </c>
      <c r="H33" s="66">
        <f>INDEX(testOutputs!$A$1:$BS$69,MATCH($B33,testOutputs!$A$1:$A$69,0),MATCH(H$29,testOutputs!$A$1:$BS$1,0))</f>
        <v>2.54787972602081E-6</v>
      </c>
      <c r="I33" s="66">
        <f>INDEX(testOutputs!$A$1:$BS$69,MATCH($B33,testOutputs!$A$1:$A$69,0),MATCH(I$29,testOutputs!$A$1:$BS$1,0))</f>
        <v>-2.93589214176679E-6</v>
      </c>
      <c r="J33" s="66">
        <f>INDEX(testOutputs!$A$1:$BS$69,MATCH($B33,testOutputs!$A$1:$A$69,0),MATCH(J$29,testOutputs!$A$1:$BS$1,0))</f>
        <v>-1.0386773099158801E-6</v>
      </c>
      <c r="K33" s="66">
        <f>INDEX(testOutputs!$A$1:$BS$69,MATCH($B33,testOutputs!$A$1:$A$69,0),MATCH(K$29,testOutputs!$A$1:$BS$1,0))</f>
        <v>0</v>
      </c>
      <c r="L33" s="66">
        <f>INDEX(testOutputs!$A$1:$BS$69,MATCH($B33,testOutputs!$A$1:$A$69,0),MATCH(L$29,testOutputs!$A$1:$BS$1,0))</f>
        <v>-1.7942695766946499E-6</v>
      </c>
      <c r="M33" s="66">
        <f>INDEX(testOutputs!$A$1:$BS$69,MATCH($B33,testOutputs!$A$1:$A$69,0),MATCH(M$29,testOutputs!$A$1:$BS$1,0))</f>
        <v>0</v>
      </c>
      <c r="N33" s="66">
        <f>INDEX(testOutputs!$A$1:$BS$69,MATCH($B33,testOutputs!$A$1:$A$69,0),MATCH(N$29,testOutputs!$A$1:$BS$1,0))</f>
        <v>-2.27148086419918E-6</v>
      </c>
    </row>
    <row r="34" spans="2:14" ht="15" x14ac:dyDescent="0.25">
      <c r="B34" s="88" t="s">
        <v>49</v>
      </c>
      <c r="C34" s="66">
        <f>INDEX(testOutputs!$A$1:$BS$69,MATCH($B34,testOutputs!$A$1:$A$69,0),MATCH(C$29,testOutputs!$A$1:$BS$1,0))</f>
        <v>-5.8713822343473798E-7</v>
      </c>
      <c r="D34" s="66">
        <f>INDEX(testOutputs!$A$1:$BS$69,MATCH($B34,testOutputs!$A$1:$A$69,0),MATCH(D$29,testOutputs!$A$1:$BS$1,0))</f>
        <v>0</v>
      </c>
      <c r="E34" s="66">
        <f>INDEX(testOutputs!$A$1:$BS$69,MATCH($B34,testOutputs!$A$1:$A$69,0),MATCH(E$29,testOutputs!$A$1:$BS$1,0))</f>
        <v>9.3362634707099302E-6</v>
      </c>
      <c r="F34" s="66">
        <f>INDEX(testOutputs!$A$1:$BS$69,MATCH($B34,testOutputs!$A$1:$A$69,0),MATCH(F$29,testOutputs!$A$1:$BS$1,0))</f>
        <v>-2.5006024793872199E-6</v>
      </c>
      <c r="G34" s="66">
        <f>INDEX(testOutputs!$A$1:$BS$69,MATCH($B34,testOutputs!$A$1:$A$69,0),MATCH(G$29,testOutputs!$A$1:$BS$1,0))</f>
        <v>2.1202234502725901E-4</v>
      </c>
      <c r="H34" s="66">
        <f>INDEX(testOutputs!$A$1:$BS$69,MATCH($B34,testOutputs!$A$1:$A$69,0),MATCH(H$29,testOutputs!$A$1:$BS$1,0))</f>
        <v>-1.3962077929072701E-6</v>
      </c>
      <c r="I34" s="66">
        <f>INDEX(testOutputs!$A$1:$BS$69,MATCH($B34,testOutputs!$A$1:$A$69,0),MATCH(I$29,testOutputs!$A$1:$BS$1,0))</f>
        <v>-4.3183574866288603E-6</v>
      </c>
      <c r="J34" s="66">
        <f>INDEX(testOutputs!$A$1:$BS$69,MATCH($B34,testOutputs!$A$1:$A$69,0),MATCH(J$29,testOutputs!$A$1:$BS$1,0))</f>
        <v>2.4243792761677699E-6</v>
      </c>
      <c r="K34" s="66">
        <f>INDEX(testOutputs!$A$1:$BS$69,MATCH($B34,testOutputs!$A$1:$A$69,0),MATCH(K$29,testOutputs!$A$1:$BS$1,0))</f>
        <v>0</v>
      </c>
      <c r="L34" s="66">
        <f>INDEX(testOutputs!$A$1:$BS$69,MATCH($B34,testOutputs!$A$1:$A$69,0),MATCH(L$29,testOutputs!$A$1:$BS$1,0))</f>
        <v>-3.6614530613008499E-6</v>
      </c>
      <c r="M34" s="66">
        <f>INDEX(testOutputs!$A$1:$BS$69,MATCH($B34,testOutputs!$A$1:$A$69,0),MATCH(M$29,testOutputs!$A$1:$BS$1,0))</f>
        <v>0</v>
      </c>
      <c r="N34" s="66">
        <f>INDEX(testOutputs!$A$1:$BS$69,MATCH($B34,testOutputs!$A$1:$A$69,0),MATCH(N$29,testOutputs!$A$1:$BS$1,0))</f>
        <v>-4.2458333163873001E-6</v>
      </c>
    </row>
    <row r="35" spans="2:14" ht="15" x14ac:dyDescent="0.25">
      <c r="B35" s="88" t="s">
        <v>36</v>
      </c>
      <c r="C35" s="66">
        <f>INDEX(testOutputs!$A$1:$BS$69,MATCH($B35,testOutputs!$A$1:$A$69,0),MATCH(C$29,testOutputs!$A$1:$BS$1,0))</f>
        <v>4.15108998757398E-7</v>
      </c>
      <c r="D35" s="66">
        <f>INDEX(testOutputs!$A$1:$BS$69,MATCH($B35,testOutputs!$A$1:$A$69,0),MATCH(D$29,testOutputs!$A$1:$BS$1,0))</f>
        <v>0</v>
      </c>
      <c r="E35" s="66">
        <f>INDEX(testOutputs!$A$1:$BS$69,MATCH($B35,testOutputs!$A$1:$A$69,0),MATCH(E$29,testOutputs!$A$1:$BS$1,0))</f>
        <v>-5.2369982167399098E-6</v>
      </c>
      <c r="F35" s="66">
        <f>INDEX(testOutputs!$A$1:$BS$69,MATCH($B35,testOutputs!$A$1:$A$69,0),MATCH(F$29,testOutputs!$A$1:$BS$1,0))</f>
        <v>2.54787972602081E-6</v>
      </c>
      <c r="G35" s="66">
        <f>INDEX(testOutputs!$A$1:$BS$69,MATCH($B35,testOutputs!$A$1:$A$69,0),MATCH(G$29,testOutputs!$A$1:$BS$1,0))</f>
        <v>-1.3962077929072701E-6</v>
      </c>
      <c r="H35" s="66">
        <f>INDEX(testOutputs!$A$1:$BS$69,MATCH($B35,testOutputs!$A$1:$A$69,0),MATCH(H$29,testOutputs!$A$1:$BS$1,0))</f>
        <v>2.1468299387558101E-4</v>
      </c>
      <c r="I35" s="66">
        <f>INDEX(testOutputs!$A$1:$BS$69,MATCH($B35,testOutputs!$A$1:$A$69,0),MATCH(I$29,testOutputs!$A$1:$BS$1,0))</f>
        <v>1.2198426077309599E-5</v>
      </c>
      <c r="J35" s="66">
        <f>INDEX(testOutputs!$A$1:$BS$69,MATCH($B35,testOutputs!$A$1:$A$69,0),MATCH(J$29,testOutputs!$A$1:$BS$1,0))</f>
        <v>2.4894417856094098E-6</v>
      </c>
      <c r="K35" s="66">
        <f>INDEX(testOutputs!$A$1:$BS$69,MATCH($B35,testOutputs!$A$1:$A$69,0),MATCH(K$29,testOutputs!$A$1:$BS$1,0))</f>
        <v>0</v>
      </c>
      <c r="L35" s="66">
        <f>INDEX(testOutputs!$A$1:$BS$69,MATCH($B35,testOutputs!$A$1:$A$69,0),MATCH(L$29,testOutputs!$A$1:$BS$1,0))</f>
        <v>-1.1508092625785999E-6</v>
      </c>
      <c r="M35" s="66">
        <f>INDEX(testOutputs!$A$1:$BS$69,MATCH($B35,testOutputs!$A$1:$A$69,0),MATCH(M$29,testOutputs!$A$1:$BS$1,0))</f>
        <v>0</v>
      </c>
      <c r="N35" s="66">
        <f>INDEX(testOutputs!$A$1:$BS$69,MATCH($B35,testOutputs!$A$1:$A$69,0),MATCH(N$29,testOutputs!$A$1:$BS$1,0))</f>
        <v>2.2919507144662001E-5</v>
      </c>
    </row>
    <row r="36" spans="2:14" ht="15" x14ac:dyDescent="0.25">
      <c r="B36" s="88" t="s">
        <v>59</v>
      </c>
      <c r="C36" s="66">
        <f>INDEX(testOutputs!$A$1:$BS$69,MATCH($B36,testOutputs!$A$1:$A$69,0),MATCH(C$29,testOutputs!$A$1:$BS$1,0))</f>
        <v>1.42482948967588E-5</v>
      </c>
      <c r="D36" s="66">
        <f>INDEX(testOutputs!$A$1:$BS$69,MATCH($B36,testOutputs!$A$1:$A$69,0),MATCH(D$29,testOutputs!$A$1:$BS$1,0))</f>
        <v>0</v>
      </c>
      <c r="E36" s="66">
        <f>INDEX(testOutputs!$A$1:$BS$69,MATCH($B36,testOutputs!$A$1:$A$69,0),MATCH(E$29,testOutputs!$A$1:$BS$1,0))</f>
        <v>-1.5566830805680801E-4</v>
      </c>
      <c r="F36" s="66">
        <f>INDEX(testOutputs!$A$1:$BS$69,MATCH($B36,testOutputs!$A$1:$A$69,0),MATCH(F$29,testOutputs!$A$1:$BS$1,0))</f>
        <v>-2.93589214176679E-6</v>
      </c>
      <c r="G36" s="66">
        <f>INDEX(testOutputs!$A$1:$BS$69,MATCH($B36,testOutputs!$A$1:$A$69,0),MATCH(G$29,testOutputs!$A$1:$BS$1,0))</f>
        <v>-4.3183574866288603E-6</v>
      </c>
      <c r="H36" s="66">
        <f>INDEX(testOutputs!$A$1:$BS$69,MATCH($B36,testOutputs!$A$1:$A$69,0),MATCH(H$29,testOutputs!$A$1:$BS$1,0))</f>
        <v>1.2198426077309599E-5</v>
      </c>
      <c r="I36" s="66">
        <f>INDEX(testOutputs!$A$1:$BS$69,MATCH($B36,testOutputs!$A$1:$A$69,0),MATCH(I$29,testOutputs!$A$1:$BS$1,0))</f>
        <v>3.2552147502644502E-3</v>
      </c>
      <c r="J36" s="66">
        <f>INDEX(testOutputs!$A$1:$BS$69,MATCH($B36,testOutputs!$A$1:$A$69,0),MATCH(J$29,testOutputs!$A$1:$BS$1,0))</f>
        <v>5.8544205658552197E-6</v>
      </c>
      <c r="K36" s="66">
        <f>INDEX(testOutputs!$A$1:$BS$69,MATCH($B36,testOutputs!$A$1:$A$69,0),MATCH(K$29,testOutputs!$A$1:$BS$1,0))</f>
        <v>0</v>
      </c>
      <c r="L36" s="66">
        <f>INDEX(testOutputs!$A$1:$BS$69,MATCH($B36,testOutputs!$A$1:$A$69,0),MATCH(L$29,testOutputs!$A$1:$BS$1,0))</f>
        <v>-7.4478025805993399E-6</v>
      </c>
      <c r="M36" s="66">
        <f>INDEX(testOutputs!$A$1:$BS$69,MATCH($B36,testOutputs!$A$1:$A$69,0),MATCH(M$29,testOutputs!$A$1:$BS$1,0))</f>
        <v>0</v>
      </c>
      <c r="N36" s="66">
        <f>INDEX(testOutputs!$A$1:$BS$69,MATCH($B36,testOutputs!$A$1:$A$69,0),MATCH(N$29,testOutputs!$A$1:$BS$1,0))</f>
        <v>-2.4032603495577801E-4</v>
      </c>
    </row>
    <row r="37" spans="2:14" ht="15" x14ac:dyDescent="0.25">
      <c r="B37" s="88" t="s">
        <v>20</v>
      </c>
      <c r="C37" s="66">
        <f>INDEX(testOutputs!$A$1:$BS$69,MATCH($B37,testOutputs!$A$1:$A$69,0),MATCH(C$29,testOutputs!$A$1:$BS$1,0))</f>
        <v>4.1027332695335198E-6</v>
      </c>
      <c r="D37" s="66">
        <f>INDEX(testOutputs!$A$1:$BS$69,MATCH($B37,testOutputs!$A$1:$A$69,0),MATCH(D$29,testOutputs!$A$1:$BS$1,0))</f>
        <v>0</v>
      </c>
      <c r="E37" s="66">
        <f>INDEX(testOutputs!$A$1:$BS$69,MATCH($B37,testOutputs!$A$1:$A$69,0),MATCH(E$29,testOutputs!$A$1:$BS$1,0))</f>
        <v>-2.7225082487522198E-5</v>
      </c>
      <c r="F37" s="66">
        <f>INDEX(testOutputs!$A$1:$BS$69,MATCH($B37,testOutputs!$A$1:$A$69,0),MATCH(F$29,testOutputs!$A$1:$BS$1,0))</f>
        <v>-1.0386773099158801E-6</v>
      </c>
      <c r="G37" s="66">
        <f>INDEX(testOutputs!$A$1:$BS$69,MATCH($B37,testOutputs!$A$1:$A$69,0),MATCH(G$29,testOutputs!$A$1:$BS$1,0))</f>
        <v>2.4243792761677699E-6</v>
      </c>
      <c r="H37" s="66">
        <f>INDEX(testOutputs!$A$1:$BS$69,MATCH($B37,testOutputs!$A$1:$A$69,0),MATCH(H$29,testOutputs!$A$1:$BS$1,0))</f>
        <v>2.4894417856094098E-6</v>
      </c>
      <c r="I37" s="66">
        <f>INDEX(testOutputs!$A$1:$BS$69,MATCH($B37,testOutputs!$A$1:$A$69,0),MATCH(I$29,testOutputs!$A$1:$BS$1,0))</f>
        <v>5.8544205658552197E-6</v>
      </c>
      <c r="J37" s="66">
        <f>INDEX(testOutputs!$A$1:$BS$69,MATCH($B37,testOutputs!$A$1:$A$69,0),MATCH(J$29,testOutputs!$A$1:$BS$1,0))</f>
        <v>4.0458512249497201E-4</v>
      </c>
      <c r="K37" s="66">
        <f>INDEX(testOutputs!$A$1:$BS$69,MATCH($B37,testOutputs!$A$1:$A$69,0),MATCH(K$29,testOutputs!$A$1:$BS$1,0))</f>
        <v>0</v>
      </c>
      <c r="L37" s="66">
        <f>INDEX(testOutputs!$A$1:$BS$69,MATCH($B37,testOutputs!$A$1:$A$69,0),MATCH(L$29,testOutputs!$A$1:$BS$1,0))</f>
        <v>5.1398289353682704E-6</v>
      </c>
      <c r="M37" s="66">
        <f>INDEX(testOutputs!$A$1:$BS$69,MATCH($B37,testOutputs!$A$1:$A$69,0),MATCH(M$29,testOutputs!$A$1:$BS$1,0))</f>
        <v>0</v>
      </c>
      <c r="N37" s="66">
        <f>INDEX(testOutputs!$A$1:$BS$69,MATCH($B37,testOutputs!$A$1:$A$69,0),MATCH(N$29,testOutputs!$A$1:$BS$1,0))</f>
        <v>-4.0209028743254698E-5</v>
      </c>
    </row>
    <row r="38" spans="2:14" ht="15" x14ac:dyDescent="0.25">
      <c r="B38" s="88" t="s">
        <v>45</v>
      </c>
      <c r="C38" s="66">
        <f>INDEX(testOutputs!$A$1:$BS$69,MATCH($B38,testOutputs!$A$1:$A$69,0),MATCH(C$29,testOutputs!$A$1:$BS$1,0))</f>
        <v>0</v>
      </c>
      <c r="D38" s="66">
        <f>INDEX(testOutputs!$A$1:$BS$69,MATCH($B38,testOutputs!$A$1:$A$69,0),MATCH(D$29,testOutputs!$A$1:$BS$1,0))</f>
        <v>0</v>
      </c>
      <c r="E38" s="66">
        <f>INDEX(testOutputs!$A$1:$BS$69,MATCH($B38,testOutputs!$A$1:$A$69,0),MATCH(E$29,testOutputs!$A$1:$BS$1,0))</f>
        <v>0</v>
      </c>
      <c r="F38" s="66">
        <f>INDEX(testOutputs!$A$1:$BS$69,MATCH($B38,testOutputs!$A$1:$A$69,0),MATCH(F$29,testOutputs!$A$1:$BS$1,0))</f>
        <v>0</v>
      </c>
      <c r="G38" s="66">
        <f>INDEX(testOutputs!$A$1:$BS$69,MATCH($B38,testOutputs!$A$1:$A$69,0),MATCH(G$29,testOutputs!$A$1:$BS$1,0))</f>
        <v>0</v>
      </c>
      <c r="H38" s="66">
        <f>INDEX(testOutputs!$A$1:$BS$69,MATCH($B38,testOutputs!$A$1:$A$69,0),MATCH(H$29,testOutputs!$A$1:$BS$1,0))</f>
        <v>0</v>
      </c>
      <c r="I38" s="66">
        <f>INDEX(testOutputs!$A$1:$BS$69,MATCH($B38,testOutputs!$A$1:$A$69,0),MATCH(I$29,testOutputs!$A$1:$BS$1,0))</f>
        <v>0</v>
      </c>
      <c r="J38" s="66">
        <f>INDEX(testOutputs!$A$1:$BS$69,MATCH($B38,testOutputs!$A$1:$A$69,0),MATCH(J$29,testOutputs!$A$1:$BS$1,0))</f>
        <v>0</v>
      </c>
      <c r="K38" s="66">
        <f>INDEX(testOutputs!$A$1:$BS$69,MATCH($B38,testOutputs!$A$1:$A$69,0),MATCH(K$29,testOutputs!$A$1:$BS$1,0))</f>
        <v>0</v>
      </c>
      <c r="L38" s="66">
        <f>INDEX(testOutputs!$A$1:$BS$69,MATCH($B38,testOutputs!$A$1:$A$69,0),MATCH(L$29,testOutputs!$A$1:$BS$1,0))</f>
        <v>0</v>
      </c>
      <c r="M38" s="66">
        <f>INDEX(testOutputs!$A$1:$BS$69,MATCH($B38,testOutputs!$A$1:$A$69,0),MATCH(M$29,testOutputs!$A$1:$BS$1,0))</f>
        <v>0</v>
      </c>
      <c r="N38" s="66">
        <f>INDEX(testOutputs!$A$1:$BS$69,MATCH($B38,testOutputs!$A$1:$A$69,0),MATCH(N$29,testOutputs!$A$1:$BS$1,0))</f>
        <v>0</v>
      </c>
    </row>
    <row r="39" spans="2:14" ht="15" x14ac:dyDescent="0.25">
      <c r="B39" s="88" t="s">
        <v>58</v>
      </c>
      <c r="C39" s="66">
        <f>INDEX(testOutputs!$A$1:$BS$69,MATCH($B39,testOutputs!$A$1:$A$69,0),MATCH(C$29,testOutputs!$A$1:$BS$1,0))</f>
        <v>-1.90315253948687E-6</v>
      </c>
      <c r="D39" s="66">
        <f>INDEX(testOutputs!$A$1:$BS$69,MATCH($B39,testOutputs!$A$1:$A$69,0),MATCH(D$29,testOutputs!$A$1:$BS$1,0))</f>
        <v>0</v>
      </c>
      <c r="E39" s="66">
        <f>INDEX(testOutputs!$A$1:$BS$69,MATCH($B39,testOutputs!$A$1:$A$69,0),MATCH(E$29,testOutputs!$A$1:$BS$1,0))</f>
        <v>9.8188969027560605E-7</v>
      </c>
      <c r="F39" s="66">
        <f>INDEX(testOutputs!$A$1:$BS$69,MATCH($B39,testOutputs!$A$1:$A$69,0),MATCH(F$29,testOutputs!$A$1:$BS$1,0))</f>
        <v>-1.7942695766946499E-6</v>
      </c>
      <c r="G39" s="66">
        <f>INDEX(testOutputs!$A$1:$BS$69,MATCH($B39,testOutputs!$A$1:$A$69,0),MATCH(G$29,testOutputs!$A$1:$BS$1,0))</f>
        <v>-3.6614530613008499E-6</v>
      </c>
      <c r="H39" s="66">
        <f>INDEX(testOutputs!$A$1:$BS$69,MATCH($B39,testOutputs!$A$1:$A$69,0),MATCH(H$29,testOutputs!$A$1:$BS$1,0))</f>
        <v>-1.1508092625785999E-6</v>
      </c>
      <c r="I39" s="66">
        <f>INDEX(testOutputs!$A$1:$BS$69,MATCH($B39,testOutputs!$A$1:$A$69,0),MATCH(I$29,testOutputs!$A$1:$BS$1,0))</f>
        <v>-7.4478025805993399E-6</v>
      </c>
      <c r="J39" s="66">
        <f>INDEX(testOutputs!$A$1:$BS$69,MATCH($B39,testOutputs!$A$1:$A$69,0),MATCH(J$29,testOutputs!$A$1:$BS$1,0))</f>
        <v>5.1398289353682704E-6</v>
      </c>
      <c r="K39" s="66">
        <f>INDEX(testOutputs!$A$1:$BS$69,MATCH($B39,testOutputs!$A$1:$A$69,0),MATCH(K$29,testOutputs!$A$1:$BS$1,0))</f>
        <v>0</v>
      </c>
      <c r="L39" s="66">
        <f>INDEX(testOutputs!$A$1:$BS$69,MATCH($B39,testOutputs!$A$1:$A$69,0),MATCH(L$29,testOutputs!$A$1:$BS$1,0))</f>
        <v>4.2706619461880001E-4</v>
      </c>
      <c r="M39" s="66">
        <f>INDEX(testOutputs!$A$1:$BS$69,MATCH($B39,testOutputs!$A$1:$A$69,0),MATCH(M$29,testOutputs!$A$1:$BS$1,0))</f>
        <v>0</v>
      </c>
      <c r="N39" s="66">
        <f>INDEX(testOutputs!$A$1:$BS$69,MATCH($B39,testOutputs!$A$1:$A$69,0),MATCH(N$29,testOutputs!$A$1:$BS$1,0))</f>
        <v>-2.0252911783727001E-4</v>
      </c>
    </row>
    <row r="40" spans="2:14" ht="15" x14ac:dyDescent="0.25">
      <c r="B40" s="88" t="s">
        <v>57</v>
      </c>
      <c r="C40" s="66">
        <f>INDEX(testOutputs!$A$1:$BS$69,MATCH($B40,testOutputs!$A$1:$A$69,0),MATCH(C$29,testOutputs!$A$1:$BS$1,0))</f>
        <v>0</v>
      </c>
      <c r="D40" s="66">
        <f>INDEX(testOutputs!$A$1:$BS$69,MATCH($B40,testOutputs!$A$1:$A$69,0),MATCH(D$29,testOutputs!$A$1:$BS$1,0))</f>
        <v>0</v>
      </c>
      <c r="E40" s="66">
        <f>INDEX(testOutputs!$A$1:$BS$69,MATCH($B40,testOutputs!$A$1:$A$69,0),MATCH(E$29,testOutputs!$A$1:$BS$1,0))</f>
        <v>0</v>
      </c>
      <c r="F40" s="66">
        <f>INDEX(testOutputs!$A$1:$BS$69,MATCH($B40,testOutputs!$A$1:$A$69,0),MATCH(F$29,testOutputs!$A$1:$BS$1,0))</f>
        <v>0</v>
      </c>
      <c r="G40" s="66">
        <f>INDEX(testOutputs!$A$1:$BS$69,MATCH($B40,testOutputs!$A$1:$A$69,0),MATCH(G$29,testOutputs!$A$1:$BS$1,0))</f>
        <v>0</v>
      </c>
      <c r="H40" s="66">
        <f>INDEX(testOutputs!$A$1:$BS$69,MATCH($B40,testOutputs!$A$1:$A$69,0),MATCH(H$29,testOutputs!$A$1:$BS$1,0))</f>
        <v>0</v>
      </c>
      <c r="I40" s="66">
        <f>INDEX(testOutputs!$A$1:$BS$69,MATCH($B40,testOutputs!$A$1:$A$69,0),MATCH(I$29,testOutputs!$A$1:$BS$1,0))</f>
        <v>0</v>
      </c>
      <c r="J40" s="66">
        <f>INDEX(testOutputs!$A$1:$BS$69,MATCH($B40,testOutputs!$A$1:$A$69,0),MATCH(J$29,testOutputs!$A$1:$BS$1,0))</f>
        <v>0</v>
      </c>
      <c r="K40" s="66">
        <f>INDEX(testOutputs!$A$1:$BS$69,MATCH($B40,testOutputs!$A$1:$A$69,0),MATCH(K$29,testOutputs!$A$1:$BS$1,0))</f>
        <v>0</v>
      </c>
      <c r="L40" s="66">
        <f>INDEX(testOutputs!$A$1:$BS$69,MATCH($B40,testOutputs!$A$1:$A$69,0),MATCH(L$29,testOutputs!$A$1:$BS$1,0))</f>
        <v>0</v>
      </c>
      <c r="M40" s="66">
        <f>INDEX(testOutputs!$A$1:$BS$69,MATCH($B40,testOutputs!$A$1:$A$69,0),MATCH(M$29,testOutputs!$A$1:$BS$1,0))</f>
        <v>0</v>
      </c>
      <c r="N40" s="66">
        <f>INDEX(testOutputs!$A$1:$BS$69,MATCH($B40,testOutputs!$A$1:$A$69,0),MATCH(N$29,testOutputs!$A$1:$BS$1,0))</f>
        <v>0</v>
      </c>
    </row>
    <row r="41" spans="2:14" ht="15" x14ac:dyDescent="0.25">
      <c r="B41" s="88" t="s">
        <v>44</v>
      </c>
      <c r="C41" s="66">
        <f>INDEX(testOutputs!$A$1:$BS$69,MATCH($B41,testOutputs!$A$1:$A$69,0),MATCH(C$29,testOutputs!$A$1:$BS$1,0))</f>
        <v>8.7940285889256206E-6</v>
      </c>
      <c r="D41" s="66">
        <f>INDEX(testOutputs!$A$1:$BS$69,MATCH($B41,testOutputs!$A$1:$A$69,0),MATCH(D$29,testOutputs!$A$1:$BS$1,0))</f>
        <v>0</v>
      </c>
      <c r="E41" s="66">
        <f>INDEX(testOutputs!$A$1:$BS$69,MATCH($B41,testOutputs!$A$1:$A$69,0),MATCH(E$29,testOutputs!$A$1:$BS$1,0))</f>
        <v>-2.50052941803417E-4</v>
      </c>
      <c r="F41" s="66">
        <f>INDEX(testOutputs!$A$1:$BS$69,MATCH($B41,testOutputs!$A$1:$A$69,0),MATCH(F$29,testOutputs!$A$1:$BS$1,0))</f>
        <v>-2.27148086419918E-6</v>
      </c>
      <c r="G41" s="66">
        <f>INDEX(testOutputs!$A$1:$BS$69,MATCH($B41,testOutputs!$A$1:$A$69,0),MATCH(G$29,testOutputs!$A$1:$BS$1,0))</f>
        <v>-4.2458333163873001E-6</v>
      </c>
      <c r="H41" s="66">
        <f>INDEX(testOutputs!$A$1:$BS$69,MATCH($B41,testOutputs!$A$1:$A$69,0),MATCH(H$29,testOutputs!$A$1:$BS$1,0))</f>
        <v>2.2919507144662001E-5</v>
      </c>
      <c r="I41" s="66">
        <f>INDEX(testOutputs!$A$1:$BS$69,MATCH($B41,testOutputs!$A$1:$A$69,0),MATCH(I$29,testOutputs!$A$1:$BS$1,0))</f>
        <v>-2.4032603495577801E-4</v>
      </c>
      <c r="J41" s="66">
        <f>INDEX(testOutputs!$A$1:$BS$69,MATCH($B41,testOutputs!$A$1:$A$69,0),MATCH(J$29,testOutputs!$A$1:$BS$1,0))</f>
        <v>-4.0209028743254698E-5</v>
      </c>
      <c r="K41" s="66">
        <f>INDEX(testOutputs!$A$1:$BS$69,MATCH($B41,testOutputs!$A$1:$A$69,0),MATCH(K$29,testOutputs!$A$1:$BS$1,0))</f>
        <v>0</v>
      </c>
      <c r="L41" s="66">
        <f>INDEX(testOutputs!$A$1:$BS$69,MATCH($B41,testOutputs!$A$1:$A$69,0),MATCH(L$29,testOutputs!$A$1:$BS$1,0))</f>
        <v>-2.0252911783727001E-4</v>
      </c>
      <c r="M41" s="66">
        <f>INDEX(testOutputs!$A$1:$BS$69,MATCH($B41,testOutputs!$A$1:$A$69,0),MATCH(M$29,testOutputs!$A$1:$BS$1,0))</f>
        <v>0</v>
      </c>
      <c r="N41" s="66">
        <f>INDEX(testOutputs!$A$1:$BS$69,MATCH($B41,testOutputs!$A$1:$A$69,0),MATCH(N$29,testOutputs!$A$1:$BS$1,0))</f>
        <v>4.0363497603910503E-3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showGridLines="0" topLeftCell="A2" workbookViewId="0">
      <selection activeCell="I12" sqref="I12"/>
    </sheetView>
  </sheetViews>
  <sheetFormatPr defaultRowHeight="15" outlineLevelCol="1" x14ac:dyDescent="0.25"/>
  <cols>
    <col min="2" max="2" width="17.85546875" customWidth="1"/>
    <col min="3" max="3" width="17.5703125" customWidth="1"/>
    <col min="4" max="4" width="2.5703125" customWidth="1"/>
    <col min="5" max="7" width="17.5703125" hidden="1" customWidth="1" outlineLevel="1"/>
    <col min="8" max="8" width="2.5703125" hidden="1" customWidth="1" outlineLevel="1"/>
    <col min="9" max="9" width="17.5703125" customWidth="1" collapsed="1"/>
    <col min="10" max="11" width="17.5703125" customWidth="1"/>
  </cols>
  <sheetData>
    <row r="3" spans="2:10" ht="15.75" thickBot="1" x14ac:dyDescent="0.3"/>
    <row r="4" spans="2:10" ht="15.75" thickBot="1" x14ac:dyDescent="0.3">
      <c r="B4" s="84" t="s">
        <v>104</v>
      </c>
      <c r="C4" s="84" t="s">
        <v>105</v>
      </c>
      <c r="D4" s="83"/>
      <c r="E4" s="84" t="s">
        <v>126</v>
      </c>
      <c r="F4" s="84" t="s">
        <v>127</v>
      </c>
      <c r="G4" s="84" t="s">
        <v>101</v>
      </c>
      <c r="H4" s="83"/>
      <c r="I4" s="84" t="s">
        <v>126</v>
      </c>
      <c r="J4" s="84" t="s">
        <v>127</v>
      </c>
    </row>
    <row r="5" spans="2:10" x14ac:dyDescent="0.25">
      <c r="B5" s="83" t="s">
        <v>100</v>
      </c>
      <c r="C5" s="85">
        <v>20</v>
      </c>
      <c r="D5" s="83"/>
      <c r="E5" s="86">
        <f>Decider!F5</f>
        <v>1.36229E-4</v>
      </c>
      <c r="F5" s="86">
        <f>Decider!G5</f>
        <v>1.3709499917746782E-3</v>
      </c>
      <c r="G5" s="86">
        <f>F5^2</f>
        <v>1.8795038799469902E-6</v>
      </c>
      <c r="H5" s="83"/>
      <c r="I5" s="85">
        <f t="shared" ref="I5:J9" si="0">E5*$C$13</f>
        <v>0.72269484500000003</v>
      </c>
      <c r="J5" s="85">
        <f t="shared" si="0"/>
        <v>7.2728897063646682</v>
      </c>
    </row>
    <row r="6" spans="2:10" x14ac:dyDescent="0.25">
      <c r="B6" s="83" t="s">
        <v>42</v>
      </c>
      <c r="C6" s="87">
        <v>80</v>
      </c>
      <c r="D6" s="83"/>
      <c r="E6" s="86">
        <f>Decider!F14</f>
        <v>4.1961803999999998E-2</v>
      </c>
      <c r="F6" s="86">
        <f>Decider!G14</f>
        <v>5.3261059186128203E-2</v>
      </c>
      <c r="G6" s="86">
        <f>F6^2</f>
        <v>2.8367404256282513E-3</v>
      </c>
      <c r="H6" s="83"/>
      <c r="I6" s="87">
        <f t="shared" si="0"/>
        <v>222.60737021999998</v>
      </c>
      <c r="J6" s="87">
        <f t="shared" si="0"/>
        <v>282.54991898241013</v>
      </c>
    </row>
    <row r="7" spans="2:10" x14ac:dyDescent="0.25">
      <c r="B7" s="83" t="s">
        <v>66</v>
      </c>
      <c r="C7" s="87">
        <v>200</v>
      </c>
      <c r="D7" s="83"/>
      <c r="E7" s="86">
        <f>Decider!F30</f>
        <v>7.2708426999999701E-2</v>
      </c>
      <c r="F7" s="86">
        <f>Decider!G30</f>
        <v>7.9623030838448405E-2</v>
      </c>
      <c r="G7" s="86">
        <f>F7^2</f>
        <v>6.3398270399005058E-3</v>
      </c>
      <c r="H7" s="83"/>
      <c r="I7" s="87">
        <f t="shared" si="0"/>
        <v>385.71820523499844</v>
      </c>
      <c r="J7" s="87">
        <f t="shared" si="0"/>
        <v>422.40017859796882</v>
      </c>
    </row>
    <row r="8" spans="2:10" x14ac:dyDescent="0.25">
      <c r="B8" s="83" t="s">
        <v>19</v>
      </c>
      <c r="C8" s="87">
        <v>70</v>
      </c>
      <c r="D8" s="83"/>
      <c r="E8" s="86">
        <f>Decider!F57</f>
        <v>3.4429436999999799E-2</v>
      </c>
      <c r="F8" s="86">
        <f>Decider!G57</f>
        <v>3.63852235340415E-2</v>
      </c>
      <c r="G8" s="86">
        <f>F8^2</f>
        <v>1.3238844916221675E-3</v>
      </c>
      <c r="H8" s="83"/>
      <c r="I8" s="87">
        <f t="shared" si="0"/>
        <v>182.64816328499893</v>
      </c>
      <c r="J8" s="87">
        <f t="shared" si="0"/>
        <v>193.02361084809016</v>
      </c>
    </row>
    <row r="9" spans="2:10" x14ac:dyDescent="0.25">
      <c r="B9" s="89" t="s">
        <v>125</v>
      </c>
      <c r="C9" s="90">
        <f>SUM(C5:C8)</f>
        <v>370</v>
      </c>
      <c r="D9" s="91"/>
      <c r="E9" s="92">
        <f>SUM(E5:E8)</f>
        <v>0.14923589699999951</v>
      </c>
      <c r="F9" s="92">
        <f>SQRT(G9)</f>
        <v>9.9004601956162397E-2</v>
      </c>
      <c r="G9" s="92">
        <f>SUM(C21:J28)</f>
        <v>9.8019112084981562E-3</v>
      </c>
      <c r="H9" s="91"/>
      <c r="I9" s="90">
        <f t="shared" si="0"/>
        <v>791.69643358499741</v>
      </c>
      <c r="J9" s="93">
        <f t="shared" si="0"/>
        <v>525.21941337744147</v>
      </c>
    </row>
    <row r="10" spans="2:10" x14ac:dyDescent="0.25">
      <c r="B10" s="94" t="s">
        <v>77</v>
      </c>
      <c r="C10" s="95"/>
      <c r="D10" s="95"/>
      <c r="E10" s="95"/>
      <c r="F10" s="95"/>
      <c r="G10" s="95"/>
      <c r="H10" s="95"/>
      <c r="I10" s="96">
        <f>+I9/C9-1</f>
        <v>1.1397200907702634</v>
      </c>
      <c r="J10" s="101">
        <f>+J9/C9</f>
        <v>1.4195119280471391</v>
      </c>
    </row>
    <row r="11" spans="2:10" x14ac:dyDescent="0.25">
      <c r="C11" s="66"/>
    </row>
    <row r="13" spans="2:10" x14ac:dyDescent="0.25">
      <c r="B13" t="s">
        <v>128</v>
      </c>
      <c r="C13" s="82">
        <f>'2013'!I2</f>
        <v>5305</v>
      </c>
    </row>
    <row r="20" spans="1:10" x14ac:dyDescent="0.25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 x14ac:dyDescent="0.25">
      <c r="B21" t="s">
        <v>13</v>
      </c>
      <c r="C21" s="66">
        <f>INDEX(testOutputs!$A$1:$BS$69,MATCH($B21,testOutputs!$A$1:$A$69,0),MATCH(C$20,testOutputs!$A$1:$BS$1,0))</f>
        <v>0</v>
      </c>
      <c r="D21" s="66">
        <f>INDEX(testOutputs!$A$1:$BS$69,MATCH($B21,testOutputs!$A$1:$A$69,0),MATCH(D$20,testOutputs!$A$1:$BS$1,0))</f>
        <v>0</v>
      </c>
      <c r="E21" s="66">
        <f>INDEX(testOutputs!$A$1:$BS$69,MATCH($B21,testOutputs!$A$1:$A$69,0),MATCH(E$20,testOutputs!$A$1:$BS$1,0))</f>
        <v>0</v>
      </c>
      <c r="F21" s="66">
        <f>INDEX(testOutputs!$A$1:$BS$69,MATCH($B21,testOutputs!$A$1:$A$69,0),MATCH(F$20,testOutputs!$A$1:$BS$1,0))</f>
        <v>0</v>
      </c>
      <c r="G21" s="66">
        <f>INDEX(testOutputs!$A$1:$BS$69,MATCH($B21,testOutputs!$A$1:$A$69,0),MATCH(G$20,testOutputs!$A$1:$BS$1,0))</f>
        <v>0</v>
      </c>
      <c r="H21" s="66">
        <f>INDEX(testOutputs!$A$1:$BS$69,MATCH($B21,testOutputs!$A$1:$A$69,0),MATCH(H$20,testOutputs!$A$1:$BS$1,0))</f>
        <v>0</v>
      </c>
      <c r="I21" s="66">
        <f>INDEX(testOutputs!$A$1:$BS$69,MATCH($B21,testOutputs!$A$1:$A$69,0),MATCH(I$20,testOutputs!$A$1:$BS$1,0))</f>
        <v>0</v>
      </c>
      <c r="J21" s="66">
        <f>INDEX(testOutputs!$A$1:$BS$69,MATCH($B21,testOutputs!$A$1:$A$69,0),MATCH(J$20,testOutputs!$A$1:$BS$1,0))</f>
        <v>0</v>
      </c>
    </row>
    <row r="22" spans="1:10" x14ac:dyDescent="0.25">
      <c r="B22" t="s">
        <v>63</v>
      </c>
      <c r="C22" s="66">
        <f>INDEX(testOutputs!$A$1:$BS$69,MATCH($B22,testOutputs!$A$1:$A$69,0),MATCH(C$20,testOutputs!$A$1:$BS$1,0))</f>
        <v>0</v>
      </c>
      <c r="D22" s="66">
        <f>INDEX(testOutputs!$A$1:$BS$69,MATCH($B22,testOutputs!$A$1:$A$69,0),MATCH(D$20,testOutputs!$A$1:$BS$1,0))</f>
        <v>0</v>
      </c>
      <c r="E22" s="66">
        <f>INDEX(testOutputs!$A$1:$BS$69,MATCH($B22,testOutputs!$A$1:$A$69,0),MATCH(E$20,testOutputs!$A$1:$BS$1,0))</f>
        <v>0</v>
      </c>
      <c r="F22" s="66">
        <f>INDEX(testOutputs!$A$1:$BS$69,MATCH($B22,testOutputs!$A$1:$A$69,0),MATCH(F$20,testOutputs!$A$1:$BS$1,0))</f>
        <v>0</v>
      </c>
      <c r="G22" s="66">
        <f>INDEX(testOutputs!$A$1:$BS$69,MATCH($B22,testOutputs!$A$1:$A$69,0),MATCH(G$20,testOutputs!$A$1:$BS$1,0))</f>
        <v>0</v>
      </c>
      <c r="H22" s="66">
        <f>INDEX(testOutputs!$A$1:$BS$69,MATCH($B22,testOutputs!$A$1:$A$69,0),MATCH(H$20,testOutputs!$A$1:$BS$1,0))</f>
        <v>0</v>
      </c>
      <c r="I22" s="66">
        <f>INDEX(testOutputs!$A$1:$BS$69,MATCH($B22,testOutputs!$A$1:$A$69,0),MATCH(I$20,testOutputs!$A$1:$BS$1,0))</f>
        <v>0</v>
      </c>
      <c r="J22" s="66">
        <f>INDEX(testOutputs!$A$1:$BS$69,MATCH($B22,testOutputs!$A$1:$A$69,0),MATCH(J$20,testOutputs!$A$1:$BS$1,0))</f>
        <v>0</v>
      </c>
    </row>
    <row r="23" spans="1:10" x14ac:dyDescent="0.25">
      <c r="B23" t="s">
        <v>11</v>
      </c>
      <c r="C23" s="66">
        <f>INDEX(testOutputs!$A$1:$BS$69,MATCH($B23,testOutputs!$A$1:$A$69,0),MATCH(C$20,testOutputs!$A$1:$BS$1,0))</f>
        <v>0</v>
      </c>
      <c r="D23" s="66">
        <f>INDEX(testOutputs!$A$1:$BS$69,MATCH($B23,testOutputs!$A$1:$A$69,0),MATCH(D$20,testOutputs!$A$1:$BS$1,0))</f>
        <v>0</v>
      </c>
      <c r="E23" s="66">
        <f>INDEX(testOutputs!$A$1:$BS$69,MATCH($B23,testOutputs!$A$1:$A$69,0),MATCH(E$20,testOutputs!$A$1:$BS$1,0))</f>
        <v>0</v>
      </c>
      <c r="F23" s="66">
        <f>INDEX(testOutputs!$A$1:$BS$69,MATCH($B23,testOutputs!$A$1:$A$69,0),MATCH(F$20,testOutputs!$A$1:$BS$1,0))</f>
        <v>0</v>
      </c>
      <c r="G23" s="66">
        <f>INDEX(testOutputs!$A$1:$BS$69,MATCH($B23,testOutputs!$A$1:$A$69,0),MATCH(G$20,testOutputs!$A$1:$BS$1,0))</f>
        <v>0</v>
      </c>
      <c r="H23" s="66">
        <f>INDEX(testOutputs!$A$1:$BS$69,MATCH($B23,testOutputs!$A$1:$A$69,0),MATCH(H$20,testOutputs!$A$1:$BS$1,0))</f>
        <v>0</v>
      </c>
      <c r="I23" s="66">
        <f>INDEX(testOutputs!$A$1:$BS$69,MATCH($B23,testOutputs!$A$1:$A$69,0),MATCH(I$20,testOutputs!$A$1:$BS$1,0))</f>
        <v>0</v>
      </c>
      <c r="J23" s="66">
        <f>INDEX(testOutputs!$A$1:$BS$69,MATCH($B23,testOutputs!$A$1:$A$69,0),MATCH(J$20,testOutputs!$A$1:$BS$1,0))</f>
        <v>0</v>
      </c>
    </row>
    <row r="24" spans="1:10" x14ac:dyDescent="0.25">
      <c r="B24" t="s">
        <v>14</v>
      </c>
      <c r="C24" s="66">
        <f>INDEX(testOutputs!$A$1:$BS$69,MATCH($B24,testOutputs!$A$1:$A$69,0),MATCH(C$20,testOutputs!$A$1:$BS$1,0))</f>
        <v>0</v>
      </c>
      <c r="D24" s="66">
        <f>INDEX(testOutputs!$A$1:$BS$69,MATCH($B24,testOutputs!$A$1:$A$69,0),MATCH(D$20,testOutputs!$A$1:$BS$1,0))</f>
        <v>0</v>
      </c>
      <c r="E24" s="66">
        <f>INDEX(testOutputs!$A$1:$BS$69,MATCH($B24,testOutputs!$A$1:$A$69,0),MATCH(E$20,testOutputs!$A$1:$BS$1,0))</f>
        <v>0</v>
      </c>
      <c r="F24" s="66">
        <f>INDEX(testOutputs!$A$1:$BS$69,MATCH($B24,testOutputs!$A$1:$A$69,0),MATCH(F$20,testOutputs!$A$1:$BS$1,0))</f>
        <v>0</v>
      </c>
      <c r="G24" s="66">
        <f>INDEX(testOutputs!$A$1:$BS$69,MATCH($B24,testOutputs!$A$1:$A$69,0),MATCH(G$20,testOutputs!$A$1:$BS$1,0))</f>
        <v>0</v>
      </c>
      <c r="H24" s="66">
        <f>INDEX(testOutputs!$A$1:$BS$69,MATCH($B24,testOutputs!$A$1:$A$69,0),MATCH(H$20,testOutputs!$A$1:$BS$1,0))</f>
        <v>0</v>
      </c>
      <c r="I24" s="66">
        <f>INDEX(testOutputs!$A$1:$BS$69,MATCH($B24,testOutputs!$A$1:$A$69,0),MATCH(I$20,testOutputs!$A$1:$BS$1,0))</f>
        <v>0</v>
      </c>
      <c r="J24" s="66">
        <f>INDEX(testOutputs!$A$1:$BS$69,MATCH($B24,testOutputs!$A$1:$A$69,0),MATCH(J$20,testOutputs!$A$1:$BS$1,0))</f>
        <v>0</v>
      </c>
    </row>
    <row r="25" spans="1:10" x14ac:dyDescent="0.25">
      <c r="B25" t="s">
        <v>6</v>
      </c>
      <c r="C25" s="66">
        <f>INDEX(testOutputs!$A$1:$BS$69,MATCH($B25,testOutputs!$A$1:$A$69,0),MATCH(C$20,testOutputs!$A$1:$BS$1,0))</f>
        <v>0</v>
      </c>
      <c r="D25" s="66">
        <f>INDEX(testOutputs!$A$1:$BS$69,MATCH($B25,testOutputs!$A$1:$A$69,0),MATCH(D$20,testOutputs!$A$1:$BS$1,0))</f>
        <v>0</v>
      </c>
      <c r="E25" s="66">
        <f>INDEX(testOutputs!$A$1:$BS$69,MATCH($B25,testOutputs!$A$1:$A$69,0),MATCH(E$20,testOutputs!$A$1:$BS$1,0))</f>
        <v>0</v>
      </c>
      <c r="F25" s="66">
        <f>INDEX(testOutputs!$A$1:$BS$69,MATCH($B25,testOutputs!$A$1:$A$69,0),MATCH(F$20,testOutputs!$A$1:$BS$1,0))</f>
        <v>0</v>
      </c>
      <c r="G25" s="66">
        <f>INDEX(testOutputs!$A$1:$BS$69,MATCH($B25,testOutputs!$A$1:$A$69,0),MATCH(G$20,testOutputs!$A$1:$BS$1,0))</f>
        <v>1.87950387994699E-6</v>
      </c>
      <c r="H25" s="66">
        <f>INDEX(testOutputs!$A$1:$BS$69,MATCH($B25,testOutputs!$A$1:$A$69,0),MATCH(H$20,testOutputs!$A$1:$BS$1,0))</f>
        <v>3.1966247953639898E-6</v>
      </c>
      <c r="I25" s="66">
        <f>INDEX(testOutputs!$A$1:$BS$69,MATCH($B25,testOutputs!$A$1:$A$69,0),MATCH(I$20,testOutputs!$A$1:$BS$1,0))</f>
        <v>3.3601978780047499E-6</v>
      </c>
      <c r="J25" s="66">
        <f>INDEX(testOutputs!$A$1:$BS$69,MATCH($B25,testOutputs!$A$1:$A$69,0),MATCH(J$20,testOutputs!$A$1:$BS$1,0))</f>
        <v>-1.1689821312859399E-6</v>
      </c>
    </row>
    <row r="26" spans="1:10" x14ac:dyDescent="0.25">
      <c r="B26" t="s">
        <v>42</v>
      </c>
      <c r="C26" s="66">
        <f>INDEX(testOutputs!$A$1:$BS$69,MATCH($B26,testOutputs!$A$1:$A$69,0),MATCH(C$20,testOutputs!$A$1:$BS$1,0))</f>
        <v>0</v>
      </c>
      <c r="D26" s="66">
        <f>INDEX(testOutputs!$A$1:$BS$69,MATCH($B26,testOutputs!$A$1:$A$69,0),MATCH(D$20,testOutputs!$A$1:$BS$1,0))</f>
        <v>0</v>
      </c>
      <c r="E26" s="66">
        <f>INDEX(testOutputs!$A$1:$BS$69,MATCH($B26,testOutputs!$A$1:$A$69,0),MATCH(E$20,testOutputs!$A$1:$BS$1,0))</f>
        <v>0</v>
      </c>
      <c r="F26" s="66">
        <f>INDEX(testOutputs!$A$1:$BS$69,MATCH($B26,testOutputs!$A$1:$A$69,0),MATCH(F$20,testOutputs!$A$1:$BS$1,0))</f>
        <v>0</v>
      </c>
      <c r="G26" s="66">
        <f>INDEX(testOutputs!$A$1:$BS$69,MATCH($B26,testOutputs!$A$1:$A$69,0),MATCH(G$20,testOutputs!$A$1:$BS$1,0))</f>
        <v>3.1966247953639898E-6</v>
      </c>
      <c r="H26" s="66">
        <f>INDEX(testOutputs!$A$1:$BS$69,MATCH($B26,testOutputs!$A$1:$A$69,0),MATCH(H$20,testOutputs!$A$1:$BS$1,0))</f>
        <v>2.83674042562826E-3</v>
      </c>
      <c r="I26" s="66">
        <f>INDEX(testOutputs!$A$1:$BS$69,MATCH($B26,testOutputs!$A$1:$A$69,0),MATCH(I$20,testOutputs!$A$1:$BS$1,0))</f>
        <v>-3.58286236825809E-4</v>
      </c>
      <c r="J26" s="66">
        <f>INDEX(testOutputs!$A$1:$BS$69,MATCH($B26,testOutputs!$A$1:$A$69,0),MATCH(J$20,testOutputs!$A$1:$BS$1,0))</f>
        <v>1.9838221138046001E-5</v>
      </c>
    </row>
    <row r="27" spans="1:10" x14ac:dyDescent="0.25">
      <c r="B27" t="s">
        <v>66</v>
      </c>
      <c r="C27" s="66">
        <f>INDEX(testOutputs!$A$1:$BS$69,MATCH($B27,testOutputs!$A$1:$A$69,0),MATCH(C$20,testOutputs!$A$1:$BS$1,0))</f>
        <v>0</v>
      </c>
      <c r="D27" s="66">
        <f>INDEX(testOutputs!$A$1:$BS$69,MATCH($B27,testOutputs!$A$1:$A$69,0),MATCH(D$20,testOutputs!$A$1:$BS$1,0))</f>
        <v>0</v>
      </c>
      <c r="E27" s="66">
        <f>INDEX(testOutputs!$A$1:$BS$69,MATCH($B27,testOutputs!$A$1:$A$69,0),MATCH(E$20,testOutputs!$A$1:$BS$1,0))</f>
        <v>0</v>
      </c>
      <c r="F27" s="66">
        <f>INDEX(testOutputs!$A$1:$BS$69,MATCH($B27,testOutputs!$A$1:$A$69,0),MATCH(F$20,testOutputs!$A$1:$BS$1,0))</f>
        <v>0</v>
      </c>
      <c r="G27" s="66">
        <f>INDEX(testOutputs!$A$1:$BS$69,MATCH($B27,testOutputs!$A$1:$A$69,0),MATCH(G$20,testOutputs!$A$1:$BS$1,0))</f>
        <v>3.3601978780047499E-6</v>
      </c>
      <c r="H27" s="66">
        <f>INDEX(testOutputs!$A$1:$BS$69,MATCH($B27,testOutputs!$A$1:$A$69,0),MATCH(H$20,testOutputs!$A$1:$BS$1,0))</f>
        <v>-3.58286236825809E-4</v>
      </c>
      <c r="I27" s="66">
        <f>INDEX(testOutputs!$A$1:$BS$69,MATCH($B27,testOutputs!$A$1:$A$69,0),MATCH(I$20,testOutputs!$A$1:$BS$1,0))</f>
        <v>6.3398270399005101E-3</v>
      </c>
      <c r="J27" s="66">
        <f>INDEX(testOutputs!$A$1:$BS$69,MATCH($B27,testOutputs!$A$1:$A$69,0),MATCH(J$20,testOutputs!$A$1:$BS$1,0))</f>
        <v>-1.7149951120687199E-5</v>
      </c>
    </row>
    <row r="28" spans="1:10" x14ac:dyDescent="0.25">
      <c r="B28" t="s">
        <v>19</v>
      </c>
      <c r="C28" s="66">
        <f>INDEX(testOutputs!$A$1:$BS$69,MATCH($B28,testOutputs!$A$1:$A$69,0),MATCH(C$20,testOutputs!$A$1:$BS$1,0))</f>
        <v>0</v>
      </c>
      <c r="D28" s="66">
        <f>INDEX(testOutputs!$A$1:$BS$69,MATCH($B28,testOutputs!$A$1:$A$69,0),MATCH(D$20,testOutputs!$A$1:$BS$1,0))</f>
        <v>0</v>
      </c>
      <c r="E28" s="66">
        <f>INDEX(testOutputs!$A$1:$BS$69,MATCH($B28,testOutputs!$A$1:$A$69,0),MATCH(E$20,testOutputs!$A$1:$BS$1,0))</f>
        <v>0</v>
      </c>
      <c r="F28" s="66">
        <f>INDEX(testOutputs!$A$1:$BS$69,MATCH($B28,testOutputs!$A$1:$A$69,0),MATCH(F$20,testOutputs!$A$1:$BS$1,0))</f>
        <v>0</v>
      </c>
      <c r="G28" s="66">
        <f>INDEX(testOutputs!$A$1:$BS$69,MATCH($B28,testOutputs!$A$1:$A$69,0),MATCH(G$20,testOutputs!$A$1:$BS$1,0))</f>
        <v>-1.1689821312859399E-6</v>
      </c>
      <c r="H28" s="66">
        <f>INDEX(testOutputs!$A$1:$BS$69,MATCH($B28,testOutputs!$A$1:$A$69,0),MATCH(H$20,testOutputs!$A$1:$BS$1,0))</f>
        <v>1.9838221138046001E-5</v>
      </c>
      <c r="I28" s="66">
        <f>INDEX(testOutputs!$A$1:$BS$69,MATCH($B28,testOutputs!$A$1:$A$69,0),MATCH(I$20,testOutputs!$A$1:$BS$1,0))</f>
        <v>-1.7149951120687199E-5</v>
      </c>
      <c r="J28" s="66">
        <f>INDEX(testOutputs!$A$1:$BS$69,MATCH($B28,testOutputs!$A$1:$A$69,0),MATCH(J$20,testOutputs!$A$1:$BS$1,0))</f>
        <v>1.3238844916221701E-3</v>
      </c>
    </row>
    <row r="31" spans="1:10" x14ac:dyDescent="0.25">
      <c r="C31" t="s">
        <v>57</v>
      </c>
      <c r="D31" t="s">
        <v>54</v>
      </c>
    </row>
    <row r="32" spans="1:10" x14ac:dyDescent="0.25">
      <c r="A32">
        <v>-0.2</v>
      </c>
      <c r="B32" t="s">
        <v>57</v>
      </c>
      <c r="C32" s="66">
        <f>INDEX(testOutputs!$A$1:$BS$69,MATCH($B32,testOutputs!$A$1:$A$69,0),MATCH(C$31,testOutputs!$A$1:$BS$1,0))</f>
        <v>0</v>
      </c>
      <c r="D32" s="66">
        <f>INDEX(testOutputs!$A$1:$BS$69,MATCH($B32,testOutputs!$A$1:$A$69,0),MATCH(D$31,testOutputs!$A$1:$BS$1,0))</f>
        <v>0</v>
      </c>
    </row>
    <row r="33" spans="1:4" x14ac:dyDescent="0.25">
      <c r="A33">
        <v>0.5</v>
      </c>
      <c r="B33" t="s">
        <v>54</v>
      </c>
      <c r="C33" s="66">
        <f>INDEX(testOutputs!$A$1:$BS$69,MATCH($B33,testOutputs!$A$1:$A$69,0),MATCH(C$31,testOutputs!$A$1:$BS$1,0))</f>
        <v>0</v>
      </c>
      <c r="D33" s="66">
        <f>INDEX(testOutputs!$A$1:$BS$69,MATCH($B33,testOutputs!$A$1:$A$69,0),MATCH(D$31,testOutputs!$A$1:$BS$1,0))</f>
        <v>1.1295055652442299E-3</v>
      </c>
    </row>
    <row r="35" spans="1:4" x14ac:dyDescent="0.25">
      <c r="C35">
        <f>A32^2*C32</f>
        <v>0</v>
      </c>
    </row>
    <row r="36" spans="1:4" x14ac:dyDescent="0.25">
      <c r="C36">
        <f>A33^2*D33</f>
        <v>2.8237639131105749E-4</v>
      </c>
    </row>
    <row r="37" spans="1:4" x14ac:dyDescent="0.25">
      <c r="C37">
        <f>2*A32*A33*C33</f>
        <v>0</v>
      </c>
    </row>
    <row r="38" spans="1:4" x14ac:dyDescent="0.25">
      <c r="C38">
        <f>SUM(C35:C37)</f>
        <v>2.8237639131105749E-4</v>
      </c>
    </row>
    <row r="39" spans="1:4" x14ac:dyDescent="0.25">
      <c r="C39" s="66">
        <f>SQRT(C38)</f>
        <v>1.6804058774922727E-2</v>
      </c>
    </row>
    <row r="41" spans="1:4" x14ac:dyDescent="0.25">
      <c r="B41" t="s">
        <v>129</v>
      </c>
      <c r="C41" s="66">
        <f>Decider!F58</f>
        <v>0</v>
      </c>
      <c r="D41" s="66">
        <f>A32*C41</f>
        <v>0</v>
      </c>
    </row>
    <row r="42" spans="1:4" x14ac:dyDescent="0.25">
      <c r="B42" t="s">
        <v>130</v>
      </c>
      <c r="C42" s="66">
        <f>Decider!F44</f>
        <v>2.6538022000000001E-2</v>
      </c>
      <c r="D42" s="66">
        <f>A33*C42</f>
        <v>1.3269011000000001E-2</v>
      </c>
    </row>
    <row r="43" spans="1:4" x14ac:dyDescent="0.25">
      <c r="D43" s="66">
        <f>SUM(D41:D42)</f>
        <v>1.3269011000000001E-2</v>
      </c>
    </row>
  </sheetData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4"/>
  <sheetViews>
    <sheetView tabSelected="1" topLeftCell="A16" workbookViewId="0">
      <selection activeCell="I47" sqref="I47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8" x14ac:dyDescent="0.25">
      <c r="C1" t="s">
        <v>106</v>
      </c>
      <c r="D1" s="77">
        <f>SUM(M5:M62)</f>
        <v>5305</v>
      </c>
    </row>
    <row r="3" spans="2:18" x14ac:dyDescent="0.25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8" x14ac:dyDescent="0.25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8" x14ac:dyDescent="0.25">
      <c r="B5" s="21">
        <v>13</v>
      </c>
      <c r="C5" s="22" t="s">
        <v>90</v>
      </c>
      <c r="F5" s="66">
        <f>Combos!E9</f>
        <v>1.36229E-4</v>
      </c>
      <c r="G5" s="66">
        <f>Combos!F9</f>
        <v>1.3709499917746782E-3</v>
      </c>
      <c r="I5" s="2">
        <f>F5*$D$1</f>
        <v>0.72269484500000003</v>
      </c>
      <c r="J5" s="2">
        <f>G5*$D$1</f>
        <v>7.2728897063646682</v>
      </c>
      <c r="L5" t="s">
        <v>111</v>
      </c>
      <c r="M5" s="81">
        <v>20</v>
      </c>
      <c r="N5" s="2">
        <f>M5/F5</f>
        <v>146811.61867150167</v>
      </c>
    </row>
    <row r="6" spans="2:18" x14ac:dyDescent="0.25">
      <c r="B6" s="21">
        <v>12</v>
      </c>
      <c r="C6" s="22" t="s">
        <v>12</v>
      </c>
      <c r="D6" t="str">
        <f>C6</f>
        <v>California</v>
      </c>
      <c r="F6" s="66">
        <f>VLOOKUP($D6,testOutputs!$A$1:$BS$69,2,FALSE)</f>
        <v>1.37709459999999E-2</v>
      </c>
      <c r="G6" s="66">
        <f>VLOOKUP($D6,testOutputs!$A$1:$BS$69,3,FALSE)</f>
        <v>1.00711949460727E-2</v>
      </c>
      <c r="I6" s="2">
        <f t="shared" ref="I6:I17" si="0">F6*$D$1</f>
        <v>73.054868529999467</v>
      </c>
      <c r="J6" s="2">
        <f t="shared" ref="J6:J17" si="1">G6*$D$1</f>
        <v>53.427689188915672</v>
      </c>
      <c r="L6" t="s">
        <v>112</v>
      </c>
      <c r="M6" s="81">
        <v>25</v>
      </c>
      <c r="N6" s="2">
        <f t="shared" ref="N6:N17" si="2">M6/F6</f>
        <v>1815.4163119948464</v>
      </c>
    </row>
    <row r="7" spans="2:18" x14ac:dyDescent="0.25">
      <c r="B7" s="21">
        <v>11</v>
      </c>
      <c r="C7" s="22" t="s">
        <v>8</v>
      </c>
      <c r="D7" t="str">
        <f t="shared" ref="D7:D17" si="3">C7</f>
        <v>Bucknell</v>
      </c>
      <c r="F7" s="66">
        <f>VLOOKUP($D7,testOutputs!$A$1:$BS$69,2,FALSE)</f>
        <v>0</v>
      </c>
      <c r="G7" s="66">
        <f>VLOOKUP($D7,testOutputs!$A$1:$BS$69,3,FALSE)</f>
        <v>0</v>
      </c>
      <c r="I7" s="2">
        <f t="shared" si="0"/>
        <v>0</v>
      </c>
      <c r="J7" s="2">
        <f t="shared" si="1"/>
        <v>0</v>
      </c>
      <c r="L7" t="s">
        <v>112</v>
      </c>
      <c r="M7" s="81">
        <v>20</v>
      </c>
      <c r="N7" s="2" t="e">
        <f t="shared" si="2"/>
        <v>#DIV/0!</v>
      </c>
    </row>
    <row r="8" spans="2:18" x14ac:dyDescent="0.25">
      <c r="B8" s="21">
        <v>10</v>
      </c>
      <c r="C8" s="22" t="s">
        <v>7</v>
      </c>
      <c r="D8" t="str">
        <f t="shared" si="3"/>
        <v>Colorado</v>
      </c>
      <c r="F8" s="66">
        <f>VLOOKUP($D8,testOutputs!$A$1:$BS$69,2,FALSE)</f>
        <v>7.5830449999999897E-3</v>
      </c>
      <c r="G8" s="66">
        <f>VLOOKUP($D8,testOutputs!$A$1:$BS$69,3,FALSE)</f>
        <v>1.2702787802674099E-2</v>
      </c>
      <c r="I8" s="2">
        <f t="shared" si="0"/>
        <v>40.228053724999945</v>
      </c>
      <c r="J8" s="2">
        <f t="shared" si="1"/>
        <v>67.388289293186091</v>
      </c>
      <c r="L8" t="s">
        <v>113</v>
      </c>
      <c r="M8" s="81">
        <v>20</v>
      </c>
      <c r="N8" s="2">
        <f t="shared" si="2"/>
        <v>2637.4629189197781</v>
      </c>
    </row>
    <row r="9" spans="2:18" x14ac:dyDescent="0.25">
      <c r="B9" s="21">
        <v>9</v>
      </c>
      <c r="C9" s="22" t="s">
        <v>9</v>
      </c>
      <c r="D9" t="str">
        <f t="shared" si="3"/>
        <v>Temple</v>
      </c>
      <c r="F9" s="66">
        <f>VLOOKUP($D9,testOutputs!$A$1:$BS$69,2,FALSE)</f>
        <v>1.2718939999999899E-2</v>
      </c>
      <c r="G9" s="66">
        <f>VLOOKUP($D9,testOutputs!$A$1:$BS$69,3,FALSE)</f>
        <v>9.6811897522896904E-3</v>
      </c>
      <c r="I9" s="2">
        <f t="shared" si="0"/>
        <v>67.473976699999469</v>
      </c>
      <c r="J9" s="2">
        <f t="shared" si="1"/>
        <v>51.35871163589681</v>
      </c>
      <c r="L9" t="s">
        <v>114</v>
      </c>
      <c r="M9" s="81">
        <v>20</v>
      </c>
      <c r="N9" s="2">
        <f t="shared" si="2"/>
        <v>1572.4580821986863</v>
      </c>
    </row>
    <row r="10" spans="2:18" x14ac:dyDescent="0.25">
      <c r="B10" s="21">
        <v>8</v>
      </c>
      <c r="C10" s="22" t="s">
        <v>39</v>
      </c>
      <c r="D10" t="str">
        <f t="shared" si="3"/>
        <v>NC State</v>
      </c>
      <c r="F10" s="66">
        <f>VLOOKUP($D10,testOutputs!$A$1:$BS$69,2,FALSE)</f>
        <v>0</v>
      </c>
      <c r="G10" s="66">
        <f>VLOOKUP($D10,testOutputs!$A$1:$BS$69,3,FALSE)</f>
        <v>0</v>
      </c>
      <c r="I10" s="2">
        <f t="shared" si="0"/>
        <v>0</v>
      </c>
      <c r="J10" s="2">
        <f t="shared" si="1"/>
        <v>0</v>
      </c>
      <c r="L10" t="s">
        <v>115</v>
      </c>
      <c r="M10" s="81">
        <v>35</v>
      </c>
      <c r="N10" s="2" t="e">
        <f t="shared" si="2"/>
        <v>#DIV/0!</v>
      </c>
    </row>
    <row r="11" spans="2:18" x14ac:dyDescent="0.25">
      <c r="B11" s="21">
        <v>7</v>
      </c>
      <c r="C11" s="22" t="s">
        <v>41</v>
      </c>
      <c r="D11" t="str">
        <f t="shared" si="3"/>
        <v>Illinois</v>
      </c>
      <c r="F11" s="66">
        <f>VLOOKUP($D11,testOutputs!$A$1:$BS$69,2,FALSE)</f>
        <v>9.4299940000000092E-3</v>
      </c>
      <c r="G11" s="66">
        <f>VLOOKUP($D11,testOutputs!$A$1:$BS$69,3,FALSE)</f>
        <v>1.43094437487273E-2</v>
      </c>
      <c r="I11" s="2">
        <f t="shared" si="0"/>
        <v>50.026118170000046</v>
      </c>
      <c r="J11" s="2">
        <f t="shared" si="1"/>
        <v>75.911599086998322</v>
      </c>
      <c r="L11" t="s">
        <v>116</v>
      </c>
      <c r="M11" s="81">
        <v>45</v>
      </c>
      <c r="N11" s="2">
        <f t="shared" si="2"/>
        <v>4772.0072780534065</v>
      </c>
    </row>
    <row r="12" spans="2:18" x14ac:dyDescent="0.25">
      <c r="B12" s="21">
        <v>6</v>
      </c>
      <c r="C12" s="22" t="s">
        <v>40</v>
      </c>
      <c r="D12" t="str">
        <f t="shared" si="3"/>
        <v>Butler</v>
      </c>
      <c r="F12" s="66">
        <f>VLOOKUP($D12,testOutputs!$A$1:$BS$69,2,FALSE)</f>
        <v>1.8040171000000001E-2</v>
      </c>
      <c r="G12" s="66">
        <f>VLOOKUP($D12,testOutputs!$A$1:$BS$69,3,FALSE)</f>
        <v>1.5226048035347099E-2</v>
      </c>
      <c r="I12" s="2">
        <f t="shared" si="0"/>
        <v>95.703107154999998</v>
      </c>
      <c r="J12" s="2">
        <f t="shared" si="1"/>
        <v>80.774184827516365</v>
      </c>
      <c r="L12" t="s">
        <v>117</v>
      </c>
      <c r="M12" s="81">
        <v>55</v>
      </c>
      <c r="N12" s="2">
        <f t="shared" si="2"/>
        <v>3048.7515888846065</v>
      </c>
    </row>
    <row r="13" spans="2:18" x14ac:dyDescent="0.25">
      <c r="B13" s="21">
        <v>5</v>
      </c>
      <c r="C13" s="22" t="s">
        <v>67</v>
      </c>
      <c r="D13" t="str">
        <f t="shared" si="3"/>
        <v>UNLV</v>
      </c>
      <c r="F13" s="66">
        <f>VLOOKUP($D13,testOutputs!$A$1:$BS$69,2,FALSE)</f>
        <v>0</v>
      </c>
      <c r="G13" s="66">
        <f>VLOOKUP($D13,testOutputs!$A$1:$BS$69,3,FALSE)</f>
        <v>0</v>
      </c>
      <c r="I13" s="2">
        <f t="shared" si="0"/>
        <v>0</v>
      </c>
      <c r="J13" s="2">
        <f t="shared" si="1"/>
        <v>0</v>
      </c>
      <c r="L13" t="s">
        <v>118</v>
      </c>
      <c r="M13" s="81">
        <v>55</v>
      </c>
      <c r="N13" s="2" t="e">
        <f t="shared" si="2"/>
        <v>#DIV/0!</v>
      </c>
    </row>
    <row r="14" spans="2:18" x14ac:dyDescent="0.25">
      <c r="B14" s="21">
        <v>4</v>
      </c>
      <c r="C14" s="22" t="s">
        <v>42</v>
      </c>
      <c r="D14" t="str">
        <f t="shared" si="3"/>
        <v>Syracuse</v>
      </c>
      <c r="F14" s="66">
        <f>VLOOKUP($D14,testOutputs!$A$1:$BS$69,2,FALSE)</f>
        <v>4.1961803999999998E-2</v>
      </c>
      <c r="G14" s="66">
        <f>VLOOKUP($D14,testOutputs!$A$1:$BS$69,3,FALSE)</f>
        <v>5.3261059186128203E-2</v>
      </c>
      <c r="I14" s="2">
        <f t="shared" si="0"/>
        <v>222.60737021999998</v>
      </c>
      <c r="J14" s="2">
        <f t="shared" si="1"/>
        <v>282.54991898241013</v>
      </c>
      <c r="L14" t="s">
        <v>111</v>
      </c>
      <c r="M14" s="81">
        <v>80</v>
      </c>
      <c r="N14" s="2">
        <f t="shared" si="2"/>
        <v>1906.4957264468421</v>
      </c>
      <c r="O14" t="s">
        <v>133</v>
      </c>
      <c r="P14" s="2">
        <f>+I14</f>
        <v>222.60737021999998</v>
      </c>
    </row>
    <row r="15" spans="2:18" x14ac:dyDescent="0.25">
      <c r="B15" s="21">
        <v>3</v>
      </c>
      <c r="C15" s="22" t="s">
        <v>10</v>
      </c>
      <c r="D15" t="str">
        <f t="shared" si="3"/>
        <v>Marquette</v>
      </c>
      <c r="F15" s="66">
        <f>VLOOKUP($D15,testOutputs!$A$1:$BS$69,2,FALSE)</f>
        <v>2.6056829E-2</v>
      </c>
      <c r="G15" s="66">
        <f>VLOOKUP($D15,testOutputs!$A$1:$BS$69,3,FALSE)</f>
        <v>2.7428847431166099E-2</v>
      </c>
      <c r="I15" s="2">
        <f t="shared" si="0"/>
        <v>138.231477845</v>
      </c>
      <c r="J15" s="2">
        <f t="shared" si="1"/>
        <v>145.51003562233615</v>
      </c>
      <c r="L15" t="s">
        <v>116</v>
      </c>
      <c r="M15" s="81">
        <v>85</v>
      </c>
      <c r="N15" s="2">
        <f t="shared" si="2"/>
        <v>3262.1006953685728</v>
      </c>
      <c r="O15" t="s">
        <v>48</v>
      </c>
      <c r="P15" s="2">
        <f>+I28</f>
        <v>111.45193333499947</v>
      </c>
      <c r="Q15" s="102">
        <f>+P14/P15</f>
        <v>1.9973396921782618</v>
      </c>
      <c r="R15">
        <f>+Q15*1.2</f>
        <v>2.3968076306139139</v>
      </c>
    </row>
    <row r="16" spans="2:18" x14ac:dyDescent="0.25">
      <c r="B16" s="21">
        <v>2</v>
      </c>
      <c r="C16" s="22" t="s">
        <v>55</v>
      </c>
      <c r="D16" t="str">
        <f t="shared" si="3"/>
        <v>Miami (FL)</v>
      </c>
      <c r="F16" s="66">
        <f>VLOOKUP($D16,testOutputs!$A$1:$BS$69,2,FALSE)</f>
        <v>3.5049460999999997E-2</v>
      </c>
      <c r="G16" s="66">
        <f>VLOOKUP($D16,testOutputs!$A$1:$BS$69,3,FALSE)</f>
        <v>3.9111375058994702E-2</v>
      </c>
      <c r="I16" s="2">
        <f t="shared" si="0"/>
        <v>185.93739060499999</v>
      </c>
      <c r="J16" s="2">
        <f t="shared" si="1"/>
        <v>207.4858446879669</v>
      </c>
      <c r="L16" t="s">
        <v>115</v>
      </c>
      <c r="M16" s="81">
        <v>200</v>
      </c>
      <c r="N16" s="2">
        <f t="shared" si="2"/>
        <v>5706.2218446098223</v>
      </c>
      <c r="O16" t="s">
        <v>130</v>
      </c>
      <c r="P16" s="2">
        <f>+I44</f>
        <v>140.78420671000001</v>
      </c>
      <c r="Q16" s="102">
        <f>+P14/P16</f>
        <v>1.5811956143528705</v>
      </c>
      <c r="R16">
        <f>+Q16*1.2</f>
        <v>1.8974347372234446</v>
      </c>
    </row>
    <row r="17" spans="2:14" x14ac:dyDescent="0.25">
      <c r="B17" s="21">
        <v>1</v>
      </c>
      <c r="C17" s="22" t="s">
        <v>56</v>
      </c>
      <c r="D17" t="str">
        <f t="shared" si="3"/>
        <v>Indiana</v>
      </c>
      <c r="F17" s="66">
        <f>VLOOKUP($D17,testOutputs!$A$1:$BS$69,2,FALSE)</f>
        <v>8.2398581000000401E-2</v>
      </c>
      <c r="G17" s="66">
        <f>VLOOKUP($D17,testOutputs!$A$1:$BS$69,3,FALSE)</f>
        <v>8.2912851578105601E-2</v>
      </c>
      <c r="I17" s="2">
        <f t="shared" si="0"/>
        <v>437.12447220500212</v>
      </c>
      <c r="J17" s="2">
        <f t="shared" si="1"/>
        <v>439.85267762185021</v>
      </c>
      <c r="L17" t="s">
        <v>112</v>
      </c>
      <c r="M17" s="81">
        <v>300</v>
      </c>
      <c r="N17" s="2">
        <f t="shared" si="2"/>
        <v>3640.8393974648488</v>
      </c>
    </row>
    <row r="18" spans="2:14" x14ac:dyDescent="0.25">
      <c r="B18" s="21"/>
      <c r="C18" s="29"/>
      <c r="M18" s="81"/>
    </row>
    <row r="19" spans="2:14" x14ac:dyDescent="0.25">
      <c r="B19" s="21"/>
      <c r="C19" s="34" t="s">
        <v>91</v>
      </c>
      <c r="M19" s="81"/>
    </row>
    <row r="20" spans="2:14" x14ac:dyDescent="0.25">
      <c r="B20" s="21">
        <v>13</v>
      </c>
      <c r="C20" s="22" t="s">
        <v>90</v>
      </c>
      <c r="F20" s="66">
        <f>Combos!E19</f>
        <v>1.39065299999999E-3</v>
      </c>
      <c r="G20" s="66">
        <f>Combos!F19</f>
        <v>4.2554818759090538E-3</v>
      </c>
      <c r="I20" s="2">
        <f>F20*$D$1</f>
        <v>7.377414164999947</v>
      </c>
      <c r="J20" s="2">
        <f>G20*$D$1</f>
        <v>22.575331351697532</v>
      </c>
      <c r="L20" t="s">
        <v>119</v>
      </c>
      <c r="M20" s="81">
        <v>40</v>
      </c>
      <c r="N20" s="2">
        <f t="shared" ref="N20:N32" si="4">M20/F20</f>
        <v>28763.465796284399</v>
      </c>
    </row>
    <row r="21" spans="2:14" x14ac:dyDescent="0.25">
      <c r="B21" s="21">
        <v>12</v>
      </c>
      <c r="C21" s="22" t="s">
        <v>25</v>
      </c>
      <c r="D21" t="str">
        <f>C21</f>
        <v>Akron</v>
      </c>
      <c r="F21" s="66">
        <f>VLOOKUP($D21,testOutputs!$A$1:$BS$69,2,FALSE)</f>
        <v>0</v>
      </c>
      <c r="G21" s="66">
        <f>VLOOKUP($D21,testOutputs!$A$1:$BS$69,3,FALSE)</f>
        <v>0</v>
      </c>
      <c r="I21" s="2">
        <f t="shared" ref="I21:I32" si="5">F21*$D$1</f>
        <v>0</v>
      </c>
      <c r="J21" s="2">
        <f t="shared" ref="J21:J32" si="6">G21*$D$1</f>
        <v>0</v>
      </c>
      <c r="L21" t="s">
        <v>121</v>
      </c>
      <c r="M21" s="81">
        <v>35</v>
      </c>
      <c r="N21" s="2" t="e">
        <f t="shared" si="4"/>
        <v>#DIV/0!</v>
      </c>
    </row>
    <row r="22" spans="2:14" x14ac:dyDescent="0.25">
      <c r="B22" s="21">
        <v>11</v>
      </c>
      <c r="C22" s="22" t="s">
        <v>28</v>
      </c>
      <c r="D22" t="str">
        <f t="shared" ref="D22:D32" si="7">C22</f>
        <v>Minnesota</v>
      </c>
      <c r="F22" s="66">
        <f>VLOOKUP($D22,testOutputs!$A$1:$BS$69,2,FALSE)</f>
        <v>1.00467749999999E-2</v>
      </c>
      <c r="G22" s="66">
        <f>VLOOKUP($D22,testOutputs!$A$1:$BS$69,3,FALSE)</f>
        <v>1.54103887315486E-2</v>
      </c>
      <c r="I22" s="2">
        <f t="shared" si="5"/>
        <v>53.298141374999467</v>
      </c>
      <c r="J22" s="2">
        <f t="shared" si="6"/>
        <v>81.752112220865328</v>
      </c>
      <c r="L22" t="s">
        <v>112</v>
      </c>
      <c r="M22" s="81">
        <v>50</v>
      </c>
      <c r="N22" s="2">
        <f t="shared" si="4"/>
        <v>4976.7213857183524</v>
      </c>
    </row>
    <row r="23" spans="2:14" x14ac:dyDescent="0.25">
      <c r="B23" s="21">
        <v>10</v>
      </c>
      <c r="C23" s="22" t="s">
        <v>27</v>
      </c>
      <c r="D23" t="str">
        <f t="shared" si="7"/>
        <v>Oklahoma</v>
      </c>
      <c r="F23" s="66">
        <f>VLOOKUP($D23,testOutputs!$A$1:$BS$69,2,FALSE)</f>
        <v>5.7819169999999698E-3</v>
      </c>
      <c r="G23" s="66">
        <f>VLOOKUP($D23,testOutputs!$A$1:$BS$69,3,FALSE)</f>
        <v>1.07095116779032E-2</v>
      </c>
      <c r="I23" s="2">
        <f t="shared" si="5"/>
        <v>30.673069684999838</v>
      </c>
      <c r="J23" s="2">
        <f t="shared" si="6"/>
        <v>56.813959451276475</v>
      </c>
      <c r="L23" t="s">
        <v>120</v>
      </c>
      <c r="M23" s="81">
        <v>45</v>
      </c>
      <c r="N23" s="2">
        <f t="shared" si="4"/>
        <v>7782.8858491051042</v>
      </c>
    </row>
    <row r="24" spans="2:14" x14ac:dyDescent="0.25">
      <c r="B24" s="21">
        <v>9</v>
      </c>
      <c r="C24" s="41" t="s">
        <v>51</v>
      </c>
      <c r="D24" t="str">
        <f t="shared" si="7"/>
        <v>Villanova</v>
      </c>
      <c r="F24" s="66">
        <f>VLOOKUP($D24,testOutputs!$A$1:$BS$69,2,FALSE)</f>
        <v>4.1118220000000297E-3</v>
      </c>
      <c r="G24" s="66">
        <f>VLOOKUP($D24,testOutputs!$A$1:$BS$69,3,FALSE)</f>
        <v>8.5628096949133693E-3</v>
      </c>
      <c r="I24" s="2">
        <f t="shared" si="5"/>
        <v>21.813215710000158</v>
      </c>
      <c r="J24" s="2">
        <f t="shared" si="6"/>
        <v>45.425705431515425</v>
      </c>
      <c r="L24" t="s">
        <v>119</v>
      </c>
      <c r="M24" s="81">
        <v>50</v>
      </c>
      <c r="N24" s="2">
        <f t="shared" si="4"/>
        <v>12160.059457826637</v>
      </c>
    </row>
    <row r="25" spans="2:14" x14ac:dyDescent="0.25">
      <c r="B25" s="21">
        <v>8</v>
      </c>
      <c r="C25" s="22" t="s">
        <v>32</v>
      </c>
      <c r="D25" t="str">
        <f t="shared" si="7"/>
        <v>North Carolina</v>
      </c>
      <c r="F25" s="66">
        <f>VLOOKUP($D25,testOutputs!$A$1:$BS$69,2,FALSE)</f>
        <v>1.2537315E-2</v>
      </c>
      <c r="G25" s="66">
        <f>VLOOKUP($D25,testOutputs!$A$1:$BS$69,3,FALSE)</f>
        <v>1.9356669370160499E-2</v>
      </c>
      <c r="I25" s="2">
        <f t="shared" si="5"/>
        <v>66.510456075000008</v>
      </c>
      <c r="J25" s="2">
        <f t="shared" si="6"/>
        <v>102.68713100870146</v>
      </c>
      <c r="L25" t="s">
        <v>118</v>
      </c>
      <c r="M25" s="81">
        <v>60</v>
      </c>
      <c r="N25" s="2">
        <f t="shared" si="4"/>
        <v>4785.7136875000742</v>
      </c>
    </row>
    <row r="26" spans="2:14" x14ac:dyDescent="0.25">
      <c r="B26" s="21">
        <v>7</v>
      </c>
      <c r="C26" s="22" t="s">
        <v>49</v>
      </c>
      <c r="D26" t="str">
        <f t="shared" si="7"/>
        <v>San Diego State</v>
      </c>
      <c r="F26" s="66">
        <f>VLOOKUP($D26,testOutputs!$A$1:$BS$69,2,FALSE)</f>
        <v>1.04049149999999E-2</v>
      </c>
      <c r="G26" s="66">
        <f>VLOOKUP($D26,testOutputs!$A$1:$BS$69,3,FALSE)</f>
        <v>1.45609870897291E-2</v>
      </c>
      <c r="I26" s="2">
        <f t="shared" si="5"/>
        <v>55.198074074999468</v>
      </c>
      <c r="J26" s="2">
        <f t="shared" si="6"/>
        <v>77.246036511012875</v>
      </c>
      <c r="L26" t="s">
        <v>112</v>
      </c>
      <c r="M26" s="81">
        <v>70</v>
      </c>
      <c r="N26" s="2">
        <f t="shared" si="4"/>
        <v>6727.589797706245</v>
      </c>
    </row>
    <row r="27" spans="2:14" x14ac:dyDescent="0.25">
      <c r="B27" s="21">
        <v>6</v>
      </c>
      <c r="C27" s="22" t="s">
        <v>50</v>
      </c>
      <c r="D27" t="str">
        <f t="shared" si="7"/>
        <v>UCLA</v>
      </c>
      <c r="F27" s="66">
        <f>VLOOKUP($D27,testOutputs!$A$1:$BS$69,2,FALSE)</f>
        <v>4.7977869999999596E-3</v>
      </c>
      <c r="G27" s="66">
        <f>VLOOKUP($D27,testOutputs!$A$1:$BS$69,3,FALSE)</f>
        <v>9.35322265264916E-3</v>
      </c>
      <c r="I27" s="2">
        <f t="shared" si="5"/>
        <v>25.452260034999785</v>
      </c>
      <c r="J27" s="2">
        <f t="shared" si="6"/>
        <v>49.61884617230379</v>
      </c>
      <c r="L27" t="s">
        <v>114</v>
      </c>
      <c r="M27" s="81">
        <v>70</v>
      </c>
      <c r="N27" s="2">
        <f t="shared" si="4"/>
        <v>14590.059958893671</v>
      </c>
    </row>
    <row r="28" spans="2:14" x14ac:dyDescent="0.25">
      <c r="B28" s="21">
        <v>5</v>
      </c>
      <c r="C28" s="22" t="s">
        <v>48</v>
      </c>
      <c r="D28" t="str">
        <f t="shared" si="7"/>
        <v>VCU</v>
      </c>
      <c r="F28" s="66">
        <f>VLOOKUP($D28,testOutputs!$A$1:$BS$69,2,FALSE)</f>
        <v>2.10088469999999E-2</v>
      </c>
      <c r="G28" s="66">
        <f>VLOOKUP($D28,testOutputs!$A$1:$BS$69,3,FALSE)</f>
        <v>2.7576217264460499E-2</v>
      </c>
      <c r="I28" s="2">
        <f t="shared" si="5"/>
        <v>111.45193333499947</v>
      </c>
      <c r="J28" s="2">
        <f t="shared" si="6"/>
        <v>146.29183258796294</v>
      </c>
      <c r="L28" t="s">
        <v>122</v>
      </c>
      <c r="M28" s="81">
        <v>85</v>
      </c>
      <c r="N28" s="2">
        <f t="shared" si="4"/>
        <v>4045.9145616130386</v>
      </c>
    </row>
    <row r="29" spans="2:14" x14ac:dyDescent="0.25">
      <c r="B29" s="21">
        <v>4</v>
      </c>
      <c r="C29" s="22" t="s">
        <v>60</v>
      </c>
      <c r="D29" t="str">
        <f t="shared" si="7"/>
        <v>Michigan</v>
      </c>
      <c r="F29" s="66">
        <f>VLOOKUP($D29,testOutputs!$A$1:$BS$69,2,FALSE)</f>
        <v>3.1239153000000099E-2</v>
      </c>
      <c r="G29" s="66">
        <f>VLOOKUP($D29,testOutputs!$A$1:$BS$69,3,FALSE)</f>
        <v>3.9757916481186303E-2</v>
      </c>
      <c r="I29" s="2">
        <f t="shared" si="5"/>
        <v>165.72370666500052</v>
      </c>
      <c r="J29" s="2">
        <f t="shared" si="6"/>
        <v>210.91574693269334</v>
      </c>
      <c r="L29" t="s">
        <v>116</v>
      </c>
      <c r="M29" s="81">
        <v>110</v>
      </c>
      <c r="N29" s="2">
        <f t="shared" si="4"/>
        <v>3521.2222303210224</v>
      </c>
    </row>
    <row r="30" spans="2:14" x14ac:dyDescent="0.25">
      <c r="B30" s="21">
        <v>3</v>
      </c>
      <c r="C30" s="22" t="s">
        <v>66</v>
      </c>
      <c r="D30" t="str">
        <f t="shared" si="7"/>
        <v>Florida</v>
      </c>
      <c r="F30" s="66">
        <f>VLOOKUP($D30,testOutputs!$A$1:$BS$69,2,FALSE)</f>
        <v>7.2708426999999701E-2</v>
      </c>
      <c r="G30" s="66">
        <f>VLOOKUP($D30,testOutputs!$A$1:$BS$69,3,FALSE)</f>
        <v>7.9623030838448405E-2</v>
      </c>
      <c r="I30" s="2">
        <f t="shared" si="5"/>
        <v>385.71820523499844</v>
      </c>
      <c r="J30" s="2">
        <f t="shared" si="6"/>
        <v>422.40017859796882</v>
      </c>
      <c r="L30" t="s">
        <v>111</v>
      </c>
      <c r="M30" s="81">
        <v>200</v>
      </c>
      <c r="N30" s="2">
        <f t="shared" si="4"/>
        <v>2750.7127887665733</v>
      </c>
    </row>
    <row r="31" spans="2:14" x14ac:dyDescent="0.25">
      <c r="B31" s="21">
        <v>2</v>
      </c>
      <c r="C31" s="22" t="s">
        <v>61</v>
      </c>
      <c r="D31" t="str">
        <f t="shared" si="7"/>
        <v>Georgetown</v>
      </c>
      <c r="F31" s="66">
        <f>VLOOKUP($D31,testOutputs!$A$1:$BS$69,2,FALSE)</f>
        <v>2.9863847999999998E-2</v>
      </c>
      <c r="G31" s="66">
        <f>VLOOKUP($D31,testOutputs!$A$1:$BS$69,3,FALSE)</f>
        <v>4.05369753621318E-2</v>
      </c>
      <c r="I31" s="2">
        <f t="shared" si="5"/>
        <v>158.42771363999998</v>
      </c>
      <c r="J31" s="2">
        <f t="shared" si="6"/>
        <v>215.04865429610919</v>
      </c>
      <c r="L31" t="s">
        <v>118</v>
      </c>
      <c r="M31" s="81">
        <v>170</v>
      </c>
      <c r="N31" s="2">
        <f t="shared" si="4"/>
        <v>5692.5015155448154</v>
      </c>
    </row>
    <row r="32" spans="2:14" x14ac:dyDescent="0.25">
      <c r="B32" s="21">
        <v>1</v>
      </c>
      <c r="C32" s="22" t="s">
        <v>70</v>
      </c>
      <c r="D32" t="str">
        <f t="shared" si="7"/>
        <v>Kansas</v>
      </c>
      <c r="F32" s="66">
        <f>VLOOKUP($D32,testOutputs!$A$1:$BS$69,2,FALSE)</f>
        <v>4.7970540999999998E-2</v>
      </c>
      <c r="G32" s="66">
        <f>VLOOKUP($D32,testOutputs!$A$1:$BS$69,3,FALSE)</f>
        <v>6.0646446380998899E-2</v>
      </c>
      <c r="I32" s="2">
        <f t="shared" si="5"/>
        <v>254.48372000499998</v>
      </c>
      <c r="J32" s="2">
        <f t="shared" si="6"/>
        <v>321.72939805119915</v>
      </c>
      <c r="L32" t="s">
        <v>117</v>
      </c>
      <c r="M32" s="81">
        <v>375</v>
      </c>
      <c r="N32" s="2">
        <f t="shared" si="4"/>
        <v>7817.2977036052189</v>
      </c>
    </row>
    <row r="33" spans="2:14" x14ac:dyDescent="0.25">
      <c r="B33" s="21"/>
      <c r="C33" s="22"/>
      <c r="M33" s="81"/>
    </row>
    <row r="34" spans="2:14" x14ac:dyDescent="0.25">
      <c r="B34" s="21"/>
      <c r="C34" s="34" t="s">
        <v>92</v>
      </c>
      <c r="M34" s="81"/>
    </row>
    <row r="35" spans="2:14" x14ac:dyDescent="0.25">
      <c r="B35" s="21">
        <v>13</v>
      </c>
      <c r="C35" s="22" t="s">
        <v>90</v>
      </c>
      <c r="F35" s="66">
        <f>Combos!E29</f>
        <v>0</v>
      </c>
      <c r="G35" s="66">
        <f>Combos!F29</f>
        <v>0</v>
      </c>
      <c r="I35" s="2">
        <f>F35*$D$1</f>
        <v>0</v>
      </c>
      <c r="J35" s="2">
        <f>G35*$D$1</f>
        <v>0</v>
      </c>
      <c r="L35" t="s">
        <v>119</v>
      </c>
      <c r="M35" s="81">
        <v>40</v>
      </c>
      <c r="N35" s="2" t="e">
        <f t="shared" ref="N35:N47" si="8">M35/F35</f>
        <v>#DIV/0!</v>
      </c>
    </row>
    <row r="36" spans="2:14" x14ac:dyDescent="0.25">
      <c r="B36" s="21">
        <v>12</v>
      </c>
      <c r="C36" s="22" t="s">
        <v>38</v>
      </c>
      <c r="D36" t="str">
        <f>C36</f>
        <v>Oregon</v>
      </c>
      <c r="F36" s="66">
        <f>VLOOKUP($D36,testOutputs!$A$1:$BS$69,2,FALSE)</f>
        <v>1.5710728000000101E-2</v>
      </c>
      <c r="G36" s="66">
        <f>VLOOKUP($D36,testOutputs!$A$1:$BS$69,3,FALSE)</f>
        <v>1.32617461799408E-2</v>
      </c>
      <c r="I36" s="2">
        <f t="shared" ref="I36:I47" si="9">F36*$D$1</f>
        <v>83.345412040000539</v>
      </c>
      <c r="J36" s="2">
        <f t="shared" ref="J36:J47" si="10">G36*$D$1</f>
        <v>70.353563484585948</v>
      </c>
      <c r="L36" t="s">
        <v>115</v>
      </c>
      <c r="M36" s="81">
        <v>60</v>
      </c>
      <c r="N36" s="2">
        <f t="shared" si="8"/>
        <v>3819.0464502981413</v>
      </c>
    </row>
    <row r="37" spans="2:14" x14ac:dyDescent="0.25">
      <c r="B37" s="21">
        <v>11</v>
      </c>
      <c r="C37" s="22" t="s">
        <v>93</v>
      </c>
      <c r="D37" t="str">
        <f t="shared" ref="D37:D47" si="11">C37</f>
        <v>Mid Tenn / St. Mary's</v>
      </c>
      <c r="F37" s="66">
        <f>Combos!E36</f>
        <v>0</v>
      </c>
      <c r="G37" s="66">
        <f>Combos!F36</f>
        <v>0</v>
      </c>
      <c r="I37" s="2">
        <f t="shared" si="9"/>
        <v>0</v>
      </c>
      <c r="J37" s="2">
        <f t="shared" si="10"/>
        <v>0</v>
      </c>
      <c r="L37" t="s">
        <v>118</v>
      </c>
      <c r="M37" s="81">
        <v>35</v>
      </c>
      <c r="N37" s="2" t="e">
        <f t="shared" si="8"/>
        <v>#DIV/0!</v>
      </c>
    </row>
    <row r="38" spans="2:14" x14ac:dyDescent="0.25">
      <c r="B38" s="21">
        <v>10</v>
      </c>
      <c r="C38" s="22" t="s">
        <v>52</v>
      </c>
      <c r="D38" t="str">
        <f t="shared" si="11"/>
        <v>Cincinnati</v>
      </c>
      <c r="F38" s="66">
        <f>VLOOKUP($D38,testOutputs!$A$1:$BS$69,2,FALSE)</f>
        <v>5.7409219999999704E-3</v>
      </c>
      <c r="G38" s="66">
        <f>VLOOKUP($D38,testOutputs!$A$1:$BS$69,3,FALSE)</f>
        <v>1.1962673969759601E-2</v>
      </c>
      <c r="I38" s="2">
        <f t="shared" si="9"/>
        <v>30.455591209999842</v>
      </c>
      <c r="J38" s="2">
        <f t="shared" si="10"/>
        <v>63.46198540957468</v>
      </c>
      <c r="L38" t="s">
        <v>116</v>
      </c>
      <c r="M38" s="81">
        <v>45</v>
      </c>
      <c r="N38" s="2">
        <f t="shared" si="8"/>
        <v>7838.4621842972665</v>
      </c>
    </row>
    <row r="39" spans="2:14" x14ac:dyDescent="0.25">
      <c r="B39" s="21">
        <v>9</v>
      </c>
      <c r="C39" s="22" t="s">
        <v>68</v>
      </c>
      <c r="D39" t="str">
        <f t="shared" si="11"/>
        <v>Missouri</v>
      </c>
      <c r="F39" s="66">
        <f>VLOOKUP($D39,testOutputs!$A$1:$BS$69,2,FALSE)</f>
        <v>0</v>
      </c>
      <c r="G39" s="66">
        <f>VLOOKUP($D39,testOutputs!$A$1:$BS$69,3,FALSE)</f>
        <v>0</v>
      </c>
      <c r="I39" s="2">
        <f t="shared" si="9"/>
        <v>0</v>
      </c>
      <c r="J39" s="2">
        <f t="shared" si="10"/>
        <v>0</v>
      </c>
      <c r="L39" t="s">
        <v>116</v>
      </c>
      <c r="M39" s="81">
        <v>45</v>
      </c>
      <c r="N39" s="2" t="e">
        <f t="shared" si="8"/>
        <v>#DIV/0!</v>
      </c>
    </row>
    <row r="40" spans="2:14" x14ac:dyDescent="0.25">
      <c r="B40" s="21">
        <v>8</v>
      </c>
      <c r="C40" s="22" t="s">
        <v>36</v>
      </c>
      <c r="D40" t="str">
        <f t="shared" si="11"/>
        <v>Colorado State</v>
      </c>
      <c r="F40" s="66">
        <f>VLOOKUP($D40,testOutputs!$A$1:$BS$69,2,FALSE)</f>
        <v>1.4066386999999901E-2</v>
      </c>
      <c r="G40" s="66">
        <f>VLOOKUP($D40,testOutputs!$A$1:$BS$69,3,FALSE)</f>
        <v>1.46520644919267E-2</v>
      </c>
      <c r="I40" s="2">
        <f t="shared" si="9"/>
        <v>74.62218303499948</v>
      </c>
      <c r="J40" s="2">
        <f t="shared" si="10"/>
        <v>77.729202129671151</v>
      </c>
      <c r="L40" t="s">
        <v>112</v>
      </c>
      <c r="M40" s="81">
        <v>45</v>
      </c>
      <c r="N40" s="2">
        <f t="shared" si="8"/>
        <v>3199.115735974015</v>
      </c>
    </row>
    <row r="41" spans="2:14" x14ac:dyDescent="0.25">
      <c r="B41" s="21">
        <v>7</v>
      </c>
      <c r="C41" s="22" t="s">
        <v>35</v>
      </c>
      <c r="D41" t="str">
        <f t="shared" si="11"/>
        <v>Creighton</v>
      </c>
      <c r="F41" s="66">
        <f>VLOOKUP($D41,testOutputs!$A$1:$BS$69,2,FALSE)</f>
        <v>1.20813969999999E-2</v>
      </c>
      <c r="G41" s="66">
        <f>VLOOKUP($D41,testOutputs!$A$1:$BS$69,3,FALSE)</f>
        <v>2.0993581213876698E-2</v>
      </c>
      <c r="I41" s="2">
        <f t="shared" si="9"/>
        <v>64.091811084999463</v>
      </c>
      <c r="J41" s="2">
        <f t="shared" si="10"/>
        <v>111.37094833961588</v>
      </c>
      <c r="L41" t="s">
        <v>118</v>
      </c>
      <c r="M41" s="81">
        <v>55</v>
      </c>
      <c r="N41" s="2">
        <f t="shared" si="8"/>
        <v>4552.4536607811542</v>
      </c>
    </row>
    <row r="42" spans="2:14" x14ac:dyDescent="0.25">
      <c r="B42" s="21">
        <v>6</v>
      </c>
      <c r="C42" s="22" t="s">
        <v>23</v>
      </c>
      <c r="D42" t="str">
        <f t="shared" si="11"/>
        <v>Memphis</v>
      </c>
      <c r="F42" s="66">
        <f>VLOOKUP($D42,testOutputs!$A$1:$BS$69,2,FALSE)</f>
        <v>1.6039216999999901E-2</v>
      </c>
      <c r="G42" s="66">
        <f>VLOOKUP($D42,testOutputs!$A$1:$BS$69,3,FALSE)</f>
        <v>1.5844989227049099E-2</v>
      </c>
      <c r="I42" s="2">
        <f t="shared" si="9"/>
        <v>85.08804618499947</v>
      </c>
      <c r="J42" s="2">
        <f t="shared" si="10"/>
        <v>84.057667849495473</v>
      </c>
      <c r="L42" t="s">
        <v>119</v>
      </c>
      <c r="M42" s="81">
        <v>55</v>
      </c>
      <c r="N42" s="2">
        <f t="shared" si="8"/>
        <v>3429.095073656048</v>
      </c>
    </row>
    <row r="43" spans="2:14" x14ac:dyDescent="0.25">
      <c r="B43" s="21">
        <v>5</v>
      </c>
      <c r="C43" s="22" t="s">
        <v>62</v>
      </c>
      <c r="D43" t="str">
        <f t="shared" si="11"/>
        <v>Oklahoma State</v>
      </c>
      <c r="F43" s="66">
        <f>VLOOKUP($D43,testOutputs!$A$1:$BS$69,2,FALSE)</f>
        <v>0</v>
      </c>
      <c r="G43" s="66">
        <f>VLOOKUP($D43,testOutputs!$A$1:$BS$69,3,FALSE)</f>
        <v>0</v>
      </c>
      <c r="I43" s="2">
        <f t="shared" si="9"/>
        <v>0</v>
      </c>
      <c r="J43" s="2">
        <f t="shared" si="10"/>
        <v>0</v>
      </c>
      <c r="L43" t="s">
        <v>119</v>
      </c>
      <c r="M43" s="81">
        <v>65</v>
      </c>
      <c r="N43" s="2" t="e">
        <f t="shared" si="8"/>
        <v>#DIV/0!</v>
      </c>
    </row>
    <row r="44" spans="2:14" x14ac:dyDescent="0.25">
      <c r="B44" s="21">
        <v>4</v>
      </c>
      <c r="C44" s="22" t="s">
        <v>54</v>
      </c>
      <c r="D44" t="str">
        <f t="shared" si="11"/>
        <v>Saint Louis</v>
      </c>
      <c r="F44" s="66">
        <f>VLOOKUP($D44,testOutputs!$A$1:$BS$69,2,FALSE)</f>
        <v>2.6538022000000001E-2</v>
      </c>
      <c r="G44" s="66">
        <f>VLOOKUP($D44,testOutputs!$A$1:$BS$69,3,FALSE)</f>
        <v>3.3608117549845502E-2</v>
      </c>
      <c r="I44" s="2">
        <f t="shared" si="9"/>
        <v>140.78420671000001</v>
      </c>
      <c r="J44" s="2">
        <f t="shared" si="10"/>
        <v>178.2910636019304</v>
      </c>
      <c r="L44" t="s">
        <v>122</v>
      </c>
      <c r="M44" s="81">
        <v>90</v>
      </c>
      <c r="N44" s="2">
        <f t="shared" si="8"/>
        <v>3391.3605166202665</v>
      </c>
    </row>
    <row r="45" spans="2:14" x14ac:dyDescent="0.25">
      <c r="B45" s="21">
        <v>3</v>
      </c>
      <c r="C45" s="22" t="s">
        <v>47</v>
      </c>
      <c r="D45" t="str">
        <f t="shared" si="11"/>
        <v>Michigan State</v>
      </c>
      <c r="F45" s="66">
        <f>VLOOKUP($D45,testOutputs!$A$1:$BS$69,2,FALSE)</f>
        <v>3.7352032999999903E-2</v>
      </c>
      <c r="G45" s="66">
        <f>VLOOKUP($D45,testOutputs!$A$1:$BS$69,3,FALSE)</f>
        <v>4.77181521934976E-2</v>
      </c>
      <c r="I45" s="2">
        <f t="shared" si="9"/>
        <v>198.15253506499948</v>
      </c>
      <c r="J45" s="2">
        <f t="shared" si="10"/>
        <v>253.14479738650476</v>
      </c>
      <c r="L45" t="s">
        <v>121</v>
      </c>
      <c r="M45" s="81">
        <v>275</v>
      </c>
      <c r="N45" s="2">
        <f t="shared" si="8"/>
        <v>7362.383728885673</v>
      </c>
    </row>
    <row r="46" spans="2:14" x14ac:dyDescent="0.25">
      <c r="B46" s="21">
        <v>2</v>
      </c>
      <c r="C46" s="22" t="s">
        <v>59</v>
      </c>
      <c r="D46" t="str">
        <f t="shared" si="11"/>
        <v>Duke</v>
      </c>
      <c r="F46" s="66">
        <f>VLOOKUP($D46,testOutputs!$A$1:$BS$69,2,FALSE)</f>
        <v>4.3577930999999799E-2</v>
      </c>
      <c r="G46" s="66">
        <f>VLOOKUP($D46,testOutputs!$A$1:$BS$69,3,FALSE)</f>
        <v>5.7054489308593803E-2</v>
      </c>
      <c r="I46" s="2">
        <f t="shared" si="9"/>
        <v>231.18092395499895</v>
      </c>
      <c r="J46" s="2">
        <f t="shared" si="10"/>
        <v>302.67406578209011</v>
      </c>
      <c r="L46" t="s">
        <v>112</v>
      </c>
      <c r="M46" s="81">
        <v>235</v>
      </c>
      <c r="N46" s="2">
        <f t="shared" si="8"/>
        <v>5392.6378468955099</v>
      </c>
    </row>
    <row r="47" spans="2:14" x14ac:dyDescent="0.25">
      <c r="B47" s="21">
        <v>1</v>
      </c>
      <c r="C47" s="22" t="s">
        <v>53</v>
      </c>
      <c r="D47" t="str">
        <f t="shared" si="11"/>
        <v>Louisville</v>
      </c>
      <c r="F47" s="66">
        <f>VLOOKUP($D47,testOutputs!$A$1:$BS$69,2,FALSE)</f>
        <v>9.6841363E-2</v>
      </c>
      <c r="G47" s="66">
        <f>VLOOKUP($D47,testOutputs!$A$1:$BS$69,3,FALSE)</f>
        <v>9.1526353449865996E-2</v>
      </c>
      <c r="I47" s="2">
        <f t="shared" si="9"/>
        <v>513.74343071500004</v>
      </c>
      <c r="J47" s="2">
        <f t="shared" si="10"/>
        <v>485.54730505153913</v>
      </c>
      <c r="L47" t="s">
        <v>115</v>
      </c>
      <c r="M47" s="81">
        <v>475</v>
      </c>
      <c r="N47" s="2">
        <f t="shared" si="8"/>
        <v>4904.928899028404</v>
      </c>
    </row>
    <row r="48" spans="2:14" x14ac:dyDescent="0.25">
      <c r="B48" s="21"/>
      <c r="C48" s="22"/>
      <c r="M48" s="81"/>
    </row>
    <row r="49" spans="2:14" x14ac:dyDescent="0.25">
      <c r="B49" s="21"/>
      <c r="C49" s="34" t="s">
        <v>94</v>
      </c>
      <c r="M49" s="81"/>
    </row>
    <row r="50" spans="2:14" x14ac:dyDescent="0.25">
      <c r="B50" s="21">
        <v>13</v>
      </c>
      <c r="C50" s="22" t="s">
        <v>90</v>
      </c>
      <c r="F50" s="66">
        <f>Combos!E46</f>
        <v>1.7724257999999892E-2</v>
      </c>
      <c r="G50" s="66">
        <f>Combos!F46</f>
        <v>1.2357969616836603E-2</v>
      </c>
      <c r="I50" s="2">
        <f>F50*$D$1</f>
        <v>94.027188689999434</v>
      </c>
      <c r="J50" s="2">
        <f>G50*$D$1</f>
        <v>65.559028817318179</v>
      </c>
      <c r="L50" t="s">
        <v>123</v>
      </c>
      <c r="M50" s="81">
        <v>40</v>
      </c>
      <c r="N50" s="2">
        <f t="shared" ref="N50:N62" si="12">M50/F50</f>
        <v>2256.7940502784513</v>
      </c>
    </row>
    <row r="51" spans="2:14" x14ac:dyDescent="0.25">
      <c r="B51" s="21">
        <v>12</v>
      </c>
      <c r="C51" s="22" t="s">
        <v>95</v>
      </c>
      <c r="D51" t="s">
        <v>16</v>
      </c>
      <c r="F51" s="66">
        <f>VLOOKUP($D51,testOutputs!$A$1:$BS$69,2,FALSE)</f>
        <v>2.1124486000000001E-2</v>
      </c>
      <c r="G51" s="66">
        <f>VLOOKUP($D51,testOutputs!$A$1:$BS$69,3,FALSE)</f>
        <v>2.2114902934653E-2</v>
      </c>
      <c r="I51" s="2">
        <f t="shared" ref="I51:I62" si="13">F51*$D$1</f>
        <v>112.06539823000001</v>
      </c>
      <c r="J51" s="2">
        <f t="shared" ref="J51:J62" si="14">G51*$D$1</f>
        <v>117.31956006833417</v>
      </c>
      <c r="L51" t="s">
        <v>121</v>
      </c>
      <c r="M51" s="81">
        <v>50</v>
      </c>
      <c r="N51" s="2">
        <f t="shared" si="12"/>
        <v>2366.9214957466893</v>
      </c>
    </row>
    <row r="52" spans="2:14" x14ac:dyDescent="0.25">
      <c r="B52" s="21">
        <v>11</v>
      </c>
      <c r="C52" s="22" t="s">
        <v>46</v>
      </c>
      <c r="D52" t="str">
        <f t="shared" ref="D52:D62" si="15">C52</f>
        <v>Belmont</v>
      </c>
      <c r="F52" s="66">
        <f>VLOOKUP($D52,testOutputs!$A$1:$BS$69,2,FALSE)</f>
        <v>0</v>
      </c>
      <c r="G52" s="66">
        <f>VLOOKUP($D52,testOutputs!$A$1:$BS$69,3,FALSE)</f>
        <v>0</v>
      </c>
      <c r="I52" s="2">
        <f t="shared" si="13"/>
        <v>0</v>
      </c>
      <c r="J52" s="2">
        <f t="shared" si="14"/>
        <v>0</v>
      </c>
      <c r="L52" t="s">
        <v>116</v>
      </c>
      <c r="M52" s="81">
        <v>35</v>
      </c>
      <c r="N52" s="2" t="e">
        <f t="shared" si="12"/>
        <v>#DIV/0!</v>
      </c>
    </row>
    <row r="53" spans="2:14" x14ac:dyDescent="0.25">
      <c r="B53" s="21">
        <v>10</v>
      </c>
      <c r="C53" s="22" t="s">
        <v>18</v>
      </c>
      <c r="D53" t="str">
        <f t="shared" si="15"/>
        <v>Iowa State</v>
      </c>
      <c r="F53" s="66">
        <f>VLOOKUP($D53,testOutputs!$A$1:$BS$69,2,FALSE)</f>
        <v>9.2174509999999894E-3</v>
      </c>
      <c r="G53" s="66">
        <f>VLOOKUP($D53,testOutputs!$A$1:$BS$69,3,FALSE)</f>
        <v>1.47505027516261E-2</v>
      </c>
      <c r="I53" s="2">
        <f t="shared" si="13"/>
        <v>48.898577554999946</v>
      </c>
      <c r="J53" s="2">
        <f t="shared" si="14"/>
        <v>78.251417097376461</v>
      </c>
      <c r="L53" t="s">
        <v>117</v>
      </c>
      <c r="M53" s="81">
        <v>35</v>
      </c>
      <c r="N53" s="2">
        <f t="shared" si="12"/>
        <v>3797.1452194321446</v>
      </c>
    </row>
    <row r="54" spans="2:14" x14ac:dyDescent="0.25">
      <c r="B54" s="21">
        <v>9</v>
      </c>
      <c r="C54" s="22" t="s">
        <v>20</v>
      </c>
      <c r="D54" t="str">
        <f t="shared" si="15"/>
        <v>Wichita State</v>
      </c>
      <c r="F54" s="66">
        <f>VLOOKUP($D54,testOutputs!$A$1:$BS$69,2,FALSE)</f>
        <v>1.7297097000000001E-2</v>
      </c>
      <c r="G54" s="66">
        <f>VLOOKUP($D54,testOutputs!$A$1:$BS$69,3,FALSE)</f>
        <v>2.0114301441883801E-2</v>
      </c>
      <c r="I54" s="2">
        <f t="shared" si="13"/>
        <v>91.761099585000011</v>
      </c>
      <c r="J54" s="2">
        <f t="shared" si="14"/>
        <v>106.70636914919356</v>
      </c>
      <c r="L54" t="s">
        <v>112</v>
      </c>
      <c r="M54" s="81">
        <v>50</v>
      </c>
      <c r="N54" s="2">
        <f t="shared" si="12"/>
        <v>2890.6584729217857</v>
      </c>
    </row>
    <row r="55" spans="2:14" x14ac:dyDescent="0.25">
      <c r="B55" s="21">
        <v>8</v>
      </c>
      <c r="C55" s="22" t="s">
        <v>45</v>
      </c>
      <c r="D55" t="str">
        <f t="shared" si="15"/>
        <v>Pittsburgh</v>
      </c>
      <c r="F55" s="66">
        <f>VLOOKUP($D55,testOutputs!$A$1:$BS$69,2,FALSE)</f>
        <v>0</v>
      </c>
      <c r="G55" s="66">
        <f>VLOOKUP($D55,testOutputs!$A$1:$BS$69,3,FALSE)</f>
        <v>0</v>
      </c>
      <c r="I55" s="2">
        <f t="shared" si="13"/>
        <v>0</v>
      </c>
      <c r="J55" s="2">
        <f t="shared" si="14"/>
        <v>0</v>
      </c>
      <c r="L55" t="s">
        <v>112</v>
      </c>
      <c r="M55" s="81">
        <v>100</v>
      </c>
      <c r="N55" s="2" t="e">
        <f t="shared" si="12"/>
        <v>#DIV/0!</v>
      </c>
    </row>
    <row r="56" spans="2:14" x14ac:dyDescent="0.25">
      <c r="B56" s="21">
        <v>7</v>
      </c>
      <c r="C56" s="22" t="s">
        <v>58</v>
      </c>
      <c r="D56" t="str">
        <f t="shared" si="15"/>
        <v>Notre Dame</v>
      </c>
      <c r="F56" s="66">
        <f>VLOOKUP($D56,testOutputs!$A$1:$BS$69,2,FALSE)</f>
        <v>9.47045900000003E-3</v>
      </c>
      <c r="G56" s="66">
        <f>VLOOKUP($D56,testOutputs!$A$1:$BS$69,3,FALSE)</f>
        <v>2.0665579948765E-2</v>
      </c>
      <c r="I56" s="2">
        <f t="shared" si="13"/>
        <v>50.240784995000162</v>
      </c>
      <c r="J56" s="2">
        <f t="shared" si="14"/>
        <v>109.63090162819833</v>
      </c>
      <c r="L56" t="s">
        <v>112</v>
      </c>
      <c r="M56" s="81">
        <v>70</v>
      </c>
      <c r="N56" s="2">
        <f t="shared" si="12"/>
        <v>7391.405210666112</v>
      </c>
    </row>
    <row r="57" spans="2:14" x14ac:dyDescent="0.25">
      <c r="B57" s="21">
        <v>6</v>
      </c>
      <c r="C57" s="22" t="s">
        <v>19</v>
      </c>
      <c r="D57" t="str">
        <f t="shared" si="15"/>
        <v>Arizona</v>
      </c>
      <c r="F57" s="66">
        <f>VLOOKUP($D57,testOutputs!$A$1:$BS$69,2,FALSE)</f>
        <v>3.4429436999999799E-2</v>
      </c>
      <c r="G57" s="66">
        <f>VLOOKUP($D57,testOutputs!$A$1:$BS$69,3,FALSE)</f>
        <v>3.63852235340415E-2</v>
      </c>
      <c r="I57" s="2">
        <f t="shared" si="13"/>
        <v>182.64816328499893</v>
      </c>
      <c r="J57" s="2">
        <f t="shared" si="14"/>
        <v>193.02361084809016</v>
      </c>
      <c r="L57" t="s">
        <v>111</v>
      </c>
      <c r="M57" s="81">
        <v>70</v>
      </c>
      <c r="N57" s="2">
        <f t="shared" si="12"/>
        <v>2033.1439053156869</v>
      </c>
    </row>
    <row r="58" spans="2:14" x14ac:dyDescent="0.25">
      <c r="B58" s="46">
        <v>5</v>
      </c>
      <c r="C58" s="22" t="s">
        <v>57</v>
      </c>
      <c r="D58" t="str">
        <f t="shared" si="15"/>
        <v>Wisconsin</v>
      </c>
      <c r="F58" s="66">
        <f>VLOOKUP($D58,testOutputs!$A$1:$BS$69,2,FALSE)</f>
        <v>0</v>
      </c>
      <c r="G58" s="66">
        <f>VLOOKUP($D58,testOutputs!$A$1:$BS$69,3,FALSE)</f>
        <v>0</v>
      </c>
      <c r="I58" s="2">
        <f t="shared" si="13"/>
        <v>0</v>
      </c>
      <c r="J58" s="2">
        <f t="shared" si="14"/>
        <v>0</v>
      </c>
      <c r="L58" t="s">
        <v>112</v>
      </c>
      <c r="M58" s="81">
        <v>145</v>
      </c>
      <c r="N58" s="2" t="e">
        <f t="shared" si="12"/>
        <v>#DIV/0!</v>
      </c>
    </row>
    <row r="59" spans="2:14" x14ac:dyDescent="0.25">
      <c r="B59" s="46">
        <v>4</v>
      </c>
      <c r="C59" s="22" t="s">
        <v>43</v>
      </c>
      <c r="D59" t="str">
        <f t="shared" si="15"/>
        <v>Kansas State</v>
      </c>
      <c r="F59" s="66">
        <f>VLOOKUP($D59,testOutputs!$A$1:$BS$69,2,FALSE)</f>
        <v>1.7068445000000002E-2</v>
      </c>
      <c r="G59" s="66">
        <f>VLOOKUP($D59,testOutputs!$A$1:$BS$69,3,FALSE)</f>
        <v>2.4117727133962499E-2</v>
      </c>
      <c r="I59" s="2">
        <f t="shared" si="13"/>
        <v>90.548100725000012</v>
      </c>
      <c r="J59" s="2">
        <f t="shared" si="14"/>
        <v>127.94454244567106</v>
      </c>
      <c r="L59" t="s">
        <v>123</v>
      </c>
      <c r="M59" s="81">
        <v>120</v>
      </c>
      <c r="N59" s="2">
        <f t="shared" si="12"/>
        <v>7030.5174255768461</v>
      </c>
    </row>
    <row r="60" spans="2:14" x14ac:dyDescent="0.25">
      <c r="B60" s="46">
        <v>3</v>
      </c>
      <c r="C60" s="22" t="s">
        <v>65</v>
      </c>
      <c r="D60" t="str">
        <f t="shared" si="15"/>
        <v>New Mexico</v>
      </c>
      <c r="F60" s="66">
        <f>VLOOKUP($D60,testOutputs!$A$1:$BS$69,2,FALSE)</f>
        <v>0</v>
      </c>
      <c r="G60" s="66">
        <f>VLOOKUP($D60,testOutputs!$A$1:$BS$69,3,FALSE)</f>
        <v>0</v>
      </c>
      <c r="I60" s="2">
        <f t="shared" si="13"/>
        <v>0</v>
      </c>
      <c r="J60" s="2">
        <f t="shared" si="14"/>
        <v>0</v>
      </c>
      <c r="L60" t="s">
        <v>115</v>
      </c>
      <c r="M60" s="81">
        <v>140</v>
      </c>
      <c r="N60" s="2" t="e">
        <f t="shared" si="12"/>
        <v>#DIV/0!</v>
      </c>
    </row>
    <row r="61" spans="2:14" x14ac:dyDescent="0.25">
      <c r="B61" s="46">
        <v>2</v>
      </c>
      <c r="C61" s="22" t="s">
        <v>44</v>
      </c>
      <c r="D61" t="str">
        <f t="shared" si="15"/>
        <v>Ohio State</v>
      </c>
      <c r="F61" s="66">
        <f>VLOOKUP($D61,testOutputs!$A$1:$BS$69,2,FALSE)</f>
        <v>5.1417963999999802E-2</v>
      </c>
      <c r="G61" s="66">
        <f>VLOOKUP($D61,testOutputs!$A$1:$BS$69,3,FALSE)</f>
        <v>6.3532273376537093E-2</v>
      </c>
      <c r="I61" s="2">
        <f t="shared" si="13"/>
        <v>272.77229901999897</v>
      </c>
      <c r="J61" s="2">
        <f t="shared" si="14"/>
        <v>337.03871026252926</v>
      </c>
      <c r="L61" t="s">
        <v>124</v>
      </c>
      <c r="M61" s="81">
        <v>310</v>
      </c>
      <c r="N61" s="2">
        <f t="shared" si="12"/>
        <v>6029.0212969148524</v>
      </c>
    </row>
    <row r="62" spans="2:14" x14ac:dyDescent="0.25">
      <c r="B62" s="46">
        <v>1</v>
      </c>
      <c r="C62" s="22" t="s">
        <v>69</v>
      </c>
      <c r="D62" t="str">
        <f t="shared" si="15"/>
        <v>Gonzaga</v>
      </c>
      <c r="F62" s="66">
        <f>VLOOKUP($D62,testOutputs!$A$1:$BS$69,2,FALSE)</f>
        <v>5.5374403000000003E-2</v>
      </c>
      <c r="G62" s="66">
        <f>VLOOKUP($D62,testOutputs!$A$1:$BS$69,3,FALSE)</f>
        <v>6.2267283827443801E-2</v>
      </c>
      <c r="I62" s="2">
        <f t="shared" si="13"/>
        <v>293.761207915</v>
      </c>
      <c r="J62" s="2">
        <f t="shared" si="14"/>
        <v>330.32794070458937</v>
      </c>
      <c r="L62" t="s">
        <v>113</v>
      </c>
      <c r="M62" s="81">
        <v>300</v>
      </c>
      <c r="N62" s="2">
        <f t="shared" si="12"/>
        <v>5417.665631537373</v>
      </c>
    </row>
    <row r="64" spans="2:14" x14ac:dyDescent="0.25">
      <c r="I64" s="2">
        <f>I58/I44</f>
        <v>0</v>
      </c>
    </row>
  </sheetData>
  <phoneticPr fontId="2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 x14ac:dyDescent="0.2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 x14ac:dyDescent="0.2">
      <c r="K1" s="4"/>
    </row>
    <row r="2" spans="1:14" x14ac:dyDescent="0.2">
      <c r="F2" s="5"/>
      <c r="G2" s="6" t="s">
        <v>71</v>
      </c>
      <c r="H2" s="7"/>
      <c r="I2" s="8">
        <v>5305</v>
      </c>
    </row>
    <row r="3" spans="1:14" x14ac:dyDescent="0.2">
      <c r="F3" s="5"/>
      <c r="J3" s="9"/>
    </row>
    <row r="4" spans="1:14" x14ac:dyDescent="0.2">
      <c r="D4" s="10"/>
      <c r="E4" s="11" t="s">
        <v>72</v>
      </c>
      <c r="F4" s="55">
        <f t="shared" ref="F4:K4" si="0">+F5*$I$2</f>
        <v>901.85</v>
      </c>
      <c r="G4" s="55">
        <f t="shared" si="0"/>
        <v>848.80000000000007</v>
      </c>
      <c r="H4" s="55">
        <f t="shared" si="0"/>
        <v>795.75</v>
      </c>
      <c r="I4" s="55">
        <f t="shared" si="0"/>
        <v>742.7</v>
      </c>
      <c r="J4" s="55">
        <f t="shared" si="0"/>
        <v>689.65</v>
      </c>
      <c r="K4" s="56">
        <f t="shared" si="0"/>
        <v>1326.25</v>
      </c>
    </row>
    <row r="5" spans="1:14" x14ac:dyDescent="0.2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 x14ac:dyDescent="0.2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 x14ac:dyDescent="0.2">
      <c r="E7" s="14" t="s">
        <v>75</v>
      </c>
      <c r="F7" s="61">
        <f t="shared" ref="F7:K7" si="1">F6*$I$2</f>
        <v>56.365625000000001</v>
      </c>
      <c r="G7" s="61">
        <f t="shared" si="1"/>
        <v>106.10000000000001</v>
      </c>
      <c r="H7" s="61">
        <f t="shared" si="1"/>
        <v>198.9375</v>
      </c>
      <c r="I7" s="61">
        <f t="shared" si="1"/>
        <v>371.35</v>
      </c>
      <c r="J7" s="61">
        <f t="shared" si="1"/>
        <v>689.65</v>
      </c>
      <c r="K7" s="62">
        <f t="shared" si="1"/>
        <v>1326.25</v>
      </c>
      <c r="L7" s="15"/>
    </row>
    <row r="8" spans="1:14" ht="13.5" thickBot="1" x14ac:dyDescent="0.25"/>
    <row r="9" spans="1:14" ht="15" customHeight="1" thickBot="1" x14ac:dyDescent="0.25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 x14ac:dyDescent="0.25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 x14ac:dyDescent="0.2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 x14ac:dyDescent="0.2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 t="shared" ref="L12:L24" si="2">SUMPRODUCT(F12:K12,$F$7:$K$7)</f>
        <v>0</v>
      </c>
      <c r="M12" s="27" t="e">
        <f t="shared" ref="M12:M24" si="3">+L12/E12-1</f>
        <v>#DIV/0!</v>
      </c>
      <c r="N12" s="28">
        <f t="shared" ref="N12:N24" si="4">+L12-E12</f>
        <v>0</v>
      </c>
    </row>
    <row r="13" spans="1:14" s="22" customFormat="1" x14ac:dyDescent="0.2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 t="shared" si="2"/>
        <v>0</v>
      </c>
      <c r="M13" s="27" t="e">
        <f t="shared" si="3"/>
        <v>#DIV/0!</v>
      </c>
      <c r="N13" s="28">
        <f t="shared" si="4"/>
        <v>0</v>
      </c>
    </row>
    <row r="14" spans="1:14" s="22" customFormat="1" x14ac:dyDescent="0.2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 t="shared" si="2"/>
        <v>0</v>
      </c>
      <c r="M14" s="27" t="e">
        <f t="shared" si="3"/>
        <v>#DIV/0!</v>
      </c>
      <c r="N14" s="28">
        <f t="shared" si="4"/>
        <v>0</v>
      </c>
    </row>
    <row r="15" spans="1:14" s="22" customFormat="1" x14ac:dyDescent="0.2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 t="shared" si="2"/>
        <v>0</v>
      </c>
      <c r="M15" s="27" t="e">
        <f t="shared" si="3"/>
        <v>#DIV/0!</v>
      </c>
      <c r="N15" s="28">
        <f t="shared" si="4"/>
        <v>0</v>
      </c>
    </row>
    <row r="16" spans="1:14" s="22" customFormat="1" x14ac:dyDescent="0.2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 t="shared" si="2"/>
        <v>0</v>
      </c>
      <c r="M16" s="27" t="e">
        <f t="shared" si="3"/>
        <v>#DIV/0!</v>
      </c>
      <c r="N16" s="28">
        <f t="shared" si="4"/>
        <v>0</v>
      </c>
    </row>
    <row r="17" spans="1:14" s="22" customFormat="1" x14ac:dyDescent="0.2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 t="shared" si="2"/>
        <v>0</v>
      </c>
      <c r="M17" s="27" t="e">
        <f t="shared" si="3"/>
        <v>#DIV/0!</v>
      </c>
      <c r="N17" s="28">
        <f t="shared" si="4"/>
        <v>0</v>
      </c>
    </row>
    <row r="18" spans="1:14" s="22" customFormat="1" x14ac:dyDescent="0.2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 t="shared" si="2"/>
        <v>0</v>
      </c>
      <c r="M18" s="27" t="e">
        <f t="shared" si="3"/>
        <v>#DIV/0!</v>
      </c>
      <c r="N18" s="28">
        <f t="shared" si="4"/>
        <v>0</v>
      </c>
    </row>
    <row r="19" spans="1:14" s="22" customFormat="1" x14ac:dyDescent="0.2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 t="shared" si="2"/>
        <v>0</v>
      </c>
      <c r="M19" s="27" t="e">
        <f t="shared" si="3"/>
        <v>#DIV/0!</v>
      </c>
      <c r="N19" s="28">
        <f t="shared" si="4"/>
        <v>0</v>
      </c>
    </row>
    <row r="20" spans="1:14" s="22" customFormat="1" x14ac:dyDescent="0.2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 t="shared" si="2"/>
        <v>0</v>
      </c>
      <c r="M20" s="27" t="e">
        <f t="shared" si="3"/>
        <v>#DIV/0!</v>
      </c>
      <c r="N20" s="28">
        <f t="shared" si="4"/>
        <v>0</v>
      </c>
    </row>
    <row r="21" spans="1:14" s="22" customFormat="1" x14ac:dyDescent="0.2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 t="shared" si="2"/>
        <v>0</v>
      </c>
      <c r="M21" s="27" t="e">
        <f t="shared" si="3"/>
        <v>#DIV/0!</v>
      </c>
      <c r="N21" s="28">
        <f t="shared" si="4"/>
        <v>0</v>
      </c>
    </row>
    <row r="22" spans="1:14" s="22" customFormat="1" x14ac:dyDescent="0.2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 t="shared" si="2"/>
        <v>0</v>
      </c>
      <c r="M22" s="27" t="e">
        <f t="shared" si="3"/>
        <v>#DIV/0!</v>
      </c>
      <c r="N22" s="28">
        <f t="shared" si="4"/>
        <v>0</v>
      </c>
    </row>
    <row r="23" spans="1:14" s="22" customFormat="1" x14ac:dyDescent="0.2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 t="shared" si="2"/>
        <v>0</v>
      </c>
      <c r="M23" s="27" t="e">
        <f t="shared" si="3"/>
        <v>#DIV/0!</v>
      </c>
      <c r="N23" s="28">
        <f t="shared" si="4"/>
        <v>0</v>
      </c>
    </row>
    <row r="24" spans="1:14" s="22" customFormat="1" x14ac:dyDescent="0.2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 t="shared" si="2"/>
        <v>0</v>
      </c>
      <c r="M24" s="27" t="e">
        <f t="shared" si="3"/>
        <v>#DIV/0!</v>
      </c>
      <c r="N24" s="28">
        <f t="shared" si="4"/>
        <v>0</v>
      </c>
    </row>
    <row r="25" spans="1:14" s="22" customFormat="1" x14ac:dyDescent="0.2">
      <c r="A25" s="20"/>
      <c r="B25" s="21"/>
      <c r="C25" s="29"/>
      <c r="D25" s="23"/>
      <c r="E25" s="30">
        <f>+SUM(E12:E24)</f>
        <v>0</v>
      </c>
      <c r="F25" s="31">
        <f t="shared" ref="F25:L25" si="5">SUM(F12:F24)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3">
        <f t="shared" si="5"/>
        <v>0</v>
      </c>
      <c r="L25" s="65">
        <f t="shared" si="5"/>
        <v>0</v>
      </c>
    </row>
    <row r="26" spans="1:14" s="22" customFormat="1" x14ac:dyDescent="0.2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 x14ac:dyDescent="0.2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 t="shared" ref="L27:L39" si="6">SUMPRODUCT(F27:K27,$F$7:$K$7)</f>
        <v>0</v>
      </c>
      <c r="M27" s="27" t="e">
        <f t="shared" ref="M27:M39" si="7">+L27/E27-1</f>
        <v>#DIV/0!</v>
      </c>
      <c r="N27" s="28">
        <f t="shared" ref="N27:N39" si="8">+L27-E27</f>
        <v>0</v>
      </c>
    </row>
    <row r="28" spans="1:14" s="22" customFormat="1" x14ac:dyDescent="0.2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 t="shared" si="6"/>
        <v>0</v>
      </c>
      <c r="M28" s="27" t="e">
        <f t="shared" si="7"/>
        <v>#DIV/0!</v>
      </c>
      <c r="N28" s="28">
        <f t="shared" si="8"/>
        <v>0</v>
      </c>
    </row>
    <row r="29" spans="1:14" s="22" customFormat="1" x14ac:dyDescent="0.2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 t="shared" si="6"/>
        <v>0</v>
      </c>
      <c r="M29" s="27" t="e">
        <f t="shared" si="7"/>
        <v>#DIV/0!</v>
      </c>
      <c r="N29" s="28">
        <f t="shared" si="8"/>
        <v>0</v>
      </c>
    </row>
    <row r="30" spans="1:14" s="22" customFormat="1" x14ac:dyDescent="0.2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 t="shared" si="6"/>
        <v>0</v>
      </c>
      <c r="M30" s="27" t="e">
        <f t="shared" si="7"/>
        <v>#DIV/0!</v>
      </c>
      <c r="N30" s="28">
        <f t="shared" si="8"/>
        <v>0</v>
      </c>
    </row>
    <row r="31" spans="1:14" s="22" customFormat="1" x14ac:dyDescent="0.2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 t="shared" si="6"/>
        <v>0</v>
      </c>
      <c r="M31" s="27" t="e">
        <f t="shared" si="7"/>
        <v>#DIV/0!</v>
      </c>
      <c r="N31" s="28">
        <f t="shared" si="8"/>
        <v>0</v>
      </c>
    </row>
    <row r="32" spans="1:14" s="22" customFormat="1" x14ac:dyDescent="0.2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 t="shared" si="6"/>
        <v>0</v>
      </c>
      <c r="M32" s="27" t="e">
        <f t="shared" si="7"/>
        <v>#DIV/0!</v>
      </c>
      <c r="N32" s="28">
        <f t="shared" si="8"/>
        <v>0</v>
      </c>
    </row>
    <row r="33" spans="1:14" s="22" customFormat="1" x14ac:dyDescent="0.2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 t="shared" si="6"/>
        <v>0</v>
      </c>
      <c r="M33" s="27" t="e">
        <f t="shared" si="7"/>
        <v>#DIV/0!</v>
      </c>
      <c r="N33" s="28">
        <f t="shared" si="8"/>
        <v>0</v>
      </c>
    </row>
    <row r="34" spans="1:14" s="22" customFormat="1" x14ac:dyDescent="0.2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 t="shared" si="6"/>
        <v>0</v>
      </c>
      <c r="M34" s="27" t="e">
        <f t="shared" si="7"/>
        <v>#DIV/0!</v>
      </c>
      <c r="N34" s="28">
        <f t="shared" si="8"/>
        <v>0</v>
      </c>
    </row>
    <row r="35" spans="1:14" s="22" customFormat="1" x14ac:dyDescent="0.2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 t="shared" si="6"/>
        <v>0</v>
      </c>
      <c r="M35" s="27" t="e">
        <f t="shared" si="7"/>
        <v>#DIV/0!</v>
      </c>
      <c r="N35" s="28">
        <f t="shared" si="8"/>
        <v>0</v>
      </c>
    </row>
    <row r="36" spans="1:14" s="22" customFormat="1" x14ac:dyDescent="0.2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 t="shared" si="6"/>
        <v>0</v>
      </c>
      <c r="M36" s="27" t="e">
        <f t="shared" si="7"/>
        <v>#DIV/0!</v>
      </c>
      <c r="N36" s="28">
        <f t="shared" si="8"/>
        <v>0</v>
      </c>
    </row>
    <row r="37" spans="1:14" s="22" customFormat="1" x14ac:dyDescent="0.2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 t="shared" si="6"/>
        <v>0</v>
      </c>
      <c r="M37" s="27" t="e">
        <f t="shared" si="7"/>
        <v>#DIV/0!</v>
      </c>
      <c r="N37" s="28">
        <f t="shared" si="8"/>
        <v>0</v>
      </c>
    </row>
    <row r="38" spans="1:14" s="22" customFormat="1" x14ac:dyDescent="0.2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 t="shared" si="6"/>
        <v>0</v>
      </c>
      <c r="M38" s="27" t="e">
        <f t="shared" si="7"/>
        <v>#DIV/0!</v>
      </c>
      <c r="N38" s="28">
        <f t="shared" si="8"/>
        <v>0</v>
      </c>
    </row>
    <row r="39" spans="1:14" s="22" customFormat="1" x14ac:dyDescent="0.2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 t="shared" si="6"/>
        <v>0</v>
      </c>
      <c r="M39" s="27" t="e">
        <f t="shared" si="7"/>
        <v>#DIV/0!</v>
      </c>
      <c r="N39" s="28">
        <f t="shared" si="8"/>
        <v>0</v>
      </c>
    </row>
    <row r="40" spans="1:14" s="22" customFormat="1" x14ac:dyDescent="0.2">
      <c r="B40" s="21"/>
      <c r="D40" s="23"/>
      <c r="E40" s="30">
        <f>+SUM(E27:E39)</f>
        <v>0</v>
      </c>
      <c r="F40" s="31">
        <f t="shared" ref="F40:L40" si="9">SUM(F27:F39)</f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3">
        <f t="shared" si="9"/>
        <v>0</v>
      </c>
      <c r="L40" s="65">
        <f t="shared" si="9"/>
        <v>0</v>
      </c>
    </row>
    <row r="41" spans="1:14" s="22" customFormat="1" x14ac:dyDescent="0.2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 x14ac:dyDescent="0.2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 t="shared" ref="L42:L54" si="10">SUMPRODUCT(F42:K42,$F$7:$K$7)</f>
        <v>0</v>
      </c>
      <c r="M42" s="27" t="e">
        <f t="shared" ref="M42:M54" si="11">+L42/E42-1</f>
        <v>#DIV/0!</v>
      </c>
      <c r="N42" s="28">
        <f t="shared" ref="N42:N54" si="12">+L42-E42</f>
        <v>0</v>
      </c>
    </row>
    <row r="43" spans="1:14" s="22" customFormat="1" x14ac:dyDescent="0.2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 t="shared" si="10"/>
        <v>0</v>
      </c>
      <c r="M43" s="27" t="e">
        <f t="shared" si="11"/>
        <v>#DIV/0!</v>
      </c>
      <c r="N43" s="28">
        <f t="shared" si="12"/>
        <v>0</v>
      </c>
    </row>
    <row r="44" spans="1:14" s="22" customFormat="1" x14ac:dyDescent="0.2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 t="shared" si="10"/>
        <v>0</v>
      </c>
      <c r="M44" s="27" t="e">
        <f t="shared" si="11"/>
        <v>#DIV/0!</v>
      </c>
      <c r="N44" s="28">
        <f t="shared" si="12"/>
        <v>0</v>
      </c>
    </row>
    <row r="45" spans="1:14" s="22" customFormat="1" x14ac:dyDescent="0.2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 t="shared" si="10"/>
        <v>0</v>
      </c>
      <c r="M45" s="27" t="e">
        <f t="shared" si="11"/>
        <v>#DIV/0!</v>
      </c>
      <c r="N45" s="28">
        <f t="shared" si="12"/>
        <v>0</v>
      </c>
    </row>
    <row r="46" spans="1:14" s="22" customFormat="1" x14ac:dyDescent="0.2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 t="shared" si="10"/>
        <v>0</v>
      </c>
      <c r="M46" s="27" t="e">
        <f t="shared" si="11"/>
        <v>#DIV/0!</v>
      </c>
      <c r="N46" s="28">
        <f t="shared" si="12"/>
        <v>0</v>
      </c>
    </row>
    <row r="47" spans="1:14" s="22" customFormat="1" x14ac:dyDescent="0.2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 t="shared" si="10"/>
        <v>0</v>
      </c>
      <c r="M47" s="27" t="e">
        <f t="shared" si="11"/>
        <v>#DIV/0!</v>
      </c>
      <c r="N47" s="28">
        <f t="shared" si="12"/>
        <v>0</v>
      </c>
    </row>
    <row r="48" spans="1:14" s="22" customFormat="1" x14ac:dyDescent="0.2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 t="shared" si="10"/>
        <v>0</v>
      </c>
      <c r="M48" s="27" t="e">
        <f t="shared" si="11"/>
        <v>#DIV/0!</v>
      </c>
      <c r="N48" s="28">
        <f t="shared" si="12"/>
        <v>0</v>
      </c>
    </row>
    <row r="49" spans="2:14" s="22" customFormat="1" x14ac:dyDescent="0.2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 t="shared" si="10"/>
        <v>0</v>
      </c>
      <c r="M49" s="27" t="e">
        <f t="shared" si="11"/>
        <v>#DIV/0!</v>
      </c>
      <c r="N49" s="28">
        <f t="shared" si="12"/>
        <v>0</v>
      </c>
    </row>
    <row r="50" spans="2:14" s="22" customFormat="1" x14ac:dyDescent="0.2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 t="shared" si="10"/>
        <v>0</v>
      </c>
      <c r="M50" s="27" t="e">
        <f t="shared" si="11"/>
        <v>#DIV/0!</v>
      </c>
      <c r="N50" s="28">
        <f t="shared" si="12"/>
        <v>0</v>
      </c>
    </row>
    <row r="51" spans="2:14" s="22" customFormat="1" x14ac:dyDescent="0.2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 t="shared" si="10"/>
        <v>0</v>
      </c>
      <c r="M51" s="27" t="e">
        <f t="shared" si="11"/>
        <v>#DIV/0!</v>
      </c>
      <c r="N51" s="28">
        <f t="shared" si="12"/>
        <v>0</v>
      </c>
    </row>
    <row r="52" spans="2:14" s="22" customFormat="1" x14ac:dyDescent="0.2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 t="shared" si="10"/>
        <v>0</v>
      </c>
      <c r="M52" s="27" t="e">
        <f t="shared" si="11"/>
        <v>#DIV/0!</v>
      </c>
      <c r="N52" s="28">
        <f t="shared" si="12"/>
        <v>0</v>
      </c>
    </row>
    <row r="53" spans="2:14" s="22" customFormat="1" x14ac:dyDescent="0.2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 t="shared" si="10"/>
        <v>0</v>
      </c>
      <c r="M53" s="27" t="e">
        <f t="shared" si="11"/>
        <v>#DIV/0!</v>
      </c>
      <c r="N53" s="28">
        <f t="shared" si="12"/>
        <v>0</v>
      </c>
    </row>
    <row r="54" spans="2:14" s="22" customFormat="1" x14ac:dyDescent="0.2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 t="shared" si="10"/>
        <v>0</v>
      </c>
      <c r="M54" s="27" t="e">
        <f t="shared" si="11"/>
        <v>#DIV/0!</v>
      </c>
      <c r="N54" s="28">
        <f t="shared" si="12"/>
        <v>0</v>
      </c>
    </row>
    <row r="55" spans="2:14" s="22" customFormat="1" x14ac:dyDescent="0.2">
      <c r="B55" s="21"/>
      <c r="D55" s="23"/>
      <c r="E55" s="30">
        <f>+SUM(E42:E54)</f>
        <v>0</v>
      </c>
      <c r="F55" s="31">
        <f t="shared" ref="F55:L55" si="13">SUM(F42:F54)</f>
        <v>0</v>
      </c>
      <c r="G55" s="32">
        <f t="shared" si="13"/>
        <v>0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3">
        <f t="shared" si="13"/>
        <v>0</v>
      </c>
      <c r="L55" s="65">
        <f t="shared" si="13"/>
        <v>0</v>
      </c>
    </row>
    <row r="56" spans="2:14" s="22" customFormat="1" x14ac:dyDescent="0.2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 x14ac:dyDescent="0.2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 t="shared" ref="L57:L69" si="14">SUMPRODUCT(F57:K57,$F$7:$K$7)</f>
        <v>0</v>
      </c>
      <c r="M57" s="27" t="e">
        <f t="shared" ref="M57:M69" si="15">+L57/E57-1</f>
        <v>#DIV/0!</v>
      </c>
      <c r="N57" s="45">
        <f t="shared" ref="N57:N69" si="16">+L57-E57</f>
        <v>0</v>
      </c>
    </row>
    <row r="58" spans="2:14" s="22" customFormat="1" x14ac:dyDescent="0.2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 t="shared" si="14"/>
        <v>0</v>
      </c>
      <c r="M58" s="27" t="e">
        <f t="shared" si="15"/>
        <v>#DIV/0!</v>
      </c>
      <c r="N58" s="45">
        <f t="shared" si="16"/>
        <v>0</v>
      </c>
    </row>
    <row r="59" spans="2:14" s="22" customFormat="1" x14ac:dyDescent="0.2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 t="shared" si="14"/>
        <v>0</v>
      </c>
      <c r="M59" s="27" t="e">
        <f t="shared" si="15"/>
        <v>#DIV/0!</v>
      </c>
      <c r="N59" s="45">
        <f t="shared" si="16"/>
        <v>0</v>
      </c>
    </row>
    <row r="60" spans="2:14" s="22" customFormat="1" x14ac:dyDescent="0.2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 t="shared" si="14"/>
        <v>0</v>
      </c>
      <c r="M60" s="27" t="e">
        <f t="shared" si="15"/>
        <v>#DIV/0!</v>
      </c>
      <c r="N60" s="45">
        <f t="shared" si="16"/>
        <v>0</v>
      </c>
    </row>
    <row r="61" spans="2:14" s="22" customFormat="1" x14ac:dyDescent="0.2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 t="shared" si="14"/>
        <v>0</v>
      </c>
      <c r="M61" s="27" t="e">
        <f t="shared" si="15"/>
        <v>#DIV/0!</v>
      </c>
      <c r="N61" s="45">
        <f t="shared" si="16"/>
        <v>0</v>
      </c>
    </row>
    <row r="62" spans="2:14" s="22" customFormat="1" x14ac:dyDescent="0.2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 t="shared" si="14"/>
        <v>0</v>
      </c>
      <c r="M62" s="27" t="e">
        <f t="shared" si="15"/>
        <v>#DIV/0!</v>
      </c>
      <c r="N62" s="45">
        <f t="shared" si="16"/>
        <v>0</v>
      </c>
    </row>
    <row r="63" spans="2:14" s="22" customFormat="1" x14ac:dyDescent="0.2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 t="shared" si="14"/>
        <v>0</v>
      </c>
      <c r="M63" s="27" t="e">
        <f t="shared" si="15"/>
        <v>#DIV/0!</v>
      </c>
      <c r="N63" s="45">
        <f t="shared" si="16"/>
        <v>0</v>
      </c>
    </row>
    <row r="64" spans="2:14" s="22" customFormat="1" x14ac:dyDescent="0.2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 t="shared" si="14"/>
        <v>0</v>
      </c>
      <c r="M64" s="27" t="e">
        <f t="shared" si="15"/>
        <v>#DIV/0!</v>
      </c>
      <c r="N64" s="45">
        <f t="shared" si="16"/>
        <v>0</v>
      </c>
    </row>
    <row r="65" spans="2:14" x14ac:dyDescent="0.2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 t="shared" si="14"/>
        <v>0</v>
      </c>
      <c r="M65" s="27" t="e">
        <f t="shared" si="15"/>
        <v>#DIV/0!</v>
      </c>
      <c r="N65" s="48">
        <f t="shared" si="16"/>
        <v>0</v>
      </c>
    </row>
    <row r="66" spans="2:14" x14ac:dyDescent="0.2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 t="shared" si="14"/>
        <v>0</v>
      </c>
      <c r="M66" s="27" t="e">
        <f t="shared" si="15"/>
        <v>#DIV/0!</v>
      </c>
      <c r="N66" s="48">
        <f t="shared" si="16"/>
        <v>0</v>
      </c>
    </row>
    <row r="67" spans="2:14" x14ac:dyDescent="0.2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 t="shared" si="14"/>
        <v>0</v>
      </c>
      <c r="M67" s="27" t="e">
        <f t="shared" si="15"/>
        <v>#DIV/0!</v>
      </c>
      <c r="N67" s="48">
        <f t="shared" si="16"/>
        <v>0</v>
      </c>
    </row>
    <row r="68" spans="2:14" x14ac:dyDescent="0.2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 t="shared" si="14"/>
        <v>0</v>
      </c>
      <c r="M68" s="27" t="e">
        <f t="shared" si="15"/>
        <v>#DIV/0!</v>
      </c>
      <c r="N68" s="48">
        <f t="shared" si="16"/>
        <v>0</v>
      </c>
    </row>
    <row r="69" spans="2:14" x14ac:dyDescent="0.2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 t="shared" si="14"/>
        <v>0</v>
      </c>
      <c r="M69" s="27" t="e">
        <f t="shared" si="15"/>
        <v>#DIV/0!</v>
      </c>
      <c r="N69" s="48">
        <f t="shared" si="16"/>
        <v>0</v>
      </c>
    </row>
    <row r="70" spans="2:14" x14ac:dyDescent="0.2">
      <c r="E70" s="49">
        <f>+SUM(E57:E69)</f>
        <v>0</v>
      </c>
      <c r="F70" s="32">
        <f t="shared" ref="F70:L70" si="17">SUM(F57:F69)</f>
        <v>0</v>
      </c>
      <c r="G70" s="32">
        <f t="shared" si="17"/>
        <v>0</v>
      </c>
      <c r="H70" s="32">
        <f t="shared" si="17"/>
        <v>0</v>
      </c>
      <c r="I70" s="32">
        <f t="shared" si="17"/>
        <v>0</v>
      </c>
      <c r="J70" s="32">
        <f t="shared" si="17"/>
        <v>0</v>
      </c>
      <c r="K70" s="32">
        <f t="shared" si="17"/>
        <v>0</v>
      </c>
      <c r="L70" s="65">
        <f t="shared" si="17"/>
        <v>0</v>
      </c>
    </row>
    <row r="71" spans="2:14" x14ac:dyDescent="0.2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honeticPr fontId="23" type="noConversion"/>
  <pageMargins left="0.75" right="0.75" top="1" bottom="1" header="0.5" footer="0.5"/>
  <pageSetup scale="5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7" workbookViewId="0">
      <selection activeCell="H2" sqref="H2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8" t="s">
        <v>99</v>
      </c>
      <c r="I2" s="68"/>
      <c r="J2" s="68"/>
      <c r="K2" s="68"/>
      <c r="L2" s="68"/>
    </row>
    <row r="3" spans="4:12" x14ac:dyDescent="0.25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 x14ac:dyDescent="0.25">
      <c r="D4" t="s">
        <v>13</v>
      </c>
      <c r="E4" s="66">
        <f>VLOOKUP($D4,testOutputs!$A$1:$BS$69,2,FALSE)</f>
        <v>0</v>
      </c>
      <c r="F4" s="66">
        <f>VLOOKUP($D4,testOutputs!$A$1:$BS$69,3,FALSE)</f>
        <v>0</v>
      </c>
      <c r="G4" s="66">
        <f>F4^2</f>
        <v>0</v>
      </c>
      <c r="H4" s="66">
        <f>INDEX(testOutputs!$A$1:$BS$69,MATCH(Combos!$D4,testOutputs!$A$1:$A$69,0),MATCH(Combos!H$3,testOutputs!$A$1:$BS$1,0))</f>
        <v>0</v>
      </c>
      <c r="I4" s="66">
        <f>INDEX(testOutputs!$A$1:$BS$69,MATCH(Combos!$D4,testOutputs!$A$1:$A$69,0),MATCH(Combos!I$3,testOutputs!$A$1:$BS$1,0))</f>
        <v>0</v>
      </c>
      <c r="J4" s="66">
        <f>INDEX(testOutputs!$A$1:$BS$69,MATCH(Combos!$D4,testOutputs!$A$1:$A$69,0),MATCH(Combos!J$3,testOutputs!$A$1:$BS$1,0))</f>
        <v>0</v>
      </c>
      <c r="K4" s="66">
        <f>INDEX(testOutputs!$A$1:$BS$69,MATCH(Combos!$D4,testOutputs!$A$1:$A$69,0),MATCH(Combos!K$3,testOutputs!$A$1:$BS$1,0))</f>
        <v>0</v>
      </c>
      <c r="L4" s="66">
        <f>INDEX(testOutputs!$A$1:$BS$69,MATCH(Combos!$D4,testOutputs!$A$1:$A$69,0),MATCH(Combos!L$3,testOutputs!$A$1:$BS$1,0))</f>
        <v>0</v>
      </c>
    </row>
    <row r="5" spans="4:12" x14ac:dyDescent="0.25">
      <c r="D5" t="s">
        <v>63</v>
      </c>
      <c r="E5" s="66">
        <f>VLOOKUP($D5,testOutputs!$A$1:$BS$69,2,FALSE)</f>
        <v>0</v>
      </c>
      <c r="F5" s="66">
        <f>VLOOKUP($D5,testOutputs!$A$1:$BS$69,3,FALSE)</f>
        <v>0</v>
      </c>
      <c r="G5" s="66">
        <f>F5^2</f>
        <v>0</v>
      </c>
      <c r="H5" s="66">
        <f>INDEX(testOutputs!$A$1:$BS$69,MATCH(Combos!$D5,testOutputs!$A$1:$A$69,0),MATCH(Combos!H$3,testOutputs!$A$1:$BS$1,0))</f>
        <v>0</v>
      </c>
      <c r="I5" s="66">
        <f>INDEX(testOutputs!$A$1:$BS$69,MATCH(Combos!$D5,testOutputs!$A$1:$A$69,0),MATCH(Combos!I$3,testOutputs!$A$1:$BS$1,0))</f>
        <v>0</v>
      </c>
      <c r="J5" s="66">
        <f>INDEX(testOutputs!$A$1:$BS$69,MATCH(Combos!$D5,testOutputs!$A$1:$A$69,0),MATCH(Combos!J$3,testOutputs!$A$1:$BS$1,0))</f>
        <v>0</v>
      </c>
      <c r="K5" s="66">
        <f>INDEX(testOutputs!$A$1:$BS$69,MATCH(Combos!$D5,testOutputs!$A$1:$A$69,0),MATCH(Combos!K$3,testOutputs!$A$1:$BS$1,0))</f>
        <v>0</v>
      </c>
      <c r="L5" s="66">
        <f>INDEX(testOutputs!$A$1:$BS$69,MATCH(Combos!$D5,testOutputs!$A$1:$A$69,0),MATCH(Combos!L$3,testOutputs!$A$1:$BS$1,0))</f>
        <v>0</v>
      </c>
    </row>
    <row r="6" spans="4:12" x14ac:dyDescent="0.25">
      <c r="D6" t="s">
        <v>11</v>
      </c>
      <c r="E6" s="66">
        <f>VLOOKUP($D6,testOutputs!$A$1:$BS$69,2,FALSE)</f>
        <v>0</v>
      </c>
      <c r="F6" s="66">
        <f>VLOOKUP($D6,testOutputs!$A$1:$BS$69,3,FALSE)</f>
        <v>0</v>
      </c>
      <c r="G6" s="66">
        <f>F6^2</f>
        <v>0</v>
      </c>
      <c r="H6" s="66">
        <f>INDEX(testOutputs!$A$1:$BS$69,MATCH(Combos!$D6,testOutputs!$A$1:$A$69,0),MATCH(Combos!H$3,testOutputs!$A$1:$BS$1,0))</f>
        <v>0</v>
      </c>
      <c r="I6" s="66">
        <f>INDEX(testOutputs!$A$1:$BS$69,MATCH(Combos!$D6,testOutputs!$A$1:$A$69,0),MATCH(Combos!I$3,testOutputs!$A$1:$BS$1,0))</f>
        <v>0</v>
      </c>
      <c r="J6" s="66">
        <f>INDEX(testOutputs!$A$1:$BS$69,MATCH(Combos!$D6,testOutputs!$A$1:$A$69,0),MATCH(Combos!J$3,testOutputs!$A$1:$BS$1,0))</f>
        <v>0</v>
      </c>
      <c r="K6" s="66">
        <f>INDEX(testOutputs!$A$1:$BS$69,MATCH(Combos!$D6,testOutputs!$A$1:$A$69,0),MATCH(Combos!K$3,testOutputs!$A$1:$BS$1,0))</f>
        <v>0</v>
      </c>
      <c r="L6" s="66">
        <f>INDEX(testOutputs!$A$1:$BS$69,MATCH(Combos!$D6,testOutputs!$A$1:$A$69,0),MATCH(Combos!L$3,testOutputs!$A$1:$BS$1,0))</f>
        <v>0</v>
      </c>
    </row>
    <row r="7" spans="4:12" x14ac:dyDescent="0.25">
      <c r="D7" t="s">
        <v>14</v>
      </c>
      <c r="E7" s="66">
        <f>VLOOKUP($D7,testOutputs!$A$1:$BS$69,2,FALSE)</f>
        <v>0</v>
      </c>
      <c r="F7" s="66">
        <f>VLOOKUP($D7,testOutputs!$A$1:$BS$69,3,FALSE)</f>
        <v>0</v>
      </c>
      <c r="G7" s="66">
        <f>F7^2</f>
        <v>0</v>
      </c>
      <c r="H7" s="66">
        <f>INDEX(testOutputs!$A$1:$BS$69,MATCH(Combos!$D7,testOutputs!$A$1:$A$69,0),MATCH(Combos!H$3,testOutputs!$A$1:$BS$1,0))</f>
        <v>0</v>
      </c>
      <c r="I7" s="66">
        <f>INDEX(testOutputs!$A$1:$BS$69,MATCH(Combos!$D7,testOutputs!$A$1:$A$69,0),MATCH(Combos!I$3,testOutputs!$A$1:$BS$1,0))</f>
        <v>0</v>
      </c>
      <c r="J7" s="66">
        <f>INDEX(testOutputs!$A$1:$BS$69,MATCH(Combos!$D7,testOutputs!$A$1:$A$69,0),MATCH(Combos!J$3,testOutputs!$A$1:$BS$1,0))</f>
        <v>0</v>
      </c>
      <c r="K7" s="66">
        <f>INDEX(testOutputs!$A$1:$BS$69,MATCH(Combos!$D7,testOutputs!$A$1:$A$69,0),MATCH(Combos!K$3,testOutputs!$A$1:$BS$1,0))</f>
        <v>0</v>
      </c>
      <c r="L7" s="66">
        <f>INDEX(testOutputs!$A$1:$BS$69,MATCH(Combos!$D7,testOutputs!$A$1:$A$69,0),MATCH(Combos!L$3,testOutputs!$A$1:$BS$1,0))</f>
        <v>0</v>
      </c>
    </row>
    <row r="8" spans="4:12" x14ac:dyDescent="0.25">
      <c r="D8" t="s">
        <v>6</v>
      </c>
      <c r="E8" s="66">
        <f>VLOOKUP($D8,testOutputs!$A$1:$BS$69,2,FALSE)</f>
        <v>1.36229E-4</v>
      </c>
      <c r="F8" s="66">
        <f>VLOOKUP($D8,testOutputs!$A$1:$BS$69,3,FALSE)</f>
        <v>1.37094999177467E-3</v>
      </c>
      <c r="G8" s="66">
        <f>F8^2</f>
        <v>1.8795038799469678E-6</v>
      </c>
      <c r="H8" s="66">
        <f>INDEX(testOutputs!$A$1:$BS$69,MATCH(Combos!$D8,testOutputs!$A$1:$A$69,0),MATCH(Combos!H$3,testOutputs!$A$1:$BS$1,0))</f>
        <v>0</v>
      </c>
      <c r="I8" s="66">
        <f>INDEX(testOutputs!$A$1:$BS$69,MATCH(Combos!$D8,testOutputs!$A$1:$A$69,0),MATCH(Combos!I$3,testOutputs!$A$1:$BS$1,0))</f>
        <v>0</v>
      </c>
      <c r="J8" s="66">
        <f>INDEX(testOutputs!$A$1:$BS$69,MATCH(Combos!$D8,testOutputs!$A$1:$A$69,0),MATCH(Combos!J$3,testOutputs!$A$1:$BS$1,0))</f>
        <v>0</v>
      </c>
      <c r="K8" s="66">
        <f>INDEX(testOutputs!$A$1:$BS$69,MATCH(Combos!$D8,testOutputs!$A$1:$A$69,0),MATCH(Combos!K$3,testOutputs!$A$1:$BS$1,0))</f>
        <v>0</v>
      </c>
      <c r="L8" s="66">
        <f>INDEX(testOutputs!$A$1:$BS$69,MATCH(Combos!$D8,testOutputs!$A$1:$A$69,0),MATCH(Combos!L$3,testOutputs!$A$1:$BS$1,0))</f>
        <v>1.87950387994699E-6</v>
      </c>
    </row>
    <row r="9" spans="4:12" x14ac:dyDescent="0.25">
      <c r="D9" s="72" t="s">
        <v>100</v>
      </c>
      <c r="E9" s="73">
        <f>SUM(E4:E8)</f>
        <v>1.36229E-4</v>
      </c>
      <c r="F9" s="73">
        <f>SQRT(G9)</f>
        <v>1.3709499917746782E-3</v>
      </c>
      <c r="G9" s="74">
        <f>SUM(H4:L8)</f>
        <v>1.87950387994699E-6</v>
      </c>
    </row>
    <row r="12" spans="4:12" x14ac:dyDescent="0.25">
      <c r="H12" s="71"/>
    </row>
    <row r="13" spans="4:12" x14ac:dyDescent="0.25">
      <c r="H13" s="68" t="s">
        <v>99</v>
      </c>
      <c r="I13" s="68"/>
      <c r="J13" s="68"/>
      <c r="K13" s="68"/>
    </row>
    <row r="14" spans="4:12" x14ac:dyDescent="0.25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 x14ac:dyDescent="0.25">
      <c r="D15" t="s">
        <v>26</v>
      </c>
      <c r="E15" s="66">
        <f>VLOOKUP($D15,testOutputs!$A$1:$BS$69,2,FALSE)</f>
        <v>0</v>
      </c>
      <c r="F15" s="66">
        <f>VLOOKUP($D15,testOutputs!$A$1:$BS$69,3,FALSE)</f>
        <v>0</v>
      </c>
      <c r="G15" s="66">
        <f>F15^2</f>
        <v>0</v>
      </c>
      <c r="H15" s="66">
        <f>INDEX(testOutputs!$A$1:$BS$69,MATCH(Combos!$D15,testOutputs!$A$1:$A$69,0),MATCH(Combos!H$14,testOutputs!$A$1:$BS$1,0))</f>
        <v>0</v>
      </c>
      <c r="I15" s="66">
        <f>INDEX(testOutputs!$A$1:$BS$69,MATCH(Combos!$D15,testOutputs!$A$1:$A$69,0),MATCH(Combos!I$14,testOutputs!$A$1:$BS$1,0))</f>
        <v>0</v>
      </c>
      <c r="J15" s="66">
        <f>INDEX(testOutputs!$A$1:$BS$69,MATCH(Combos!$D15,testOutputs!$A$1:$A$69,0),MATCH(Combos!J$14,testOutputs!$A$1:$BS$1,0))</f>
        <v>0</v>
      </c>
      <c r="K15" s="66">
        <f>INDEX(testOutputs!$A$1:$BS$69,MATCH(Combos!$D15,testOutputs!$A$1:$A$69,0),MATCH(Combos!K$14,testOutputs!$A$1:$BS$1,0))</f>
        <v>0</v>
      </c>
    </row>
    <row r="16" spans="4:12" x14ac:dyDescent="0.25">
      <c r="D16" t="s">
        <v>30</v>
      </c>
      <c r="E16" s="66">
        <f>VLOOKUP($D16,testOutputs!$A$1:$BS$69,2,FALSE)</f>
        <v>2.1176100000000001E-4</v>
      </c>
      <c r="F16" s="66">
        <f>VLOOKUP($D16,testOutputs!$A$1:$BS$69,3,FALSE)</f>
        <v>1.69048735092202E-3</v>
      </c>
      <c r="G16" s="66">
        <f>F16^2</f>
        <v>2.8577474836273488E-6</v>
      </c>
      <c r="H16" s="66">
        <f>INDEX(testOutputs!$A$1:$BS$69,MATCH(Combos!$D16,testOutputs!$A$1:$A$69,0),MATCH(Combos!H$14,testOutputs!$A$1:$BS$1,0))</f>
        <v>0</v>
      </c>
      <c r="I16" s="66">
        <f>INDEX(testOutputs!$A$1:$BS$69,MATCH(Combos!$D16,testOutputs!$A$1:$A$69,0),MATCH(Combos!I$14,testOutputs!$A$1:$BS$1,0))</f>
        <v>2.85774748362735E-6</v>
      </c>
      <c r="J16" s="66">
        <f>INDEX(testOutputs!$A$1:$BS$69,MATCH(Combos!$D16,testOutputs!$A$1:$A$69,0),MATCH(Combos!J$14,testOutputs!$A$1:$BS$1,0))</f>
        <v>-2.8069501970196999E-8</v>
      </c>
      <c r="K16" s="66">
        <f>INDEX(testOutputs!$A$1:$BS$69,MATCH(Combos!$D16,testOutputs!$A$1:$A$69,0),MATCH(Combos!K$14,testOutputs!$A$1:$BS$1,0))</f>
        <v>-1.6238567648764701E-8</v>
      </c>
    </row>
    <row r="17" spans="4:12" x14ac:dyDescent="0.25">
      <c r="D17" t="s">
        <v>31</v>
      </c>
      <c r="E17" s="66">
        <f>VLOOKUP($D17,testOutputs!$A$1:$BS$69,2,FALSE)</f>
        <v>1.0018199999999901E-3</v>
      </c>
      <c r="F17" s="66">
        <f>VLOOKUP($D17,testOutputs!$A$1:$BS$69,3,FALSE)</f>
        <v>3.64907383613787E-3</v>
      </c>
      <c r="G17" s="66">
        <f>F17^2</f>
        <v>1.3315739861585949E-5</v>
      </c>
      <c r="H17" s="66">
        <f>INDEX(testOutputs!$A$1:$BS$69,MATCH(Combos!$D17,testOutputs!$A$1:$A$69,0),MATCH(Combos!H$14,testOutputs!$A$1:$BS$1,0))</f>
        <v>0</v>
      </c>
      <c r="I17" s="66">
        <f>INDEX(testOutputs!$A$1:$BS$69,MATCH(Combos!$D17,testOutputs!$A$1:$A$69,0),MATCH(Combos!I$14,testOutputs!$A$1:$BS$1,0))</f>
        <v>-2.8069501970196999E-8</v>
      </c>
      <c r="J17" s="66">
        <f>INDEX(testOutputs!$A$1:$BS$69,MATCH(Combos!$D17,testOutputs!$A$1:$A$69,0),MATCH(Combos!J$14,testOutputs!$A$1:$BS$1,0))</f>
        <v>1.3315739861586E-5</v>
      </c>
      <c r="K17" s="66">
        <f>INDEX(testOutputs!$A$1:$BS$69,MATCH(Combos!$D17,testOutputs!$A$1:$A$69,0),MATCH(Combos!K$14,testOutputs!$A$1:$BS$1,0))</f>
        <v>-2.5876838723872499E-8</v>
      </c>
    </row>
    <row r="18" spans="4:12" x14ac:dyDescent="0.25">
      <c r="D18" t="s">
        <v>29</v>
      </c>
      <c r="E18" s="66">
        <f>VLOOKUP($D18,testOutputs!$A$1:$BS$69,2,FALSE)</f>
        <v>1.7707199999999999E-4</v>
      </c>
      <c r="F18" s="66">
        <f>VLOOKUP($D18,testOutputs!$A$1:$BS$69,3,FALSE)</f>
        <v>1.4408360308039E-3</v>
      </c>
      <c r="G18" s="66">
        <f>F18^2</f>
        <v>2.0760084676627372E-6</v>
      </c>
      <c r="H18" s="66">
        <f>INDEX(testOutputs!$A$1:$BS$69,MATCH(Combos!$D18,testOutputs!$A$1:$A$69,0),MATCH(Combos!H$14,testOutputs!$A$1:$BS$1,0))</f>
        <v>0</v>
      </c>
      <c r="I18" s="66">
        <f>INDEX(testOutputs!$A$1:$BS$69,MATCH(Combos!$D18,testOutputs!$A$1:$A$69,0),MATCH(Combos!I$14,testOutputs!$A$1:$BS$1,0))</f>
        <v>-1.6238567648764701E-8</v>
      </c>
      <c r="J18" s="66">
        <f>INDEX(testOutputs!$A$1:$BS$69,MATCH(Combos!$D18,testOutputs!$A$1:$A$69,0),MATCH(Combos!J$14,testOutputs!$A$1:$BS$1,0))</f>
        <v>-2.5876838723872499E-8</v>
      </c>
      <c r="K18" s="66">
        <f>INDEX(testOutputs!$A$1:$BS$69,MATCH(Combos!$D18,testOutputs!$A$1:$A$69,0),MATCH(Combos!K$14,testOutputs!$A$1:$BS$1,0))</f>
        <v>2.0760084676627601E-6</v>
      </c>
    </row>
    <row r="19" spans="4:12" x14ac:dyDescent="0.25">
      <c r="D19" s="72" t="s">
        <v>102</v>
      </c>
      <c r="E19" s="73">
        <f>SUM(E15:E18)</f>
        <v>1.39065299999999E-3</v>
      </c>
      <c r="F19" s="73">
        <f>SQRT(G19)</f>
        <v>4.2554818759090538E-3</v>
      </c>
      <c r="G19" s="74">
        <f>SUM(H15:K18)</f>
        <v>1.8109125996190442E-5</v>
      </c>
    </row>
    <row r="20" spans="4:12" x14ac:dyDescent="0.25">
      <c r="D20" s="75"/>
      <c r="E20" s="76"/>
      <c r="F20" s="76"/>
      <c r="G20" s="76"/>
    </row>
    <row r="21" spans="4:12" x14ac:dyDescent="0.25">
      <c r="D21" s="75"/>
      <c r="E21" s="76"/>
      <c r="F21" s="76"/>
      <c r="G21" s="76"/>
    </row>
    <row r="22" spans="4:12" x14ac:dyDescent="0.25">
      <c r="H22" s="68" t="s">
        <v>99</v>
      </c>
      <c r="I22" s="68"/>
      <c r="J22" s="68"/>
      <c r="K22" s="68"/>
      <c r="L22" s="68"/>
    </row>
    <row r="23" spans="4:12" x14ac:dyDescent="0.25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 x14ac:dyDescent="0.25">
      <c r="D24" t="s">
        <v>37</v>
      </c>
      <c r="E24" s="66">
        <f>VLOOKUP($D24,testOutputs!$A$1:$BS$69,2,FALSE)</f>
        <v>0</v>
      </c>
      <c r="F24" s="66">
        <f>VLOOKUP($D24,testOutputs!$A$1:$BS$69,3,FALSE)</f>
        <v>0</v>
      </c>
      <c r="G24" s="66">
        <f>F24^2</f>
        <v>0</v>
      </c>
      <c r="H24" s="66">
        <f>INDEX(testOutputs!$A$1:$BS$69,MATCH(Combos!$D24,testOutputs!$A$1:$A$69,0),MATCH(Combos!H$23,testOutputs!$A$1:$BS$1,0))</f>
        <v>0</v>
      </c>
      <c r="I24" s="66">
        <f>INDEX(testOutputs!$A$1:$BS$69,MATCH(Combos!$D24,testOutputs!$A$1:$A$69,0),MATCH(Combos!I$23,testOutputs!$A$1:$BS$1,0))</f>
        <v>0</v>
      </c>
      <c r="J24" s="66">
        <f>INDEX(testOutputs!$A$1:$BS$69,MATCH(Combos!$D24,testOutputs!$A$1:$A$69,0),MATCH(Combos!J$23,testOutputs!$A$1:$BS$1,0))</f>
        <v>0</v>
      </c>
      <c r="K24" s="66">
        <f>INDEX(testOutputs!$A$1:$BS$69,MATCH(Combos!$D24,testOutputs!$A$1:$A$69,0),MATCH(Combos!K$23,testOutputs!$A$1:$BS$1,0))</f>
        <v>0</v>
      </c>
      <c r="L24" s="66">
        <f>INDEX(testOutputs!$A$1:$BS$69,MATCH(Combos!$D24,testOutputs!$A$1:$A$69,0),MATCH(Combos!L$23,testOutputs!$A$1:$BS$1,0))</f>
        <v>0</v>
      </c>
    </row>
    <row r="25" spans="4:12" x14ac:dyDescent="0.25">
      <c r="D25" t="s">
        <v>34</v>
      </c>
      <c r="E25" s="66">
        <f>VLOOKUP($D25,testOutputs!$A$1:$BS$69,2,FALSE)</f>
        <v>0</v>
      </c>
      <c r="F25" s="66">
        <f>VLOOKUP($D25,testOutputs!$A$1:$BS$69,3,FALSE)</f>
        <v>0</v>
      </c>
      <c r="G25" s="66">
        <f>F25^2</f>
        <v>0</v>
      </c>
      <c r="H25" s="66">
        <f>INDEX(testOutputs!$A$1:$BS$69,MATCH(Combos!$D25,testOutputs!$A$1:$A$69,0),MATCH(Combos!H$23,testOutputs!$A$1:$BS$1,0))</f>
        <v>0</v>
      </c>
      <c r="I25" s="66">
        <f>INDEX(testOutputs!$A$1:$BS$69,MATCH(Combos!$D25,testOutputs!$A$1:$A$69,0),MATCH(Combos!I$23,testOutputs!$A$1:$BS$1,0))</f>
        <v>0</v>
      </c>
      <c r="J25" s="66">
        <f>INDEX(testOutputs!$A$1:$BS$69,MATCH(Combos!$D25,testOutputs!$A$1:$A$69,0),MATCH(Combos!J$23,testOutputs!$A$1:$BS$1,0))</f>
        <v>0</v>
      </c>
      <c r="K25" s="66">
        <f>INDEX(testOutputs!$A$1:$BS$69,MATCH(Combos!$D25,testOutputs!$A$1:$A$69,0),MATCH(Combos!K$23,testOutputs!$A$1:$BS$1,0))</f>
        <v>0</v>
      </c>
      <c r="L25" s="66">
        <f>INDEX(testOutputs!$A$1:$BS$69,MATCH(Combos!$D25,testOutputs!$A$1:$A$69,0),MATCH(Combos!L$23,testOutputs!$A$1:$BS$1,0))</f>
        <v>0</v>
      </c>
    </row>
    <row r="26" spans="4:12" x14ac:dyDescent="0.25">
      <c r="D26" t="s">
        <v>33</v>
      </c>
      <c r="E26" s="66">
        <f>VLOOKUP($D26,testOutputs!$A$1:$BS$69,2,FALSE)</f>
        <v>0</v>
      </c>
      <c r="F26" s="66">
        <f>VLOOKUP($D26,testOutputs!$A$1:$BS$69,3,FALSE)</f>
        <v>0</v>
      </c>
      <c r="G26" s="66">
        <f>F26^2</f>
        <v>0</v>
      </c>
      <c r="H26" s="66">
        <f>INDEX(testOutputs!$A$1:$BS$69,MATCH(Combos!$D26,testOutputs!$A$1:$A$69,0),MATCH(Combos!H$23,testOutputs!$A$1:$BS$1,0))</f>
        <v>0</v>
      </c>
      <c r="I26" s="66">
        <f>INDEX(testOutputs!$A$1:$BS$69,MATCH(Combos!$D26,testOutputs!$A$1:$A$69,0),MATCH(Combos!I$23,testOutputs!$A$1:$BS$1,0))</f>
        <v>0</v>
      </c>
      <c r="J26" s="66">
        <f>INDEX(testOutputs!$A$1:$BS$69,MATCH(Combos!$D26,testOutputs!$A$1:$A$69,0),MATCH(Combos!J$23,testOutputs!$A$1:$BS$1,0))</f>
        <v>0</v>
      </c>
      <c r="K26" s="66">
        <f>INDEX(testOutputs!$A$1:$BS$69,MATCH(Combos!$D26,testOutputs!$A$1:$A$69,0),MATCH(Combos!K$23,testOutputs!$A$1:$BS$1,0))</f>
        <v>0</v>
      </c>
      <c r="L26" s="66">
        <f>INDEX(testOutputs!$A$1:$BS$69,MATCH(Combos!$D26,testOutputs!$A$1:$A$69,0),MATCH(Combos!L$23,testOutputs!$A$1:$BS$1,0))</f>
        <v>0</v>
      </c>
    </row>
    <row r="27" spans="4:12" x14ac:dyDescent="0.25">
      <c r="D27" t="s">
        <v>15</v>
      </c>
      <c r="E27" s="66">
        <f>VLOOKUP($D27,testOutputs!$A$1:$BS$69,2,FALSE)</f>
        <v>0</v>
      </c>
      <c r="F27" s="66">
        <f>VLOOKUP($D27,testOutputs!$A$1:$BS$69,3,FALSE)</f>
        <v>0</v>
      </c>
      <c r="G27" s="66">
        <f>F27^2</f>
        <v>0</v>
      </c>
      <c r="H27" s="66">
        <f>INDEX(testOutputs!$A$1:$BS$69,MATCH(Combos!$D27,testOutputs!$A$1:$A$69,0),MATCH(Combos!H$23,testOutputs!$A$1:$BS$1,0))</f>
        <v>0</v>
      </c>
      <c r="I27" s="66">
        <f>INDEX(testOutputs!$A$1:$BS$69,MATCH(Combos!$D27,testOutputs!$A$1:$A$69,0),MATCH(Combos!I$23,testOutputs!$A$1:$BS$1,0))</f>
        <v>0</v>
      </c>
      <c r="J27" s="66">
        <f>INDEX(testOutputs!$A$1:$BS$69,MATCH(Combos!$D27,testOutputs!$A$1:$A$69,0),MATCH(Combos!J$23,testOutputs!$A$1:$BS$1,0))</f>
        <v>0</v>
      </c>
      <c r="K27" s="66">
        <f>INDEX(testOutputs!$A$1:$BS$69,MATCH(Combos!$D27,testOutputs!$A$1:$A$69,0),MATCH(Combos!K$23,testOutputs!$A$1:$BS$1,0))</f>
        <v>0</v>
      </c>
      <c r="L27" s="66">
        <f>INDEX(testOutputs!$A$1:$BS$69,MATCH(Combos!$D27,testOutputs!$A$1:$A$69,0),MATCH(Combos!L$23,testOutputs!$A$1:$BS$1,0))</f>
        <v>0</v>
      </c>
    </row>
    <row r="28" spans="4:12" x14ac:dyDescent="0.25">
      <c r="D28" t="s">
        <v>3</v>
      </c>
      <c r="E28" s="66">
        <f>VLOOKUP($D28,testOutputs!$A$1:$BS$69,2,FALSE)</f>
        <v>0</v>
      </c>
      <c r="F28" s="66">
        <f>VLOOKUP($D28,testOutputs!$A$1:$BS$69,3,FALSE)</f>
        <v>0</v>
      </c>
      <c r="G28" s="66">
        <f>F28^2</f>
        <v>0</v>
      </c>
      <c r="H28" s="66">
        <f>INDEX(testOutputs!$A$1:$BS$69,MATCH(Combos!$D28,testOutputs!$A$1:$A$69,0),MATCH(Combos!H$23,testOutputs!$A$1:$BS$1,0))</f>
        <v>0</v>
      </c>
      <c r="I28" s="66">
        <f>INDEX(testOutputs!$A$1:$BS$69,MATCH(Combos!$D28,testOutputs!$A$1:$A$69,0),MATCH(Combos!I$23,testOutputs!$A$1:$BS$1,0))</f>
        <v>0</v>
      </c>
      <c r="J28" s="66">
        <f>INDEX(testOutputs!$A$1:$BS$69,MATCH(Combos!$D28,testOutputs!$A$1:$A$69,0),MATCH(Combos!J$23,testOutputs!$A$1:$BS$1,0))</f>
        <v>0</v>
      </c>
      <c r="K28" s="66">
        <f>INDEX(testOutputs!$A$1:$BS$69,MATCH(Combos!$D28,testOutputs!$A$1:$A$69,0),MATCH(Combos!K$23,testOutputs!$A$1:$BS$1,0))</f>
        <v>0</v>
      </c>
      <c r="L28" s="66">
        <f>INDEX(testOutputs!$A$1:$BS$69,MATCH(Combos!$D28,testOutputs!$A$1:$A$69,0),MATCH(Combos!L$23,testOutputs!$A$1:$BS$1,0))</f>
        <v>0</v>
      </c>
    </row>
    <row r="29" spans="4:12" x14ac:dyDescent="0.25">
      <c r="D29" s="72" t="s">
        <v>103</v>
      </c>
      <c r="E29" s="73">
        <f>SUM(E24:E28)</f>
        <v>0</v>
      </c>
      <c r="F29" s="73">
        <f>SQRT(G29)</f>
        <v>0</v>
      </c>
      <c r="G29" s="74">
        <f>SUM(H24:L28)</f>
        <v>0</v>
      </c>
    </row>
    <row r="32" spans="4:12" x14ac:dyDescent="0.25">
      <c r="H32" s="68" t="s">
        <v>99</v>
      </c>
      <c r="I32" s="68"/>
    </row>
    <row r="33" spans="4:12" x14ac:dyDescent="0.25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 x14ac:dyDescent="0.25">
      <c r="D34" t="s">
        <v>4</v>
      </c>
      <c r="E34" s="66">
        <f>VLOOKUP($D34,testOutputs!$A$1:$BS$69,2,FALSE)</f>
        <v>0</v>
      </c>
      <c r="F34" s="66">
        <f>VLOOKUP($D34,testOutputs!$A$1:$BS$69,3,FALSE)</f>
        <v>0</v>
      </c>
      <c r="G34" s="66">
        <f>F34^2</f>
        <v>0</v>
      </c>
      <c r="H34" s="66">
        <f>INDEX(testOutputs!$A$1:$BS$69,MATCH(Combos!$D34,testOutputs!$A$1:$A$69,0),MATCH(Combos!H$33,testOutputs!$A$1:$BS$1,0))</f>
        <v>0</v>
      </c>
      <c r="I34" s="66">
        <f>INDEX(testOutputs!$A$1:$BS$69,MATCH(Combos!$D34,testOutputs!$A$1:$A$69,0),MATCH(Combos!I$33,testOutputs!$A$1:$BS$1,0))</f>
        <v>0</v>
      </c>
    </row>
    <row r="35" spans="4:12" x14ac:dyDescent="0.25">
      <c r="D35" t="s">
        <v>64</v>
      </c>
      <c r="E35" s="66">
        <f>VLOOKUP($D35,testOutputs!$A$1:$BS$69,2,FALSE)</f>
        <v>0</v>
      </c>
      <c r="F35" s="66">
        <f>VLOOKUP($D35,testOutputs!$A$1:$BS$69,3,FALSE)</f>
        <v>0</v>
      </c>
      <c r="G35" s="66">
        <f>F35^2</f>
        <v>0</v>
      </c>
      <c r="H35" s="66">
        <f>INDEX(testOutputs!$A$1:$BS$69,MATCH(Combos!$D35,testOutputs!$A$1:$A$69,0),MATCH(Combos!H$33,testOutputs!$A$1:$BS$1,0))</f>
        <v>0</v>
      </c>
      <c r="I35" s="66">
        <f>INDEX(testOutputs!$A$1:$BS$69,MATCH(Combos!$D35,testOutputs!$A$1:$A$69,0),MATCH(Combos!I$33,testOutputs!$A$1:$BS$1,0))</f>
        <v>0</v>
      </c>
    </row>
    <row r="36" spans="4:12" x14ac:dyDescent="0.25">
      <c r="D36" s="72" t="s">
        <v>93</v>
      </c>
      <c r="E36" s="73">
        <f>SUM(E34:E35)</f>
        <v>0</v>
      </c>
      <c r="F36" s="73">
        <f>SQRT(G36)</f>
        <v>0</v>
      </c>
      <c r="G36" s="74">
        <f>SUM(H34:K35)</f>
        <v>0</v>
      </c>
    </row>
    <row r="39" spans="4:12" x14ac:dyDescent="0.25">
      <c r="H39" s="68" t="s">
        <v>99</v>
      </c>
      <c r="I39" s="68"/>
      <c r="J39" s="68"/>
      <c r="K39" s="68"/>
      <c r="L39" s="68"/>
    </row>
    <row r="40" spans="4:12" x14ac:dyDescent="0.25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 x14ac:dyDescent="0.25">
      <c r="D41" t="s">
        <v>17</v>
      </c>
      <c r="E41" s="66">
        <f>VLOOKUP($D41,testOutputs!$A$1:$BS$69,2,FALSE)</f>
        <v>0</v>
      </c>
      <c r="F41" s="66">
        <f>VLOOKUP($D41,testOutputs!$A$1:$BS$69,3,FALSE)</f>
        <v>0</v>
      </c>
      <c r="G41" s="66">
        <f>F41^2</f>
        <v>0</v>
      </c>
      <c r="H41" s="66">
        <f>INDEX(testOutputs!$A$1:$BS$69,MATCH(Combos!$D41,testOutputs!$A$1:$A$69,0),MATCH(Combos!H$40,testOutputs!$A$1:$BS$1,0))</f>
        <v>0</v>
      </c>
      <c r="I41" s="66">
        <f>INDEX(testOutputs!$A$1:$BS$69,MATCH(Combos!$D41,testOutputs!$A$1:$A$69,0),MATCH(Combos!I$40,testOutputs!$A$1:$BS$1,0))</f>
        <v>0</v>
      </c>
      <c r="J41" s="66">
        <f>INDEX(testOutputs!$A$1:$BS$69,MATCH(Combos!$D41,testOutputs!$A$1:$A$69,0),MATCH(Combos!J$40,testOutputs!$A$1:$BS$1,0))</f>
        <v>0</v>
      </c>
      <c r="K41" s="66">
        <f>INDEX(testOutputs!$A$1:$BS$69,MATCH(Combos!$D41,testOutputs!$A$1:$A$69,0),MATCH(Combos!K$40,testOutputs!$A$1:$BS$1,0))</f>
        <v>0</v>
      </c>
      <c r="L41" s="66">
        <f>INDEX(testOutputs!$A$1:$BS$69,MATCH(Combos!$D41,testOutputs!$A$1:$A$69,0),MATCH(Combos!L$40,testOutputs!$A$1:$BS$1,0))</f>
        <v>0</v>
      </c>
    </row>
    <row r="42" spans="4:12" x14ac:dyDescent="0.25">
      <c r="D42" t="s">
        <v>5</v>
      </c>
      <c r="E42" s="66">
        <f>VLOOKUP($D42,testOutputs!$A$1:$BS$69,2,FALSE)</f>
        <v>4.3160689999999901E-3</v>
      </c>
      <c r="F42" s="66">
        <f>VLOOKUP($D42,testOutputs!$A$1:$BS$69,3,FALSE)</f>
        <v>9.7257680115031796E-3</v>
      </c>
      <c r="G42" s="66">
        <f>F42^2</f>
        <v>9.4590563413578515E-5</v>
      </c>
      <c r="H42" s="66">
        <f>INDEX(testOutputs!$A$1:$BS$69,MATCH(Combos!$D42,testOutputs!$A$1:$A$69,0),MATCH(Combos!H$40,testOutputs!$A$1:$BS$1,0))</f>
        <v>0</v>
      </c>
      <c r="I42" s="66">
        <f>INDEX(testOutputs!$A$1:$BS$69,MATCH(Combos!$D42,testOutputs!$A$1:$A$69,0),MATCH(Combos!I$40,testOutputs!$A$1:$BS$1,0))</f>
        <v>9.4590563413578501E-5</v>
      </c>
      <c r="J42" s="66">
        <f>INDEX(testOutputs!$A$1:$BS$69,MATCH(Combos!$D42,testOutputs!$A$1:$A$69,0),MATCH(Combos!J$40,testOutputs!$A$1:$BS$1,0))</f>
        <v>1.1099658072247201E-6</v>
      </c>
      <c r="K42" s="66">
        <f>INDEX(testOutputs!$A$1:$BS$69,MATCH(Combos!$D42,testOutputs!$A$1:$A$69,0),MATCH(Combos!K$40,testOutputs!$A$1:$BS$1,0))</f>
        <v>-1.71538550794777E-8</v>
      </c>
      <c r="L42" s="66">
        <f>INDEX(testOutputs!$A$1:$BS$69,MATCH(Combos!$D42,testOutputs!$A$1:$A$69,0),MATCH(Combos!L$40,testOutputs!$A$1:$BS$1,0))</f>
        <v>0</v>
      </c>
    </row>
    <row r="43" spans="4:12" x14ac:dyDescent="0.25">
      <c r="D43" t="s">
        <v>22</v>
      </c>
      <c r="E43" s="66">
        <f>VLOOKUP($D43,testOutputs!$A$1:$BS$69,2,FALSE)</f>
        <v>1.25330629999999E-2</v>
      </c>
      <c r="F43" s="66">
        <f>VLOOKUP($D43,testOutputs!$A$1:$BS$69,3,FALSE)</f>
        <v>6.2055295815674899E-3</v>
      </c>
      <c r="G43" s="66">
        <f>F43^2</f>
        <v>3.8508597387709183E-5</v>
      </c>
      <c r="H43" s="66">
        <f>INDEX(testOutputs!$A$1:$BS$69,MATCH(Combos!$D43,testOutputs!$A$1:$A$69,0),MATCH(Combos!H$40,testOutputs!$A$1:$BS$1,0))</f>
        <v>0</v>
      </c>
      <c r="I43" s="66">
        <f>INDEX(testOutputs!$A$1:$BS$69,MATCH(Combos!$D43,testOutputs!$A$1:$A$69,0),MATCH(Combos!I$40,testOutputs!$A$1:$BS$1,0))</f>
        <v>1.1099658072247201E-6</v>
      </c>
      <c r="J43" s="66">
        <f>INDEX(testOutputs!$A$1:$BS$69,MATCH(Combos!$D43,testOutputs!$A$1:$A$69,0),MATCH(Combos!J$40,testOutputs!$A$1:$BS$1,0))</f>
        <v>3.8508597387709197E-5</v>
      </c>
      <c r="K43" s="66">
        <f>INDEX(testOutputs!$A$1:$BS$69,MATCH(Combos!$D43,testOutputs!$A$1:$A$69,0),MATCH(Combos!K$40,testOutputs!$A$1:$BS$1,0))</f>
        <v>9.0135814487453702E-7</v>
      </c>
      <c r="L43" s="66">
        <f>INDEX(testOutputs!$A$1:$BS$69,MATCH(Combos!$D43,testOutputs!$A$1:$A$69,0),MATCH(Combos!L$40,testOutputs!$A$1:$BS$1,0))</f>
        <v>0</v>
      </c>
    </row>
    <row r="44" spans="4:12" x14ac:dyDescent="0.25">
      <c r="D44" t="s">
        <v>21</v>
      </c>
      <c r="E44" s="66">
        <f>VLOOKUP($D44,testOutputs!$A$1:$BS$69,2,FALSE)</f>
        <v>8.7512600000000005E-4</v>
      </c>
      <c r="F44" s="66">
        <f>VLOOKUP($D44,testOutputs!$A$1:$BS$69,3,FALSE)</f>
        <v>3.9537212920651597E-3</v>
      </c>
      <c r="G44" s="66">
        <f>F44^2</f>
        <v>1.5631912055329396E-5</v>
      </c>
      <c r="H44" s="66">
        <f>INDEX(testOutputs!$A$1:$BS$69,MATCH(Combos!$D44,testOutputs!$A$1:$A$69,0),MATCH(Combos!H$40,testOutputs!$A$1:$BS$1,0))</f>
        <v>0</v>
      </c>
      <c r="I44" s="66">
        <f>INDEX(testOutputs!$A$1:$BS$69,MATCH(Combos!$D44,testOutputs!$A$1:$A$69,0),MATCH(Combos!I$40,testOutputs!$A$1:$BS$1,0))</f>
        <v>-1.71538550794777E-8</v>
      </c>
      <c r="J44" s="66">
        <f>INDEX(testOutputs!$A$1:$BS$69,MATCH(Combos!$D44,testOutputs!$A$1:$A$69,0),MATCH(Combos!J$40,testOutputs!$A$1:$BS$1,0))</f>
        <v>9.0135814487453702E-7</v>
      </c>
      <c r="K44" s="66">
        <f>INDEX(testOutputs!$A$1:$BS$69,MATCH(Combos!$D44,testOutputs!$A$1:$A$69,0),MATCH(Combos!K$40,testOutputs!$A$1:$BS$1,0))</f>
        <v>1.56319120553294E-5</v>
      </c>
      <c r="L44" s="66">
        <f>INDEX(testOutputs!$A$1:$BS$69,MATCH(Combos!$D44,testOutputs!$A$1:$A$69,0),MATCH(Combos!L$40,testOutputs!$A$1:$BS$1,0))</f>
        <v>0</v>
      </c>
    </row>
    <row r="45" spans="4:12" x14ac:dyDescent="0.25">
      <c r="D45" t="s">
        <v>24</v>
      </c>
      <c r="E45" s="66">
        <f>VLOOKUP($D45,testOutputs!$A$1:$BS$69,2,FALSE)</f>
        <v>0</v>
      </c>
      <c r="F45" s="66">
        <f>VLOOKUP($D45,testOutputs!$A$1:$BS$69,3,FALSE)</f>
        <v>0</v>
      </c>
      <c r="G45" s="66">
        <f>F45^2</f>
        <v>0</v>
      </c>
      <c r="H45" s="66">
        <f>INDEX(testOutputs!$A$1:$BS$69,MATCH(Combos!$D45,testOutputs!$A$1:$A$69,0),MATCH(Combos!H$40,testOutputs!$A$1:$BS$1,0))</f>
        <v>0</v>
      </c>
      <c r="I45" s="66">
        <f>INDEX(testOutputs!$A$1:$BS$69,MATCH(Combos!$D45,testOutputs!$A$1:$A$69,0),MATCH(Combos!I$40,testOutputs!$A$1:$BS$1,0))</f>
        <v>0</v>
      </c>
      <c r="J45" s="66">
        <f>INDEX(testOutputs!$A$1:$BS$69,MATCH(Combos!$D45,testOutputs!$A$1:$A$69,0),MATCH(Combos!J$40,testOutputs!$A$1:$BS$1,0))</f>
        <v>0</v>
      </c>
      <c r="K45" s="66">
        <f>INDEX(testOutputs!$A$1:$BS$69,MATCH(Combos!$D45,testOutputs!$A$1:$A$69,0),MATCH(Combos!K$40,testOutputs!$A$1:$BS$1,0))</f>
        <v>0</v>
      </c>
      <c r="L45" s="66">
        <f>INDEX(testOutputs!$A$1:$BS$69,MATCH(Combos!$D45,testOutputs!$A$1:$A$69,0),MATCH(Combos!L$40,testOutputs!$A$1:$BS$1,0))</f>
        <v>0</v>
      </c>
    </row>
    <row r="46" spans="4:12" x14ac:dyDescent="0.25">
      <c r="D46" s="72" t="s">
        <v>110</v>
      </c>
      <c r="E46" s="73">
        <f>SUM(E41:E45)</f>
        <v>1.7724257999999892E-2</v>
      </c>
      <c r="F46" s="73">
        <f>SQRT(G46)</f>
        <v>1.2357969616836603E-2</v>
      </c>
      <c r="G46" s="74">
        <f>SUM(H41:L45)</f>
        <v>1.5271941305065661E-4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workbookViewId="0">
      <selection sqref="A1:BS69"/>
    </sheetView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7</v>
      </c>
      <c r="I1" t="s">
        <v>8</v>
      </c>
      <c r="J1" t="s">
        <v>39</v>
      </c>
      <c r="K1" t="s">
        <v>63</v>
      </c>
      <c r="L1" t="s">
        <v>11</v>
      </c>
      <c r="M1" t="s">
        <v>67</v>
      </c>
      <c r="N1" t="s">
        <v>13</v>
      </c>
      <c r="O1" t="s">
        <v>5</v>
      </c>
      <c r="P1" t="s">
        <v>6</v>
      </c>
      <c r="Q1" t="s">
        <v>15</v>
      </c>
      <c r="R1" t="s">
        <v>57</v>
      </c>
      <c r="S1" t="s">
        <v>18</v>
      </c>
      <c r="T1" t="s">
        <v>46</v>
      </c>
      <c r="U1" t="s">
        <v>45</v>
      </c>
      <c r="V1" t="s">
        <v>21</v>
      </c>
      <c r="W1" t="s">
        <v>65</v>
      </c>
      <c r="X1" t="s">
        <v>64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51</v>
      </c>
      <c r="AH1" t="s">
        <v>33</v>
      </c>
      <c r="AI1" t="s">
        <v>34</v>
      </c>
      <c r="AJ1" t="s">
        <v>52</v>
      </c>
      <c r="AK1" t="s">
        <v>68</v>
      </c>
      <c r="AL1" t="s">
        <v>37</v>
      </c>
      <c r="AM1" t="s">
        <v>62</v>
      </c>
      <c r="AN1" t="s">
        <v>9</v>
      </c>
      <c r="AO1" t="s">
        <v>12</v>
      </c>
      <c r="AP1" t="s">
        <v>41</v>
      </c>
      <c r="AQ1" t="s">
        <v>40</v>
      </c>
      <c r="AR1" t="s">
        <v>16</v>
      </c>
      <c r="AS1" t="s">
        <v>58</v>
      </c>
      <c r="AT1" t="s">
        <v>19</v>
      </c>
      <c r="AU1" t="s">
        <v>20</v>
      </c>
      <c r="AV1" t="s">
        <v>48</v>
      </c>
      <c r="AW1" t="s">
        <v>49</v>
      </c>
      <c r="AX1" t="s">
        <v>50</v>
      </c>
      <c r="AY1" t="s">
        <v>32</v>
      </c>
      <c r="AZ1" t="s">
        <v>59</v>
      </c>
      <c r="BA1" t="s">
        <v>47</v>
      </c>
      <c r="BB1" t="s">
        <v>36</v>
      </c>
      <c r="BC1" t="s">
        <v>38</v>
      </c>
      <c r="BD1" t="s">
        <v>10</v>
      </c>
      <c r="BE1" t="s">
        <v>56</v>
      </c>
      <c r="BF1" t="s">
        <v>43</v>
      </c>
      <c r="BG1" t="s">
        <v>22</v>
      </c>
      <c r="BH1" t="s">
        <v>60</v>
      </c>
      <c r="BI1" t="s">
        <v>66</v>
      </c>
      <c r="BJ1" t="s">
        <v>54</v>
      </c>
      <c r="BK1" t="s">
        <v>35</v>
      </c>
      <c r="BL1" t="s">
        <v>42</v>
      </c>
      <c r="BM1" t="s">
        <v>69</v>
      </c>
      <c r="BN1" t="s">
        <v>70</v>
      </c>
      <c r="BO1" t="s">
        <v>23</v>
      </c>
      <c r="BP1" t="s">
        <v>61</v>
      </c>
      <c r="BQ1" t="s">
        <v>53</v>
      </c>
      <c r="BR1" t="s">
        <v>44</v>
      </c>
      <c r="BS1" t="s">
        <v>55</v>
      </c>
    </row>
    <row r="2" spans="1:7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 t="s">
        <v>7</v>
      </c>
      <c r="B6">
        <v>7.5830449999999897E-3</v>
      </c>
      <c r="C6">
        <v>1.2702787802674099E-2</v>
      </c>
      <c r="D6">
        <v>0</v>
      </c>
      <c r="E6">
        <v>0</v>
      </c>
      <c r="F6">
        <v>0</v>
      </c>
      <c r="G6">
        <v>0</v>
      </c>
      <c r="H6" s="1">
        <v>1.6136081795976599E-4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v>3.70960325927117E-7</v>
      </c>
      <c r="P6" s="1">
        <v>-1.8576977428244801E-7</v>
      </c>
      <c r="Q6">
        <v>0</v>
      </c>
      <c r="R6">
        <v>0</v>
      </c>
      <c r="S6" s="1">
        <v>-7.2881876488177305E-8</v>
      </c>
      <c r="T6">
        <v>0</v>
      </c>
      <c r="U6">
        <v>0</v>
      </c>
      <c r="V6" s="1">
        <v>4.0785041637151798E-7</v>
      </c>
      <c r="W6">
        <v>0</v>
      </c>
      <c r="X6">
        <v>0</v>
      </c>
      <c r="Y6">
        <v>0</v>
      </c>
      <c r="Z6">
        <v>0</v>
      </c>
      <c r="AA6">
        <v>0</v>
      </c>
      <c r="AB6" s="1">
        <v>3.6211128386265499E-7</v>
      </c>
      <c r="AC6" s="1">
        <v>2.0871269128079001E-6</v>
      </c>
      <c r="AD6" s="1">
        <v>6.2976655265290302E-9</v>
      </c>
      <c r="AE6" s="1">
        <v>-1.08511423387366E-7</v>
      </c>
      <c r="AF6" s="1">
        <v>3.7258882698250401E-7</v>
      </c>
      <c r="AG6" s="1">
        <v>-1.66316088407856E-6</v>
      </c>
      <c r="AH6">
        <v>0</v>
      </c>
      <c r="AI6">
        <v>0</v>
      </c>
      <c r="AJ6" s="1">
        <v>-1.7599438918796199E-6</v>
      </c>
      <c r="AK6">
        <v>0</v>
      </c>
      <c r="AL6">
        <v>0</v>
      </c>
      <c r="AM6">
        <v>0</v>
      </c>
      <c r="AN6" s="1">
        <v>5.5741726940699903E-7</v>
      </c>
      <c r="AO6" s="1">
        <v>2.4089306124777698E-6</v>
      </c>
      <c r="AP6" s="1">
        <v>-7.1515220373772205E-5</v>
      </c>
      <c r="AQ6" s="1">
        <v>-2.3421920098958198E-6</v>
      </c>
      <c r="AR6" s="1">
        <v>-2.3268640262739701E-6</v>
      </c>
      <c r="AS6" s="1">
        <v>4.2633347558159802E-6</v>
      </c>
      <c r="AT6" s="1">
        <v>-1.07391944761318E-6</v>
      </c>
      <c r="AU6" s="1">
        <v>-2.56752181254557E-6</v>
      </c>
      <c r="AV6" s="1">
        <v>9.2578607169619805E-6</v>
      </c>
      <c r="AW6" s="1">
        <v>8.2715662948168795E-7</v>
      </c>
      <c r="AX6" s="1">
        <v>-1.55668519993507E-6</v>
      </c>
      <c r="AY6" s="1">
        <v>4.7336185376689101E-6</v>
      </c>
      <c r="AZ6" s="1">
        <v>7.6141113712386697E-6</v>
      </c>
      <c r="BA6" s="1">
        <v>-6.0639010805939803E-6</v>
      </c>
      <c r="BB6" s="1">
        <v>-6.3497228151907996E-8</v>
      </c>
      <c r="BC6" s="1">
        <v>-9.1399990675734998E-7</v>
      </c>
      <c r="BD6" s="1">
        <v>-5.5276894932467698E-6</v>
      </c>
      <c r="BE6" s="1">
        <v>-1.69660637555259E-5</v>
      </c>
      <c r="BF6" s="1">
        <v>7.6314186392219404E-8</v>
      </c>
      <c r="BG6" s="1">
        <v>-1.3438347903329599E-6</v>
      </c>
      <c r="BH6" s="1">
        <v>-1.1458135054387E-5</v>
      </c>
      <c r="BI6" s="1">
        <v>3.6026493547134501E-6</v>
      </c>
      <c r="BJ6" s="1">
        <v>-3.34607269426108E-6</v>
      </c>
      <c r="BK6" s="1">
        <v>4.5014527580014401E-8</v>
      </c>
      <c r="BL6" s="1">
        <v>-1.01935219453681E-5</v>
      </c>
      <c r="BM6" s="1">
        <v>8.6495111439720205E-6</v>
      </c>
      <c r="BN6" s="1">
        <v>-7.8062335207008007E-6</v>
      </c>
      <c r="BO6" s="1">
        <v>-7.6420223599369298E-7</v>
      </c>
      <c r="BP6" s="1">
        <v>7.5318825166586996E-7</v>
      </c>
      <c r="BQ6" s="1">
        <v>1.14670980062723E-6</v>
      </c>
      <c r="BR6" s="1">
        <v>4.8983875783746503E-6</v>
      </c>
      <c r="BS6" s="1">
        <v>-6.4182135702303998E-5</v>
      </c>
    </row>
    <row r="7" spans="1:71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 t="s">
        <v>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 t="s">
        <v>5</v>
      </c>
      <c r="B13">
        <v>4.3160689999999901E-3</v>
      </c>
      <c r="C13">
        <v>9.7257680115031796E-3</v>
      </c>
      <c r="D13">
        <v>0</v>
      </c>
      <c r="E13">
        <v>0</v>
      </c>
      <c r="F13">
        <v>0</v>
      </c>
      <c r="G13">
        <v>0</v>
      </c>
      <c r="H13" s="1">
        <v>3.70960325927117E-7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9.4590563413578501E-5</v>
      </c>
      <c r="P13" s="1">
        <v>-1.9249392319331501E-7</v>
      </c>
      <c r="Q13">
        <v>0</v>
      </c>
      <c r="R13">
        <v>0</v>
      </c>
      <c r="S13" s="1">
        <v>3.51618171696201E-7</v>
      </c>
      <c r="T13">
        <v>0</v>
      </c>
      <c r="U13">
        <v>0</v>
      </c>
      <c r="V13" s="1">
        <v>-1.71538550794777E-8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-3.4575408968161402E-7</v>
      </c>
      <c r="AC13" s="1">
        <v>3.7159815233680501E-7</v>
      </c>
      <c r="AD13" s="1">
        <v>-2.3123743371136501E-7</v>
      </c>
      <c r="AE13" s="1">
        <v>1.25969759466954E-7</v>
      </c>
      <c r="AF13" s="1">
        <v>-3.2809966554654E-7</v>
      </c>
      <c r="AG13" s="1">
        <v>-6.6612568028566403E-7</v>
      </c>
      <c r="AH13">
        <v>0</v>
      </c>
      <c r="AI13">
        <v>0</v>
      </c>
      <c r="AJ13" s="1">
        <v>-1.2175124074156799E-7</v>
      </c>
      <c r="AK13">
        <v>0</v>
      </c>
      <c r="AL13">
        <v>0</v>
      </c>
      <c r="AM13">
        <v>0</v>
      </c>
      <c r="AN13" s="1">
        <v>2.8752097522798899E-7</v>
      </c>
      <c r="AO13" s="1">
        <v>2.0949040291230901E-6</v>
      </c>
      <c r="AP13" s="1">
        <v>9.0566095250745499E-7</v>
      </c>
      <c r="AQ13" s="1">
        <v>3.8629397159907999E-7</v>
      </c>
      <c r="AR13" s="1">
        <v>-1.1910677733305399E-5</v>
      </c>
      <c r="AS13" s="1">
        <v>-1.22929598527098E-6</v>
      </c>
      <c r="AT13" s="1">
        <v>-1.4250600374619699E-7</v>
      </c>
      <c r="AU13" s="1">
        <v>1.01896277458636E-6</v>
      </c>
      <c r="AV13" s="1">
        <v>-2.76641814425308E-6</v>
      </c>
      <c r="AW13" s="1">
        <v>1.81438968983177E-6</v>
      </c>
      <c r="AX13" s="1">
        <v>-9.2323815311780897E-7</v>
      </c>
      <c r="AY13" s="1">
        <v>-4.9376109158305902E-6</v>
      </c>
      <c r="AZ13" s="1">
        <v>-7.05604531776056E-6</v>
      </c>
      <c r="BA13" s="1">
        <v>-4.08296025429324E-6</v>
      </c>
      <c r="BB13" s="1">
        <v>3.7540268755944101E-7</v>
      </c>
      <c r="BC13" s="1">
        <v>6.1302947471335895E-7</v>
      </c>
      <c r="BD13" s="1">
        <v>2.31029946475043E-6</v>
      </c>
      <c r="BE13" s="1">
        <v>-1.2740455633657201E-5</v>
      </c>
      <c r="BF13" s="1">
        <v>-7.3675953938098099E-5</v>
      </c>
      <c r="BG13" s="1">
        <v>1.1099658072247201E-6</v>
      </c>
      <c r="BH13" s="1">
        <v>3.1949388543358302E-6</v>
      </c>
      <c r="BI13" s="1">
        <v>1.2092401116644E-5</v>
      </c>
      <c r="BJ13" s="1">
        <v>2.0227224067232902E-6</v>
      </c>
      <c r="BK13" s="1">
        <v>5.5490962256630795E-7</v>
      </c>
      <c r="BL13" s="1">
        <v>-9.53336396485668E-6</v>
      </c>
      <c r="BM13" s="1">
        <v>-1.4062351977000301E-5</v>
      </c>
      <c r="BN13" s="1">
        <v>7.6457095976400506E-6</v>
      </c>
      <c r="BO13" s="1">
        <v>-1.4626523332076101E-6</v>
      </c>
      <c r="BP13" s="1">
        <v>-4.9511326467715597E-6</v>
      </c>
      <c r="BQ13" s="1">
        <v>1.67000141893631E-5</v>
      </c>
      <c r="BR13" s="1">
        <v>1.2294774142345501E-6</v>
      </c>
      <c r="BS13" s="1">
        <v>1.20996603780254E-6</v>
      </c>
    </row>
    <row r="14" spans="1:71" x14ac:dyDescent="0.25">
      <c r="A14" t="s">
        <v>6</v>
      </c>
      <c r="B14" s="1">
        <v>1.36229E-4</v>
      </c>
      <c r="C14">
        <v>1.37094999177467E-3</v>
      </c>
      <c r="D14">
        <v>0</v>
      </c>
      <c r="E14">
        <v>0</v>
      </c>
      <c r="F14">
        <v>0</v>
      </c>
      <c r="G14">
        <v>0</v>
      </c>
      <c r="H14" s="1">
        <v>-1.8576977428244801E-7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v>-1.9249392319331501E-7</v>
      </c>
      <c r="P14" s="1">
        <v>1.87950387994699E-6</v>
      </c>
      <c r="Q14">
        <v>0</v>
      </c>
      <c r="R14">
        <v>0</v>
      </c>
      <c r="S14" s="1">
        <v>-1.3461596387545301E-7</v>
      </c>
      <c r="T14">
        <v>0</v>
      </c>
      <c r="U14">
        <v>0</v>
      </c>
      <c r="V14" s="1">
        <v>-9.6627822636263197E-8</v>
      </c>
      <c r="W14">
        <v>0</v>
      </c>
      <c r="X14">
        <v>0</v>
      </c>
      <c r="Y14">
        <v>0</v>
      </c>
      <c r="Z14">
        <v>0</v>
      </c>
      <c r="AA14">
        <v>0</v>
      </c>
      <c r="AB14" s="1">
        <v>1.7613104211121799E-7</v>
      </c>
      <c r="AC14" s="1">
        <v>5.2137582283117003E-8</v>
      </c>
      <c r="AD14" s="1">
        <v>-1.2823933881387999E-8</v>
      </c>
      <c r="AE14" s="1">
        <v>-1.7550054274427299E-8</v>
      </c>
      <c r="AF14" s="1">
        <v>-3.55977275727603E-9</v>
      </c>
      <c r="AG14" s="1">
        <v>-1.04281647402729E-7</v>
      </c>
      <c r="AH14">
        <v>0</v>
      </c>
      <c r="AI14">
        <v>0</v>
      </c>
      <c r="AJ14" s="1">
        <v>2.0175517237924999E-7</v>
      </c>
      <c r="AK14">
        <v>0</v>
      </c>
      <c r="AL14">
        <v>0</v>
      </c>
      <c r="AM14">
        <v>0</v>
      </c>
      <c r="AN14" s="1">
        <v>1.3235688796276601E-6</v>
      </c>
      <c r="AO14" s="1">
        <v>4.93634200785885E-7</v>
      </c>
      <c r="AP14" s="1">
        <v>1.75852132587198E-7</v>
      </c>
      <c r="AQ14" s="1">
        <v>-8.0581133272304104E-8</v>
      </c>
      <c r="AR14" s="1">
        <v>5.9970746745275598E-7</v>
      </c>
      <c r="AS14" s="1">
        <v>4.7127385827477598E-7</v>
      </c>
      <c r="AT14" s="1">
        <v>-1.1689821312859399E-6</v>
      </c>
      <c r="AU14" s="1">
        <v>-2.6562574978792901E-7</v>
      </c>
      <c r="AV14" s="1">
        <v>2.0034343638076101E-7</v>
      </c>
      <c r="AW14" s="1">
        <v>-2.8809303483856101E-7</v>
      </c>
      <c r="AX14" s="1">
        <v>1.40556203390485E-8</v>
      </c>
      <c r="AY14" s="1">
        <v>-6.2258580993232197E-8</v>
      </c>
      <c r="AZ14" s="1">
        <v>1.4898563934405899E-6</v>
      </c>
      <c r="BA14" s="1">
        <v>-1.8922020557732101E-7</v>
      </c>
      <c r="BB14" s="1">
        <v>3.0319254463126001E-7</v>
      </c>
      <c r="BC14" s="1">
        <v>-1.47134260546821E-8</v>
      </c>
      <c r="BD14" s="1">
        <v>1.7486461862099499E-7</v>
      </c>
      <c r="BE14" s="1">
        <v>-1.12261989109401E-5</v>
      </c>
      <c r="BF14" s="1">
        <v>1.2895578167317701E-7</v>
      </c>
      <c r="BG14" s="1">
        <v>9.8232413814092794E-8</v>
      </c>
      <c r="BH14" s="1">
        <v>4.9649522548574298E-7</v>
      </c>
      <c r="BI14" s="1">
        <v>3.3601978780047499E-6</v>
      </c>
      <c r="BJ14" s="1">
        <v>-3.9348808784678202E-7</v>
      </c>
      <c r="BK14" s="1">
        <v>-2.1465425733883199E-7</v>
      </c>
      <c r="BL14" s="1">
        <v>3.1966247953639898E-6</v>
      </c>
      <c r="BM14" s="1">
        <v>-9.7919023531038392E-7</v>
      </c>
      <c r="BN14" s="1">
        <v>-1.25396635652438E-6</v>
      </c>
      <c r="BO14" s="1">
        <v>1.75106467953746E-7</v>
      </c>
      <c r="BP14" s="1">
        <v>1.03704831291268E-7</v>
      </c>
      <c r="BQ14" s="1">
        <v>-8.0669299942726497E-7</v>
      </c>
      <c r="BR14" s="1">
        <v>1.0389814503893101E-6</v>
      </c>
      <c r="BS14" s="1">
        <v>1.5372123286640401E-6</v>
      </c>
    </row>
    <row r="15" spans="1:71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 t="s">
        <v>18</v>
      </c>
      <c r="B17">
        <v>9.2174509999999894E-3</v>
      </c>
      <c r="C17">
        <v>1.47505027516261E-2</v>
      </c>
      <c r="D17">
        <v>0</v>
      </c>
      <c r="E17">
        <v>0</v>
      </c>
      <c r="F17">
        <v>0</v>
      </c>
      <c r="G17">
        <v>0</v>
      </c>
      <c r="H17" s="1">
        <v>-7.2881876488177305E-8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3.51618171696201E-7</v>
      </c>
      <c r="P17" s="1">
        <v>-1.3461596387545301E-7</v>
      </c>
      <c r="Q17">
        <v>0</v>
      </c>
      <c r="R17">
        <v>0</v>
      </c>
      <c r="S17" s="1">
        <v>2.17577331425729E-4</v>
      </c>
      <c r="T17">
        <v>0</v>
      </c>
      <c r="U17">
        <v>0</v>
      </c>
      <c r="V17" s="1">
        <v>3.9246014363171497E-6</v>
      </c>
      <c r="W17">
        <v>0</v>
      </c>
      <c r="X17">
        <v>0</v>
      </c>
      <c r="Y17">
        <v>0</v>
      </c>
      <c r="Z17">
        <v>0</v>
      </c>
      <c r="AA17">
        <v>0</v>
      </c>
      <c r="AB17" s="1">
        <v>-1.8688641699865401E-6</v>
      </c>
      <c r="AC17" s="1">
        <v>-4.6140409094722498E-7</v>
      </c>
      <c r="AD17" s="1">
        <v>-2.9785993946602899E-7</v>
      </c>
      <c r="AE17" s="1">
        <v>8.4642913080208105E-8</v>
      </c>
      <c r="AF17" s="1">
        <v>-3.5634022484305803E-7</v>
      </c>
      <c r="AG17" s="1">
        <v>1.9420826025367502E-6</v>
      </c>
      <c r="AH17">
        <v>0</v>
      </c>
      <c r="AI17">
        <v>0</v>
      </c>
      <c r="AJ17" s="1">
        <v>-1.39988111793612E-6</v>
      </c>
      <c r="AK17">
        <v>0</v>
      </c>
      <c r="AL17">
        <v>0</v>
      </c>
      <c r="AM17">
        <v>0</v>
      </c>
      <c r="AN17" s="1">
        <v>-1.73629903187089E-6</v>
      </c>
      <c r="AO17" s="1">
        <v>4.9830618195225205E-7</v>
      </c>
      <c r="AP17" s="1">
        <v>-2.0039308083840299E-6</v>
      </c>
      <c r="AQ17" s="1">
        <v>8.5581460733461197E-7</v>
      </c>
      <c r="AR17" s="1">
        <v>-3.1283290681001999E-6</v>
      </c>
      <c r="AS17" s="1">
        <v>-8.7302222002217403E-5</v>
      </c>
      <c r="AT17" s="1">
        <v>-1.7723816266736E-5</v>
      </c>
      <c r="AU17" s="1">
        <v>-1.77404062381358E-6</v>
      </c>
      <c r="AV17" s="1">
        <v>-6.7042161115832402E-7</v>
      </c>
      <c r="AW17" s="1">
        <v>1.7262889472189601E-6</v>
      </c>
      <c r="AX17" s="1">
        <v>3.6776625953208801E-6</v>
      </c>
      <c r="AY17" s="1">
        <v>3.33175182110173E-6</v>
      </c>
      <c r="AZ17" s="1">
        <v>2.2936611122088501E-6</v>
      </c>
      <c r="BA17" s="1">
        <v>4.45027290938693E-6</v>
      </c>
      <c r="BB17" s="1">
        <v>7.3041101154324199E-7</v>
      </c>
      <c r="BC17" s="1">
        <v>-4.3453614795534699E-7</v>
      </c>
      <c r="BD17" s="1">
        <v>-2.54069821270753E-6</v>
      </c>
      <c r="BE17" s="1">
        <v>-1.0707082278707099E-6</v>
      </c>
      <c r="BF17" s="1">
        <v>3.9414644427429299E-6</v>
      </c>
      <c r="BG17" s="1">
        <v>1.01249917747865E-6</v>
      </c>
      <c r="BH17" s="1">
        <v>-1.6763062796452301E-6</v>
      </c>
      <c r="BI17" s="1">
        <v>1.7122417392142499E-5</v>
      </c>
      <c r="BJ17" s="1">
        <v>-1.9124423561788701E-6</v>
      </c>
      <c r="BK17" s="1">
        <v>5.2561858695271798E-6</v>
      </c>
      <c r="BL17" s="1">
        <v>-1.8998219238084701E-6</v>
      </c>
      <c r="BM17" s="1">
        <v>-5.4955550522685598E-6</v>
      </c>
      <c r="BN17" s="1">
        <v>-5.4965729983040803E-6</v>
      </c>
      <c r="BO17" s="1">
        <v>5.8059861427368203E-6</v>
      </c>
      <c r="BP17" s="1">
        <v>-8.1549314846121896E-6</v>
      </c>
      <c r="BQ17" s="1">
        <v>6.0567056848129202E-6</v>
      </c>
      <c r="BR17" s="1">
        <v>-1.4138918010779899E-4</v>
      </c>
      <c r="BS17" s="1">
        <v>8.3619551415828607E-6</v>
      </c>
    </row>
    <row r="18" spans="1:71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 t="s">
        <v>21</v>
      </c>
      <c r="B20" s="1">
        <v>8.7512600000000005E-4</v>
      </c>
      <c r="C20">
        <v>3.9537212920651597E-3</v>
      </c>
      <c r="D20">
        <v>0</v>
      </c>
      <c r="E20">
        <v>0</v>
      </c>
      <c r="F20">
        <v>0</v>
      </c>
      <c r="G20">
        <v>0</v>
      </c>
      <c r="H20" s="1">
        <v>4.0785041637151798E-7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v>-1.71538550794777E-8</v>
      </c>
      <c r="P20" s="1">
        <v>-9.6627822636263197E-8</v>
      </c>
      <c r="Q20">
        <v>0</v>
      </c>
      <c r="R20">
        <v>0</v>
      </c>
      <c r="S20" s="1">
        <v>3.9246014363171497E-6</v>
      </c>
      <c r="T20">
        <v>0</v>
      </c>
      <c r="U20">
        <v>0</v>
      </c>
      <c r="V20" s="1">
        <v>1.56319120553294E-5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5.6222471592966002E-7</v>
      </c>
      <c r="AC20" s="1">
        <v>2.0360415176444601E-7</v>
      </c>
      <c r="AD20" s="1">
        <v>4.0004189698977401E-9</v>
      </c>
      <c r="AE20" s="1">
        <v>-1.9842331119110802E-8</v>
      </c>
      <c r="AF20" s="1">
        <v>4.3916692349235003E-8</v>
      </c>
      <c r="AG20" s="1">
        <v>4.5693334376245698E-7</v>
      </c>
      <c r="AH20">
        <v>0</v>
      </c>
      <c r="AI20">
        <v>0</v>
      </c>
      <c r="AJ20" s="1">
        <v>-5.0145929210111701E-7</v>
      </c>
      <c r="AK20">
        <v>0</v>
      </c>
      <c r="AL20">
        <v>0</v>
      </c>
      <c r="AM20">
        <v>0</v>
      </c>
      <c r="AN20" s="1">
        <v>-1.8832124856690201E-7</v>
      </c>
      <c r="AO20" s="1">
        <v>1.4590173097575999E-7</v>
      </c>
      <c r="AP20" s="1">
        <v>5.5474298505410204E-7</v>
      </c>
      <c r="AQ20" s="1">
        <v>2.9099155260939998E-7</v>
      </c>
      <c r="AR20" s="1">
        <v>3.69276232387325E-7</v>
      </c>
      <c r="AS20" s="1">
        <v>4.2426918663522496E-6</v>
      </c>
      <c r="AT20" s="1">
        <v>7.5972788238216703E-6</v>
      </c>
      <c r="AU20" s="1">
        <v>7.7991305208347897E-7</v>
      </c>
      <c r="AV20" s="1">
        <v>1.0486431045892199E-6</v>
      </c>
      <c r="AW20" s="1">
        <v>-9.6300213450396009E-7</v>
      </c>
      <c r="AX20" s="1">
        <v>8.6649803361441603E-9</v>
      </c>
      <c r="AY20" s="1">
        <v>1.0398846117702699E-6</v>
      </c>
      <c r="AZ20" s="1">
        <v>9.1030065576127302E-7</v>
      </c>
      <c r="BA20" s="1">
        <v>9.5632665150879603E-7</v>
      </c>
      <c r="BB20" s="1">
        <v>-7.0877169693306198E-7</v>
      </c>
      <c r="BC20" s="1">
        <v>9.971733256040019E-7</v>
      </c>
      <c r="BD20" s="1">
        <v>-2.0713389293459698E-6</v>
      </c>
      <c r="BE20" s="1">
        <v>-2.7092516913752998E-6</v>
      </c>
      <c r="BF20" s="1">
        <v>1.18486206713677E-6</v>
      </c>
      <c r="BG20" s="1">
        <v>9.0135814487453702E-7</v>
      </c>
      <c r="BH20" s="1">
        <v>-1.1798175900356101E-6</v>
      </c>
      <c r="BI20" s="1">
        <v>1.4873209452923699E-6</v>
      </c>
      <c r="BJ20" s="1">
        <v>-2.64092730044885E-7</v>
      </c>
      <c r="BK20" s="1">
        <v>1.8170704260199E-6</v>
      </c>
      <c r="BL20" s="1">
        <v>5.0506166886606505E-7</v>
      </c>
      <c r="BM20" s="1">
        <v>4.30867857808095E-6</v>
      </c>
      <c r="BN20" s="1">
        <v>-2.70394494765888E-6</v>
      </c>
      <c r="BO20" s="1">
        <v>2.1090590424802799E-7</v>
      </c>
      <c r="BP20" s="1">
        <v>2.08291909706272E-6</v>
      </c>
      <c r="BQ20" s="1">
        <v>2.25985555881601E-6</v>
      </c>
      <c r="BR20" s="1">
        <v>-4.5001697333195302E-5</v>
      </c>
      <c r="BS20" s="1">
        <v>1.4904564085561199E-6</v>
      </c>
    </row>
    <row r="21" spans="1:71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 t="s">
        <v>27</v>
      </c>
      <c r="B26">
        <v>5.7819169999999698E-3</v>
      </c>
      <c r="C26">
        <v>1.07095116779032E-2</v>
      </c>
      <c r="D26">
        <v>0</v>
      </c>
      <c r="E26">
        <v>0</v>
      </c>
      <c r="F26">
        <v>0</v>
      </c>
      <c r="G26">
        <v>0</v>
      </c>
      <c r="H26" s="1">
        <v>3.6211128386265499E-7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-3.4575408968161402E-7</v>
      </c>
      <c r="P26" s="1">
        <v>1.7613104211121799E-7</v>
      </c>
      <c r="Q26">
        <v>0</v>
      </c>
      <c r="R26">
        <v>0</v>
      </c>
      <c r="S26" s="1">
        <v>-1.8688641699865401E-6</v>
      </c>
      <c r="T26">
        <v>0</v>
      </c>
      <c r="U26">
        <v>0</v>
      </c>
      <c r="V26" s="1">
        <v>5.6222471592966002E-7</v>
      </c>
      <c r="W26">
        <v>0</v>
      </c>
      <c r="X26">
        <v>0</v>
      </c>
      <c r="Y26">
        <v>0</v>
      </c>
      <c r="Z26">
        <v>0</v>
      </c>
      <c r="AA26">
        <v>0</v>
      </c>
      <c r="AB26" s="1">
        <v>1.14693640379146E-4</v>
      </c>
      <c r="AC26" s="1">
        <v>6.18723784698909E-7</v>
      </c>
      <c r="AD26" s="1">
        <v>9.3874500426053494E-8</v>
      </c>
      <c r="AE26" s="1">
        <v>1.19014955658579E-7</v>
      </c>
      <c r="AF26" s="1">
        <v>2.2387487859385901E-6</v>
      </c>
      <c r="AG26" s="1">
        <v>8.8631234846138996E-7</v>
      </c>
      <c r="AH26">
        <v>0</v>
      </c>
      <c r="AI26">
        <v>0</v>
      </c>
      <c r="AJ26" s="1">
        <v>9.1344288681532897E-7</v>
      </c>
      <c r="AK26">
        <v>0</v>
      </c>
      <c r="AL26">
        <v>0</v>
      </c>
      <c r="AM26">
        <v>0</v>
      </c>
      <c r="AN26" s="1">
        <v>-3.0065389338216901E-7</v>
      </c>
      <c r="AO26" s="1">
        <v>2.4421594024502399E-6</v>
      </c>
      <c r="AP26" s="1">
        <v>-1.03739912841322E-6</v>
      </c>
      <c r="AQ26" s="1">
        <v>7.9600543273786204E-7</v>
      </c>
      <c r="AR26" s="1">
        <v>-1.10240293995455E-6</v>
      </c>
      <c r="AS26" s="1">
        <v>1.0549477648715599E-6</v>
      </c>
      <c r="AT26" s="1">
        <v>3.8335904083216904E-6</v>
      </c>
      <c r="AU26" s="1">
        <v>3.0637317382273899E-6</v>
      </c>
      <c r="AV26" s="1">
        <v>-5.1964622159143703E-6</v>
      </c>
      <c r="AW26" s="1">
        <v>-6.0166371559213701E-5</v>
      </c>
      <c r="AX26" s="1">
        <v>3.3513328565029198E-7</v>
      </c>
      <c r="AY26" s="1">
        <v>-2.5372269155519601E-6</v>
      </c>
      <c r="AZ26" s="1">
        <v>1.347514257706E-6</v>
      </c>
      <c r="BA26" s="1">
        <v>5.69266174892319E-6</v>
      </c>
      <c r="BB26" s="1">
        <v>1.49497445355798E-6</v>
      </c>
      <c r="BC26" s="1">
        <v>-2.5424359993890999E-7</v>
      </c>
      <c r="BD26" s="1">
        <v>1.6699874275578399E-6</v>
      </c>
      <c r="BE26" s="1">
        <v>-1.0395167846561001E-5</v>
      </c>
      <c r="BF26" s="1">
        <v>-1.8341907481387801E-6</v>
      </c>
      <c r="BG26" s="1">
        <v>1.41835231740008E-7</v>
      </c>
      <c r="BH26" s="1">
        <v>9.9418800517149401E-6</v>
      </c>
      <c r="BI26" s="1">
        <v>-2.5444624016969E-5</v>
      </c>
      <c r="BJ26" s="1">
        <v>-1.3664741155837399E-6</v>
      </c>
      <c r="BK26" s="1">
        <v>5.5960084203136096E-7</v>
      </c>
      <c r="BL26" s="1">
        <v>-3.7068928475361401E-6</v>
      </c>
      <c r="BM26" s="1">
        <v>2.2893600154506499E-6</v>
      </c>
      <c r="BN26" s="1">
        <v>-2.4366794650372401E-6</v>
      </c>
      <c r="BO26" s="1">
        <v>7.9035323633279296E-7</v>
      </c>
      <c r="BP26" s="1">
        <v>-3.0518352271833301E-5</v>
      </c>
      <c r="BQ26" s="1">
        <v>-9.5898188847632304E-6</v>
      </c>
      <c r="BR26" s="1">
        <v>-2.20410888067628E-7</v>
      </c>
      <c r="BS26" s="1">
        <v>2.2040296162362699E-6</v>
      </c>
    </row>
    <row r="27" spans="1:71" x14ac:dyDescent="0.25">
      <c r="A27" t="s">
        <v>28</v>
      </c>
      <c r="B27">
        <v>1.00467749999999E-2</v>
      </c>
      <c r="C27">
        <v>1.54103887315486E-2</v>
      </c>
      <c r="D27">
        <v>0</v>
      </c>
      <c r="E27">
        <v>0</v>
      </c>
      <c r="F27">
        <v>0</v>
      </c>
      <c r="G27">
        <v>0</v>
      </c>
      <c r="H27" s="1">
        <v>2.0871269128079001E-6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3.7159815233680501E-7</v>
      </c>
      <c r="P27" s="1">
        <v>5.2137582283117003E-8</v>
      </c>
      <c r="Q27">
        <v>0</v>
      </c>
      <c r="R27">
        <v>0</v>
      </c>
      <c r="S27" s="1">
        <v>-4.6140409094722498E-7</v>
      </c>
      <c r="T27">
        <v>0</v>
      </c>
      <c r="U27">
        <v>0</v>
      </c>
      <c r="V27" s="1">
        <v>2.0360415176444601E-7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6.18723784698909E-7</v>
      </c>
      <c r="AC27" s="1">
        <v>2.3748008085744101E-4</v>
      </c>
      <c r="AD27" s="1">
        <v>2.1613248524709901E-8</v>
      </c>
      <c r="AE27" s="1">
        <v>1.7898188611109401E-6</v>
      </c>
      <c r="AF27" s="1">
        <v>1.27102347184624E-6</v>
      </c>
      <c r="AG27" s="1">
        <v>-9.1640278080696797E-8</v>
      </c>
      <c r="AH27">
        <v>0</v>
      </c>
      <c r="AI27">
        <v>0</v>
      </c>
      <c r="AJ27" s="1">
        <v>1.8709622896746701E-6</v>
      </c>
      <c r="AK27">
        <v>0</v>
      </c>
      <c r="AL27">
        <v>0</v>
      </c>
      <c r="AM27">
        <v>0</v>
      </c>
      <c r="AN27" s="1">
        <v>-5.7827065559950196E-7</v>
      </c>
      <c r="AO27" s="1">
        <v>-1.36608179993868E-7</v>
      </c>
      <c r="AP27" s="1">
        <v>3.6107538960265302E-6</v>
      </c>
      <c r="AQ27" s="1">
        <v>1.4272692183862401E-6</v>
      </c>
      <c r="AR27" s="1">
        <v>6.0536633396525303E-7</v>
      </c>
      <c r="AS27" s="1">
        <v>-1.7942695766946499E-6</v>
      </c>
      <c r="AT27" s="1">
        <v>1.1418598502681701E-6</v>
      </c>
      <c r="AU27" s="1">
        <v>-1.0386773099158801E-6</v>
      </c>
      <c r="AV27" s="1">
        <v>5.6260319247566302E-6</v>
      </c>
      <c r="AW27" s="1">
        <v>-2.5006024793872199E-6</v>
      </c>
      <c r="AX27" s="1">
        <v>-4.8207107197647597E-5</v>
      </c>
      <c r="AY27" s="1">
        <v>1.48743105395998E-6</v>
      </c>
      <c r="AZ27" s="1">
        <v>-2.93589214176679E-6</v>
      </c>
      <c r="BA27" s="1">
        <v>1.09922082372093E-5</v>
      </c>
      <c r="BB27" s="1">
        <v>2.54787972602081E-6</v>
      </c>
      <c r="BC27" s="1">
        <v>2.6066731451314697E-7</v>
      </c>
      <c r="BD27" s="1">
        <v>-7.0412332882797501E-7</v>
      </c>
      <c r="BE27" s="1">
        <v>-8.0451149578121498E-6</v>
      </c>
      <c r="BF27" s="1">
        <v>-1.68683883274996E-7</v>
      </c>
      <c r="BG27" s="1">
        <v>-2.2389324118160001E-7</v>
      </c>
      <c r="BH27" s="1">
        <v>-3.60389166076997E-6</v>
      </c>
      <c r="BI27" s="1">
        <v>-2.10885320205016E-4</v>
      </c>
      <c r="BJ27" s="1">
        <v>2.3103202529390499E-6</v>
      </c>
      <c r="BK27" s="1">
        <v>-3.7747025549479199E-6</v>
      </c>
      <c r="BL27" s="1">
        <v>9.9205904469236299E-6</v>
      </c>
      <c r="BM27" s="1">
        <v>7.7900062802883604E-6</v>
      </c>
      <c r="BN27" s="1">
        <v>3.01817230193895E-6</v>
      </c>
      <c r="BO27" s="1">
        <v>-1.19055890780352E-7</v>
      </c>
      <c r="BP27" s="1">
        <v>-1.8162287028933001E-5</v>
      </c>
      <c r="BQ27" s="1">
        <v>3.0476505706667201E-6</v>
      </c>
      <c r="BR27" s="1">
        <v>-2.27148086419918E-6</v>
      </c>
      <c r="BS27" s="1">
        <v>6.1501288045696903E-6</v>
      </c>
    </row>
    <row r="28" spans="1:71" x14ac:dyDescent="0.25">
      <c r="A28" t="s">
        <v>29</v>
      </c>
      <c r="B28" s="1">
        <v>1.7707199999999999E-4</v>
      </c>
      <c r="C28">
        <v>1.4408360308039E-3</v>
      </c>
      <c r="D28">
        <v>0</v>
      </c>
      <c r="E28">
        <v>0</v>
      </c>
      <c r="F28">
        <v>0</v>
      </c>
      <c r="G28">
        <v>0</v>
      </c>
      <c r="H28" s="1">
        <v>6.2976655265290302E-9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-2.3123743371136501E-7</v>
      </c>
      <c r="P28" s="1">
        <v>-1.2823933881387999E-8</v>
      </c>
      <c r="Q28">
        <v>0</v>
      </c>
      <c r="R28">
        <v>0</v>
      </c>
      <c r="S28" s="1">
        <v>-2.9785993946602899E-7</v>
      </c>
      <c r="T28">
        <v>0</v>
      </c>
      <c r="U28">
        <v>0</v>
      </c>
      <c r="V28" s="1">
        <v>4.0004189698977401E-9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9.3874500426053494E-8</v>
      </c>
      <c r="AC28" s="1">
        <v>2.1613248524709901E-8</v>
      </c>
      <c r="AD28" s="1">
        <v>2.0760084676627601E-6</v>
      </c>
      <c r="AE28" s="1">
        <v>-1.6238567648764701E-8</v>
      </c>
      <c r="AF28" s="1">
        <v>-2.5876838723872499E-8</v>
      </c>
      <c r="AG28" s="1">
        <v>2.36607615577573E-7</v>
      </c>
      <c r="AH28">
        <v>0</v>
      </c>
      <c r="AI28">
        <v>0</v>
      </c>
      <c r="AJ28" s="1">
        <v>-1.77677348118795E-7</v>
      </c>
      <c r="AK28">
        <v>0</v>
      </c>
      <c r="AL28">
        <v>0</v>
      </c>
      <c r="AM28">
        <v>0</v>
      </c>
      <c r="AN28" s="1">
        <v>1.44389735293136E-7</v>
      </c>
      <c r="AO28" s="1">
        <v>-2.55200720184265E-7</v>
      </c>
      <c r="AP28" s="1">
        <v>2.7216257868979103E-7</v>
      </c>
      <c r="AQ28" s="1">
        <v>1.03610471735208E-7</v>
      </c>
      <c r="AR28" s="1">
        <v>-4.3812233722569999E-7</v>
      </c>
      <c r="AS28" s="1">
        <v>-3.2226983178965302E-9</v>
      </c>
      <c r="AT28" s="1">
        <v>5.6578296983322398E-7</v>
      </c>
      <c r="AU28" s="1">
        <v>1.9675997615826E-8</v>
      </c>
      <c r="AV28" s="1">
        <v>8.7790916493266098E-7</v>
      </c>
      <c r="AW28" s="1">
        <v>-2.04590357915888E-7</v>
      </c>
      <c r="AX28" s="1">
        <v>-3.0717971461125502E-8</v>
      </c>
      <c r="AY28" s="1">
        <v>2.3351810764274701E-6</v>
      </c>
      <c r="AZ28" s="1">
        <v>3.71250206989035E-7</v>
      </c>
      <c r="BA28" s="1">
        <v>1.0516799942425699E-7</v>
      </c>
      <c r="BB28" s="1">
        <v>2.48047755911329E-7</v>
      </c>
      <c r="BC28" s="1">
        <v>-1.4816772518861699E-7</v>
      </c>
      <c r="BD28" s="1">
        <v>9.5480174548673205E-7</v>
      </c>
      <c r="BE28" s="1">
        <v>2.6401959712764201E-7</v>
      </c>
      <c r="BF28" s="1">
        <v>3.9761680864088101E-7</v>
      </c>
      <c r="BG28" s="1">
        <v>-1.06325464082782E-7</v>
      </c>
      <c r="BH28" s="1">
        <v>1.2245710870929701E-6</v>
      </c>
      <c r="BI28" s="1">
        <v>1.09682598685463E-6</v>
      </c>
      <c r="BJ28" s="1">
        <v>-6.5577546913090004E-7</v>
      </c>
      <c r="BK28" s="1">
        <v>-8.4539163500476996E-8</v>
      </c>
      <c r="BL28" s="1">
        <v>6.5185123723633097E-7</v>
      </c>
      <c r="BM28" s="1">
        <v>1.0574367256567601E-6</v>
      </c>
      <c r="BN28" s="1">
        <v>-8.4950891448661198E-6</v>
      </c>
      <c r="BO28" s="1">
        <v>3.0186514389032602E-7</v>
      </c>
      <c r="BP28" s="1">
        <v>9.3443461290318296E-8</v>
      </c>
      <c r="BQ28" s="1">
        <v>-1.4841506141977899E-6</v>
      </c>
      <c r="BR28" s="1">
        <v>-2.64386200027623E-7</v>
      </c>
      <c r="BS28" s="1">
        <v>-5.9200973916566702E-7</v>
      </c>
    </row>
    <row r="29" spans="1:71" x14ac:dyDescent="0.25">
      <c r="A29" t="s">
        <v>30</v>
      </c>
      <c r="B29" s="1">
        <v>2.1176100000000001E-4</v>
      </c>
      <c r="C29">
        <v>1.69048735092202E-3</v>
      </c>
      <c r="D29">
        <v>0</v>
      </c>
      <c r="E29">
        <v>0</v>
      </c>
      <c r="F29">
        <v>0</v>
      </c>
      <c r="G29">
        <v>0</v>
      </c>
      <c r="H29" s="1">
        <v>-1.08511423387366E-7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1.25969759466954E-7</v>
      </c>
      <c r="P29" s="1">
        <v>-1.7550054274427299E-8</v>
      </c>
      <c r="Q29">
        <v>0</v>
      </c>
      <c r="R29">
        <v>0</v>
      </c>
      <c r="S29" s="1">
        <v>8.4642913080208105E-8</v>
      </c>
      <c r="T29">
        <v>0</v>
      </c>
      <c r="U29">
        <v>0</v>
      </c>
      <c r="V29" s="1">
        <v>-1.9842331119110802E-8</v>
      </c>
      <c r="W29">
        <v>0</v>
      </c>
      <c r="X29">
        <v>0</v>
      </c>
      <c r="Y29">
        <v>0</v>
      </c>
      <c r="Z29">
        <v>0</v>
      </c>
      <c r="AA29">
        <v>0</v>
      </c>
      <c r="AB29" s="1">
        <v>1.19014955658579E-7</v>
      </c>
      <c r="AC29" s="1">
        <v>1.7898188611109401E-6</v>
      </c>
      <c r="AD29" s="1">
        <v>-1.6238567648764701E-8</v>
      </c>
      <c r="AE29" s="1">
        <v>2.85774748362735E-6</v>
      </c>
      <c r="AF29" s="1">
        <v>-2.8069501970196999E-8</v>
      </c>
      <c r="AG29" s="1">
        <v>3.7738458991701098E-7</v>
      </c>
      <c r="AH29">
        <v>0</v>
      </c>
      <c r="AI29">
        <v>0</v>
      </c>
      <c r="AJ29" s="1">
        <v>3.0124372073009402E-7</v>
      </c>
      <c r="AK29">
        <v>0</v>
      </c>
      <c r="AL29">
        <v>0</v>
      </c>
      <c r="AM29">
        <v>0</v>
      </c>
      <c r="AN29" s="1">
        <v>-8.53208354240163E-8</v>
      </c>
      <c r="AO29" s="1">
        <v>-1.9507609823951401E-9</v>
      </c>
      <c r="AP29" s="1">
        <v>-5.1015895930506901E-9</v>
      </c>
      <c r="AQ29" s="1">
        <v>1.2712983185223201E-7</v>
      </c>
      <c r="AR29" s="1">
        <v>-1.61374497295701E-7</v>
      </c>
      <c r="AS29" s="1">
        <v>-5.2736867516659296E-7</v>
      </c>
      <c r="AT29" s="1">
        <v>-4.8996594515121803E-7</v>
      </c>
      <c r="AU29" s="1">
        <v>-3.4142098991590899E-7</v>
      </c>
      <c r="AV29" s="1">
        <v>4.23220922525457E-7</v>
      </c>
      <c r="AW29" s="1">
        <v>1.0571650311879999E-6</v>
      </c>
      <c r="AX29" s="1">
        <v>7.8853718081110597E-7</v>
      </c>
      <c r="AY29" s="1">
        <v>6.2992100038483401E-7</v>
      </c>
      <c r="AZ29" s="1">
        <v>-8.4934289919605196E-8</v>
      </c>
      <c r="BA29" s="1">
        <v>1.06279156904427E-6</v>
      </c>
      <c r="BB29" s="1">
        <v>1.4456071856454399E-7</v>
      </c>
      <c r="BC29" s="1">
        <v>-8.7678329841098305E-8</v>
      </c>
      <c r="BD29" s="1">
        <v>-1.41226628531629E-7</v>
      </c>
      <c r="BE29" s="1">
        <v>2.2017858574446898E-6</v>
      </c>
      <c r="BF29" s="1">
        <v>2.3037281563658799E-7</v>
      </c>
      <c r="BG29" s="1">
        <v>-8.9408524795926801E-8</v>
      </c>
      <c r="BH29" s="1">
        <v>7.6608621018832297E-7</v>
      </c>
      <c r="BI29" s="1">
        <v>-1.5398349044851501E-5</v>
      </c>
      <c r="BJ29" s="1">
        <v>7.4768920150037302E-8</v>
      </c>
      <c r="BK29" s="1">
        <v>-2.9539124924207501E-7</v>
      </c>
      <c r="BL29" s="1">
        <v>1.35997812096881E-6</v>
      </c>
      <c r="BM29" s="1">
        <v>-8.4839057274003797E-7</v>
      </c>
      <c r="BN29" s="1">
        <v>1.99171854484864E-7</v>
      </c>
      <c r="BO29" s="1">
        <v>-3.655650678775E-8</v>
      </c>
      <c r="BP29" s="1">
        <v>3.0429861022824399E-6</v>
      </c>
      <c r="BQ29" s="1">
        <v>-1.85806460889515E-7</v>
      </c>
      <c r="BR29" s="1">
        <v>-1.9622339694324599E-7</v>
      </c>
      <c r="BS29" s="1">
        <v>1.40238175735502E-6</v>
      </c>
    </row>
    <row r="30" spans="1:71" x14ac:dyDescent="0.25">
      <c r="A30" t="s">
        <v>31</v>
      </c>
      <c r="B30">
        <v>1.0018199999999901E-3</v>
      </c>
      <c r="C30">
        <v>3.64907383613787E-3</v>
      </c>
      <c r="D30">
        <v>0</v>
      </c>
      <c r="E30">
        <v>0</v>
      </c>
      <c r="F30">
        <v>0</v>
      </c>
      <c r="G30">
        <v>0</v>
      </c>
      <c r="H30" s="1">
        <v>3.7258882698250401E-7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-3.2809966554654E-7</v>
      </c>
      <c r="P30" s="1">
        <v>-3.55977275727603E-9</v>
      </c>
      <c r="Q30">
        <v>0</v>
      </c>
      <c r="R30">
        <v>0</v>
      </c>
      <c r="S30" s="1">
        <v>-3.5634022484305803E-7</v>
      </c>
      <c r="T30">
        <v>0</v>
      </c>
      <c r="U30">
        <v>0</v>
      </c>
      <c r="V30" s="1">
        <v>4.3916692349235003E-8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2.2387487859385901E-6</v>
      </c>
      <c r="AC30" s="1">
        <v>1.27102347184624E-6</v>
      </c>
      <c r="AD30" s="1">
        <v>-2.5876838723872499E-8</v>
      </c>
      <c r="AE30" s="1">
        <v>-2.8069501970196999E-8</v>
      </c>
      <c r="AF30" s="1">
        <v>1.3315739861586E-5</v>
      </c>
      <c r="AG30" s="1">
        <v>1.3335821978205101E-7</v>
      </c>
      <c r="AH30">
        <v>0</v>
      </c>
      <c r="AI30">
        <v>0</v>
      </c>
      <c r="AJ30" s="1">
        <v>1.9844639659974399E-7</v>
      </c>
      <c r="AK30">
        <v>0</v>
      </c>
      <c r="AL30">
        <v>0</v>
      </c>
      <c r="AM30">
        <v>0</v>
      </c>
      <c r="AN30" s="1">
        <v>2.2129255845339001E-7</v>
      </c>
      <c r="AO30" s="1">
        <v>4.7719700248403301E-8</v>
      </c>
      <c r="AP30" s="1">
        <v>-5.4614590539570699E-8</v>
      </c>
      <c r="AQ30" s="1">
        <v>3.6276779555963399E-7</v>
      </c>
      <c r="AR30" s="1">
        <v>-1.04928867406752E-7</v>
      </c>
      <c r="AS30" s="1">
        <v>-3.0227149252970903E-7</v>
      </c>
      <c r="AT30" s="1">
        <v>-1.18273313865246E-6</v>
      </c>
      <c r="AU30" s="1">
        <v>1.20219277273751E-6</v>
      </c>
      <c r="AV30" s="1">
        <v>-5.45247246263818E-7</v>
      </c>
      <c r="AW30" s="1">
        <v>3.1881818728866001E-6</v>
      </c>
      <c r="AX30" s="1">
        <v>1.9830410807091399E-7</v>
      </c>
      <c r="AY30" s="1">
        <v>-6.5179386268738505E-7</v>
      </c>
      <c r="AZ30" s="1">
        <v>-2.1476837127895999E-6</v>
      </c>
      <c r="BA30" s="1">
        <v>9.27034753416977E-7</v>
      </c>
      <c r="BB30" s="1">
        <v>-1.6487886222791399E-7</v>
      </c>
      <c r="BC30" s="1">
        <v>-2.1387092205296201E-7</v>
      </c>
      <c r="BD30" s="1">
        <v>1.6324742886498E-6</v>
      </c>
      <c r="BE30" s="1">
        <v>1.7956083234117701E-6</v>
      </c>
      <c r="BF30" s="1">
        <v>2.8771172127210401E-7</v>
      </c>
      <c r="BG30" s="1">
        <v>2.95611776515321E-7</v>
      </c>
      <c r="BH30" s="1">
        <v>2.4744129028316199E-6</v>
      </c>
      <c r="BI30" s="1">
        <v>1.10365119540548E-5</v>
      </c>
      <c r="BJ30" s="1">
        <v>-9.9022311235122904E-7</v>
      </c>
      <c r="BK30" s="1">
        <v>2.6254179163830498E-7</v>
      </c>
      <c r="BL30" s="1">
        <v>-1.81922885616216E-6</v>
      </c>
      <c r="BM30" s="1">
        <v>-1.73882196565561E-6</v>
      </c>
      <c r="BN30" s="1">
        <v>-1.97062249686779E-6</v>
      </c>
      <c r="BO30" s="1">
        <v>-3.2138966390692801E-7</v>
      </c>
      <c r="BP30" s="1">
        <v>-2.9921192322591301E-5</v>
      </c>
      <c r="BQ30" s="1">
        <v>2.0677004634211899E-7</v>
      </c>
      <c r="BR30" s="1">
        <v>1.71970670619256E-6</v>
      </c>
      <c r="BS30" s="1">
        <v>-5.6121821083980904E-7</v>
      </c>
    </row>
    <row r="31" spans="1:71" x14ac:dyDescent="0.25">
      <c r="A31" t="s">
        <v>51</v>
      </c>
      <c r="B31">
        <v>4.1118220000000297E-3</v>
      </c>
      <c r="C31">
        <v>8.5628096949133693E-3</v>
      </c>
      <c r="D31">
        <v>0</v>
      </c>
      <c r="E31">
        <v>0</v>
      </c>
      <c r="F31">
        <v>0</v>
      </c>
      <c r="G31">
        <v>0</v>
      </c>
      <c r="H31" s="1">
        <v>-1.66316088407856E-6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v>-6.6612568028566403E-7</v>
      </c>
      <c r="P31" s="1">
        <v>-1.04281647402729E-7</v>
      </c>
      <c r="Q31">
        <v>0</v>
      </c>
      <c r="R31">
        <v>0</v>
      </c>
      <c r="S31" s="1">
        <v>1.9420826025367502E-6</v>
      </c>
      <c r="T31">
        <v>0</v>
      </c>
      <c r="U31">
        <v>0</v>
      </c>
      <c r="V31" s="1">
        <v>4.5693334376245698E-7</v>
      </c>
      <c r="W31">
        <v>0</v>
      </c>
      <c r="X31">
        <v>0</v>
      </c>
      <c r="Y31">
        <v>0</v>
      </c>
      <c r="Z31">
        <v>0</v>
      </c>
      <c r="AA31">
        <v>0</v>
      </c>
      <c r="AB31" s="1">
        <v>8.8631234846138996E-7</v>
      </c>
      <c r="AC31" s="1">
        <v>-9.1640278080696797E-8</v>
      </c>
      <c r="AD31" s="1">
        <v>2.36607615577573E-7</v>
      </c>
      <c r="AE31" s="1">
        <v>3.7738458991701098E-7</v>
      </c>
      <c r="AF31" s="1">
        <v>1.3335821978205101E-7</v>
      </c>
      <c r="AG31" s="1">
        <v>7.3321709871302404E-5</v>
      </c>
      <c r="AH31">
        <v>0</v>
      </c>
      <c r="AI31">
        <v>0</v>
      </c>
      <c r="AJ31" s="1">
        <v>3.9674701481816302E-7</v>
      </c>
      <c r="AK31">
        <v>0</v>
      </c>
      <c r="AL31">
        <v>0</v>
      </c>
      <c r="AM31">
        <v>0</v>
      </c>
      <c r="AN31" s="1">
        <v>-7.2702938162699205E-7</v>
      </c>
      <c r="AO31" s="1">
        <v>1.1368393222186199E-8</v>
      </c>
      <c r="AP31" s="1">
        <v>1.4805465455852699E-6</v>
      </c>
      <c r="AQ31" s="1">
        <v>9.2797158559831601E-7</v>
      </c>
      <c r="AR31" s="1">
        <v>3.26311157625721E-7</v>
      </c>
      <c r="AS31" s="1">
        <v>-3.3372558018791299E-6</v>
      </c>
      <c r="AT31" s="1">
        <v>3.9588214979451597E-6</v>
      </c>
      <c r="AU31" s="1">
        <v>-4.54740481364468E-8</v>
      </c>
      <c r="AV31" s="1">
        <v>9.16584269198194E-7</v>
      </c>
      <c r="AW31" s="1">
        <v>-1.671785103642E-6</v>
      </c>
      <c r="AX31" s="1">
        <v>1.53596514860153E-6</v>
      </c>
      <c r="AY31" s="1">
        <v>-5.1556363274260397E-5</v>
      </c>
      <c r="AZ31" s="1">
        <v>4.6416105607862396E-6</v>
      </c>
      <c r="BA31" s="1">
        <v>-5.5820763817529598E-6</v>
      </c>
      <c r="BB31" s="1">
        <v>5.3081910479088601E-7</v>
      </c>
      <c r="BC31" s="1">
        <v>-9.5288411482880002E-7</v>
      </c>
      <c r="BD31" s="1">
        <v>-2.5904697094027499E-6</v>
      </c>
      <c r="BE31" s="1">
        <v>-7.5742565002331804E-6</v>
      </c>
      <c r="BF31" s="1">
        <v>-3.12154212209623E-7</v>
      </c>
      <c r="BG31" s="1">
        <v>-5.5485891668594096E-7</v>
      </c>
      <c r="BH31" s="1">
        <v>-4.4757681835752801E-6</v>
      </c>
      <c r="BI31" s="1">
        <v>-3.8734816521597997E-6</v>
      </c>
      <c r="BJ31" s="1">
        <v>4.8020496688853401E-6</v>
      </c>
      <c r="BK31" s="1">
        <v>-5.6064569990623605E-7</v>
      </c>
      <c r="BL31" s="1">
        <v>2.8579438275123402E-6</v>
      </c>
      <c r="BM31" s="1">
        <v>1.24033892163373E-6</v>
      </c>
      <c r="BN31" s="1">
        <v>-2.3262127048393201E-5</v>
      </c>
      <c r="BO31" s="1">
        <v>-3.7624294766940901E-7</v>
      </c>
      <c r="BP31" s="1">
        <v>2.3893892284346202E-7</v>
      </c>
      <c r="BQ31" s="1">
        <v>2.13390130674059E-6</v>
      </c>
      <c r="BR31" s="1">
        <v>9.6780328993324295E-7</v>
      </c>
      <c r="BS31" s="1">
        <v>5.6559716592339898E-6</v>
      </c>
    </row>
    <row r="32" spans="1:71" x14ac:dyDescent="0.2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 t="s">
        <v>52</v>
      </c>
      <c r="B34">
        <v>5.7409219999999704E-3</v>
      </c>
      <c r="C34">
        <v>1.1962673969759601E-2</v>
      </c>
      <c r="D34">
        <v>0</v>
      </c>
      <c r="E34">
        <v>0</v>
      </c>
      <c r="F34">
        <v>0</v>
      </c>
      <c r="G34">
        <v>0</v>
      </c>
      <c r="H34" s="1">
        <v>-1.7599438918796199E-6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v>-1.2175124074156799E-7</v>
      </c>
      <c r="P34" s="1">
        <v>2.0175517237924999E-7</v>
      </c>
      <c r="Q34">
        <v>0</v>
      </c>
      <c r="R34">
        <v>0</v>
      </c>
      <c r="S34" s="1">
        <v>-1.39988111793612E-6</v>
      </c>
      <c r="T34">
        <v>0</v>
      </c>
      <c r="U34">
        <v>0</v>
      </c>
      <c r="V34" s="1">
        <v>-5.0145929210111701E-7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9.1344288681532897E-7</v>
      </c>
      <c r="AC34" s="1">
        <v>1.8709622896746701E-6</v>
      </c>
      <c r="AD34" s="1">
        <v>-1.77677348118795E-7</v>
      </c>
      <c r="AE34" s="1">
        <v>3.0124372073009402E-7</v>
      </c>
      <c r="AF34" s="1">
        <v>1.9844639659974399E-7</v>
      </c>
      <c r="AG34" s="1">
        <v>3.9674701481816302E-7</v>
      </c>
      <c r="AH34">
        <v>0</v>
      </c>
      <c r="AI34">
        <v>0</v>
      </c>
      <c r="AJ34" s="1">
        <v>1.43105568506765E-4</v>
      </c>
      <c r="AK34">
        <v>0</v>
      </c>
      <c r="AL34">
        <v>0</v>
      </c>
      <c r="AM34">
        <v>0</v>
      </c>
      <c r="AN34" s="1">
        <v>5.4006427950253502E-8</v>
      </c>
      <c r="AO34" s="1">
        <v>8.88747352515797E-7</v>
      </c>
      <c r="AP34" s="1">
        <v>1.2526178273125601E-6</v>
      </c>
      <c r="AQ34" s="1">
        <v>-3.3859408117411699E-6</v>
      </c>
      <c r="AR34" s="1">
        <v>1.18648069197981E-6</v>
      </c>
      <c r="AS34" s="1">
        <v>2.05577474547842E-7</v>
      </c>
      <c r="AT34" s="1">
        <v>-2.12782594349551E-6</v>
      </c>
      <c r="AU34" s="1">
        <v>9.1882235889280499E-6</v>
      </c>
      <c r="AV34" s="1">
        <v>4.7652184849216399E-6</v>
      </c>
      <c r="AW34" s="1">
        <v>-3.27507451908451E-6</v>
      </c>
      <c r="AX34" s="1">
        <v>1.1068627766644999E-6</v>
      </c>
      <c r="AY34" s="1">
        <v>-4.7495101554505399E-6</v>
      </c>
      <c r="AZ34" s="1">
        <v>-4.9368452137577601E-5</v>
      </c>
      <c r="BA34" s="1">
        <v>-1.48037567600858E-5</v>
      </c>
      <c r="BB34" s="1">
        <v>6.2001662284018695E-7</v>
      </c>
      <c r="BC34" s="1">
        <v>8.4669893867551697E-7</v>
      </c>
      <c r="BD34" s="1">
        <v>-2.3190637627046802E-6</v>
      </c>
      <c r="BE34" s="1">
        <v>-7.2542245441322998E-6</v>
      </c>
      <c r="BF34" s="1">
        <v>-3.43511892818103E-6</v>
      </c>
      <c r="BG34" s="1">
        <v>-3.7591799589752302E-7</v>
      </c>
      <c r="BH34" s="1">
        <v>5.2388612955942095E-7</v>
      </c>
      <c r="BI34" s="1">
        <v>8.04599047935307E-6</v>
      </c>
      <c r="BJ34" s="1">
        <v>-8.9307356363694199E-7</v>
      </c>
      <c r="BK34" s="1">
        <v>-6.9365294357472896E-5</v>
      </c>
      <c r="BL34" s="1">
        <v>-2.4138295962295602E-6</v>
      </c>
      <c r="BM34" s="1">
        <v>-3.7986443940015101E-6</v>
      </c>
      <c r="BN34" s="1">
        <v>6.8354892501314297E-6</v>
      </c>
      <c r="BO34" s="1">
        <v>-1.1276297510501399E-6</v>
      </c>
      <c r="BP34" s="1">
        <v>-4.7883289607427602E-6</v>
      </c>
      <c r="BQ34" s="1">
        <v>-1.5992684975183001E-5</v>
      </c>
      <c r="BR34" s="1">
        <v>4.4396412013230301E-6</v>
      </c>
      <c r="BS34" s="1">
        <v>6.48746081305208E-6</v>
      </c>
    </row>
    <row r="35" spans="1:71" x14ac:dyDescent="0.25">
      <c r="A35" t="s">
        <v>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 t="s">
        <v>9</v>
      </c>
      <c r="B38">
        <v>1.2718939999999899E-2</v>
      </c>
      <c r="C38">
        <v>9.6811897522896904E-3</v>
      </c>
      <c r="D38">
        <v>0</v>
      </c>
      <c r="E38">
        <v>0</v>
      </c>
      <c r="F38">
        <v>0</v>
      </c>
      <c r="G38">
        <v>0</v>
      </c>
      <c r="H38" s="1">
        <v>5.5741726940699903E-7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2.8752097522798899E-7</v>
      </c>
      <c r="P38" s="1">
        <v>1.3235688796276601E-6</v>
      </c>
      <c r="Q38">
        <v>0</v>
      </c>
      <c r="R38">
        <v>0</v>
      </c>
      <c r="S38" s="1">
        <v>-1.73629903187089E-6</v>
      </c>
      <c r="T38">
        <v>0</v>
      </c>
      <c r="U38">
        <v>0</v>
      </c>
      <c r="V38" s="1">
        <v>-1.8832124856690201E-7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-3.0065389338216901E-7</v>
      </c>
      <c r="AC38" s="1">
        <v>-5.7827065559950196E-7</v>
      </c>
      <c r="AD38" s="1">
        <v>1.44389735293136E-7</v>
      </c>
      <c r="AE38" s="1">
        <v>-8.53208354240163E-8</v>
      </c>
      <c r="AF38" s="1">
        <v>2.2129255845339001E-7</v>
      </c>
      <c r="AG38" s="1">
        <v>-7.2702938162699205E-7</v>
      </c>
      <c r="AH38">
        <v>0</v>
      </c>
      <c r="AI38">
        <v>0</v>
      </c>
      <c r="AJ38" s="1">
        <v>5.4006427950253502E-8</v>
      </c>
      <c r="AK38">
        <v>0</v>
      </c>
      <c r="AL38">
        <v>0</v>
      </c>
      <c r="AM38">
        <v>0</v>
      </c>
      <c r="AN38" s="1">
        <v>9.3725435019838905E-5</v>
      </c>
      <c r="AO38" s="1">
        <v>2.3640448471950699E-6</v>
      </c>
      <c r="AP38" s="1">
        <v>-6.0580018640572796E-7</v>
      </c>
      <c r="AQ38" s="1">
        <v>2.7641755687698399E-6</v>
      </c>
      <c r="AR38" s="1">
        <v>-1.1440820531132801E-6</v>
      </c>
      <c r="AS38" s="1">
        <v>-1.9303185653429398E-6</v>
      </c>
      <c r="AT38" s="1">
        <v>-1.3875722841076599E-6</v>
      </c>
      <c r="AU38" s="1">
        <v>-2.6927251447056703E-7</v>
      </c>
      <c r="AV38" s="1">
        <v>8.0583981175022404E-7</v>
      </c>
      <c r="AW38" s="1">
        <v>1.31024717458668E-6</v>
      </c>
      <c r="AX38" s="1">
        <v>-4.32397715561699E-7</v>
      </c>
      <c r="AY38" s="1">
        <v>3.4371101248716498E-6</v>
      </c>
      <c r="AZ38" s="1">
        <v>-4.47262690588272E-6</v>
      </c>
      <c r="BA38" s="1">
        <v>2.1465308880009499E-6</v>
      </c>
      <c r="BB38" s="1">
        <v>7.71997599928266E-7</v>
      </c>
      <c r="BC38" s="1">
        <v>4.0153266490433398E-7</v>
      </c>
      <c r="BD38" s="1">
        <v>1.63245911457277E-6</v>
      </c>
      <c r="BE38" s="1">
        <v>-1.5154342466677201E-4</v>
      </c>
      <c r="BF38" s="1">
        <v>1.25620778243709E-6</v>
      </c>
      <c r="BG38" s="1">
        <v>1.8840360759015799E-8</v>
      </c>
      <c r="BH38" s="1">
        <v>5.5361594680352802E-6</v>
      </c>
      <c r="BI38" s="1">
        <v>1.8078355278050501E-5</v>
      </c>
      <c r="BJ38" s="1">
        <v>4.7474083730168698E-7</v>
      </c>
      <c r="BK38" s="1">
        <v>2.2949875771397799E-8</v>
      </c>
      <c r="BL38" s="1">
        <v>-1.1611556433569301E-6</v>
      </c>
      <c r="BM38" s="1">
        <v>9.7502571028426505E-6</v>
      </c>
      <c r="BN38" s="1">
        <v>3.2437185952765001E-6</v>
      </c>
      <c r="BO38" s="1">
        <v>-1.55398720874165E-6</v>
      </c>
      <c r="BP38" s="1">
        <v>4.54803240202206E-6</v>
      </c>
      <c r="BQ38" s="1">
        <v>-2.3230482902285198E-6</v>
      </c>
      <c r="BR38" s="1">
        <v>1.08714225540562E-5</v>
      </c>
      <c r="BS38" s="1">
        <v>4.6913281614000099E-6</v>
      </c>
    </row>
    <row r="39" spans="1:71" x14ac:dyDescent="0.25">
      <c r="A39" t="s">
        <v>12</v>
      </c>
      <c r="B39">
        <v>1.37709459999999E-2</v>
      </c>
      <c r="C39">
        <v>1.00711949460727E-2</v>
      </c>
      <c r="D39">
        <v>0</v>
      </c>
      <c r="E39">
        <v>0</v>
      </c>
      <c r="F39">
        <v>0</v>
      </c>
      <c r="G39">
        <v>0</v>
      </c>
      <c r="H39" s="1">
        <v>2.4089306124777698E-6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v>2.0949040291230901E-6</v>
      </c>
      <c r="P39" s="1">
        <v>4.93634200785885E-7</v>
      </c>
      <c r="Q39">
        <v>0</v>
      </c>
      <c r="R39">
        <v>0</v>
      </c>
      <c r="S39" s="1">
        <v>4.9830618195225205E-7</v>
      </c>
      <c r="T39">
        <v>0</v>
      </c>
      <c r="U39">
        <v>0</v>
      </c>
      <c r="V39" s="1">
        <v>1.4590173097575999E-7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2.4421594024502399E-6</v>
      </c>
      <c r="AC39" s="1">
        <v>-1.36608179993868E-7</v>
      </c>
      <c r="AD39" s="1">
        <v>-2.55200720184265E-7</v>
      </c>
      <c r="AE39" s="1">
        <v>-1.9507609823951401E-9</v>
      </c>
      <c r="AF39" s="1">
        <v>4.7719700248403301E-8</v>
      </c>
      <c r="AG39" s="1">
        <v>1.1368393222186199E-8</v>
      </c>
      <c r="AH39">
        <v>0</v>
      </c>
      <c r="AI39">
        <v>0</v>
      </c>
      <c r="AJ39" s="1">
        <v>8.88747352515797E-7</v>
      </c>
      <c r="AK39">
        <v>0</v>
      </c>
      <c r="AL39">
        <v>0</v>
      </c>
      <c r="AM39">
        <v>0</v>
      </c>
      <c r="AN39" s="1">
        <v>2.3640448471950699E-6</v>
      </c>
      <c r="AO39" s="1">
        <v>1.014289676418E-4</v>
      </c>
      <c r="AP39" s="1">
        <v>-3.4824053348769201E-6</v>
      </c>
      <c r="AQ39" s="1">
        <v>1.5894797261677201E-6</v>
      </c>
      <c r="AR39" s="1">
        <v>4.7337019363807001E-6</v>
      </c>
      <c r="AS39" s="1">
        <v>-1.90315253948687E-6</v>
      </c>
      <c r="AT39" s="1">
        <v>-5.3405787324110197E-7</v>
      </c>
      <c r="AU39" s="1">
        <v>4.1027332695335198E-6</v>
      </c>
      <c r="AV39" s="1">
        <v>-1.86689261946075E-8</v>
      </c>
      <c r="AW39" s="1">
        <v>-5.8713822343473798E-7</v>
      </c>
      <c r="AX39" s="1">
        <v>5.7583086657882897E-7</v>
      </c>
      <c r="AY39" s="1">
        <v>2.9904545054296799E-6</v>
      </c>
      <c r="AZ39" s="1">
        <v>1.42482948967588E-5</v>
      </c>
      <c r="BA39" s="1">
        <v>-4.8879013933840004E-6</v>
      </c>
      <c r="BB39" s="1">
        <v>4.15108998757398E-7</v>
      </c>
      <c r="BC39" s="1">
        <v>-4.41211119836167E-7</v>
      </c>
      <c r="BD39" s="1">
        <v>5.1260220419079299E-6</v>
      </c>
      <c r="BE39" s="1">
        <v>-4.3852927640470399E-5</v>
      </c>
      <c r="BF39" s="1">
        <v>-5.6531209510960303E-6</v>
      </c>
      <c r="BG39" s="1">
        <v>1.05089651200474E-6</v>
      </c>
      <c r="BH39" s="1">
        <v>3.3546293941545502E-6</v>
      </c>
      <c r="BI39" s="1">
        <v>-7.1280879807767102E-6</v>
      </c>
      <c r="BJ39" s="1">
        <v>1.86385204630894E-6</v>
      </c>
      <c r="BK39" s="1">
        <v>-1.4408837899674899E-6</v>
      </c>
      <c r="BL39" s="1">
        <v>-9.8421346581286103E-5</v>
      </c>
      <c r="BM39" s="1">
        <v>-4.5518394391801002E-6</v>
      </c>
      <c r="BN39" s="1">
        <v>7.3176925074682003E-6</v>
      </c>
      <c r="BO39" s="1">
        <v>2.5746029209770901E-6</v>
      </c>
      <c r="BP39" s="1">
        <v>9.3458532950592595E-6</v>
      </c>
      <c r="BQ39" s="1">
        <v>-8.6718349229879792E-6</v>
      </c>
      <c r="BR39" s="1">
        <v>8.7940285889256206E-6</v>
      </c>
      <c r="BS39" s="1">
        <v>1.0604707769379199E-6</v>
      </c>
    </row>
    <row r="40" spans="1:71" x14ac:dyDescent="0.25">
      <c r="A40" t="s">
        <v>41</v>
      </c>
      <c r="B40">
        <v>9.4299940000000092E-3</v>
      </c>
      <c r="C40">
        <v>1.43094437487273E-2</v>
      </c>
      <c r="D40">
        <v>0</v>
      </c>
      <c r="E40">
        <v>0</v>
      </c>
      <c r="F40">
        <v>0</v>
      </c>
      <c r="G40">
        <v>0</v>
      </c>
      <c r="H40" s="1">
        <v>-7.1515220373772205E-5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9.0566095250745499E-7</v>
      </c>
      <c r="P40" s="1">
        <v>1.75852132587198E-7</v>
      </c>
      <c r="Q40">
        <v>0</v>
      </c>
      <c r="R40">
        <v>0</v>
      </c>
      <c r="S40" s="1">
        <v>-2.0039308083840299E-6</v>
      </c>
      <c r="T40">
        <v>0</v>
      </c>
      <c r="U40">
        <v>0</v>
      </c>
      <c r="V40" s="1">
        <v>5.5474298505410204E-7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-1.03739912841322E-6</v>
      </c>
      <c r="AC40" s="1">
        <v>3.6107538960265302E-6</v>
      </c>
      <c r="AD40" s="1">
        <v>2.7216257868979103E-7</v>
      </c>
      <c r="AE40" s="1">
        <v>-5.1015895930506901E-9</v>
      </c>
      <c r="AF40" s="1">
        <v>-5.4614590539570699E-8</v>
      </c>
      <c r="AG40" s="1">
        <v>1.4805465455852699E-6</v>
      </c>
      <c r="AH40">
        <v>0</v>
      </c>
      <c r="AI40">
        <v>0</v>
      </c>
      <c r="AJ40" s="1">
        <v>1.2526178273125601E-6</v>
      </c>
      <c r="AK40">
        <v>0</v>
      </c>
      <c r="AL40">
        <v>0</v>
      </c>
      <c r="AM40">
        <v>0</v>
      </c>
      <c r="AN40" s="1">
        <v>-6.0580018640572796E-7</v>
      </c>
      <c r="AO40" s="1">
        <v>-3.4824053348769201E-6</v>
      </c>
      <c r="AP40" s="1">
        <v>2.04760180397993E-4</v>
      </c>
      <c r="AQ40" s="1">
        <v>-3.1534568246599099E-6</v>
      </c>
      <c r="AR40" s="1">
        <v>-4.1372197550660099E-6</v>
      </c>
      <c r="AS40" s="1">
        <v>-3.5811967869329501E-6</v>
      </c>
      <c r="AT40" s="1">
        <v>6.1889360402045801E-6</v>
      </c>
      <c r="AU40" s="1">
        <v>5.5219892415034002E-6</v>
      </c>
      <c r="AV40" s="1">
        <v>-5.1875197588925404E-6</v>
      </c>
      <c r="AW40" s="1">
        <v>5.0572788226775104E-7</v>
      </c>
      <c r="AX40" s="1">
        <v>-6.7184797807722902E-7</v>
      </c>
      <c r="AY40" s="1">
        <v>-1.8691862047453599E-6</v>
      </c>
      <c r="AZ40" s="1">
        <v>1.37529250681986E-6</v>
      </c>
      <c r="BA40" s="1">
        <v>-9.8698528231004604E-6</v>
      </c>
      <c r="BB40" s="1">
        <v>-6.60017273425388E-7</v>
      </c>
      <c r="BC40" s="1">
        <v>-2.4661944750911498E-6</v>
      </c>
      <c r="BD40" s="1">
        <v>-2.40684845674847E-5</v>
      </c>
      <c r="BE40" s="1">
        <v>-2.7482930491579301E-5</v>
      </c>
      <c r="BF40" s="1">
        <v>-3.6363567150070802E-6</v>
      </c>
      <c r="BG40" s="1">
        <v>4.3815966431833102E-7</v>
      </c>
      <c r="BH40" s="1">
        <v>9.5545586707713202E-6</v>
      </c>
      <c r="BI40" s="1">
        <v>-7.5273683762962402E-6</v>
      </c>
      <c r="BJ40" s="1">
        <v>8.3948545535649393E-6</v>
      </c>
      <c r="BK40" s="1">
        <v>-3.1662645480852702E-6</v>
      </c>
      <c r="BL40" s="1">
        <v>8.3310983206476901E-6</v>
      </c>
      <c r="BM40" s="1">
        <v>5.6902710912347099E-7</v>
      </c>
      <c r="BN40" s="1">
        <v>-2.9601505818233798E-6</v>
      </c>
      <c r="BO40" s="1">
        <v>3.8633812434167698E-6</v>
      </c>
      <c r="BP40" s="1">
        <v>4.0438451275844096E-6</v>
      </c>
      <c r="BQ40" s="1">
        <v>1.64918321213529E-5</v>
      </c>
      <c r="BR40" s="1">
        <v>-7.4448758097995003E-6</v>
      </c>
      <c r="BS40" s="1">
        <v>-9.1703824815723804E-5</v>
      </c>
    </row>
    <row r="41" spans="1:71" x14ac:dyDescent="0.25">
      <c r="A41" t="s">
        <v>40</v>
      </c>
      <c r="B41">
        <v>1.8040171000000001E-2</v>
      </c>
      <c r="C41">
        <v>1.5226048035347099E-2</v>
      </c>
      <c r="D41">
        <v>0</v>
      </c>
      <c r="E41">
        <v>0</v>
      </c>
      <c r="F41">
        <v>0</v>
      </c>
      <c r="G41">
        <v>0</v>
      </c>
      <c r="H41" s="1">
        <v>-2.3421920098958198E-6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3.8629397159907999E-7</v>
      </c>
      <c r="P41" s="1">
        <v>-8.0581133272304104E-8</v>
      </c>
      <c r="Q41">
        <v>0</v>
      </c>
      <c r="R41">
        <v>0</v>
      </c>
      <c r="S41" s="1">
        <v>8.5581460733461197E-7</v>
      </c>
      <c r="T41">
        <v>0</v>
      </c>
      <c r="U41">
        <v>0</v>
      </c>
      <c r="V41" s="1">
        <v>2.9099155260939998E-7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7.9600543273786204E-7</v>
      </c>
      <c r="AC41" s="1">
        <v>1.4272692183862401E-6</v>
      </c>
      <c r="AD41" s="1">
        <v>1.03610471735208E-7</v>
      </c>
      <c r="AE41" s="1">
        <v>1.2712983185223201E-7</v>
      </c>
      <c r="AF41" s="1">
        <v>3.6276779555963399E-7</v>
      </c>
      <c r="AG41" s="1">
        <v>9.2797158559831601E-7</v>
      </c>
      <c r="AH41">
        <v>0</v>
      </c>
      <c r="AI41">
        <v>0</v>
      </c>
      <c r="AJ41" s="1">
        <v>-3.3859408117411699E-6</v>
      </c>
      <c r="AK41">
        <v>0</v>
      </c>
      <c r="AL41">
        <v>0</v>
      </c>
      <c r="AM41">
        <v>0</v>
      </c>
      <c r="AN41" s="1">
        <v>2.7641755687698399E-6</v>
      </c>
      <c r="AO41" s="1">
        <v>1.5894797261677201E-6</v>
      </c>
      <c r="AP41" s="1">
        <v>-3.1534568246599099E-6</v>
      </c>
      <c r="AQ41" s="1">
        <v>2.318325387747E-4</v>
      </c>
      <c r="AR41" s="1">
        <v>-2.7099504521864601E-6</v>
      </c>
      <c r="AS41" s="1">
        <v>4.0791764291502397E-6</v>
      </c>
      <c r="AT41" s="1">
        <v>5.3604026034641696E-7</v>
      </c>
      <c r="AU41" s="1">
        <v>-1.89706230983387E-6</v>
      </c>
      <c r="AV41" s="1">
        <v>2.99606851399686E-6</v>
      </c>
      <c r="AW41" s="1">
        <v>2.20311857138554E-6</v>
      </c>
      <c r="AX41" s="1">
        <v>-6.1866063763841598E-7</v>
      </c>
      <c r="AY41" s="1">
        <v>-6.2001982286687904E-7</v>
      </c>
      <c r="AZ41" s="1">
        <v>-6.9527694330562397E-6</v>
      </c>
      <c r="BA41" s="1">
        <v>3.1671672691535299E-6</v>
      </c>
      <c r="BB41" s="1">
        <v>-7.9933481569615996E-7</v>
      </c>
      <c r="BC41" s="1">
        <v>1.5922583413144999E-6</v>
      </c>
      <c r="BD41" s="1">
        <v>-1.14326873565157E-4</v>
      </c>
      <c r="BE41" s="1">
        <v>-4.5427024439714098E-5</v>
      </c>
      <c r="BF41" s="1">
        <v>1.03830688955333E-7</v>
      </c>
      <c r="BG41" s="1">
        <v>1.08481146733049E-6</v>
      </c>
      <c r="BH41" s="1">
        <v>6.8513170465942497E-6</v>
      </c>
      <c r="BI41" s="1">
        <v>-2.1397167097630998E-5</v>
      </c>
      <c r="BJ41" s="1">
        <v>7.4993890171395402E-6</v>
      </c>
      <c r="BK41" s="1">
        <v>-2.5567260114993598E-6</v>
      </c>
      <c r="BL41" s="1">
        <v>-1.5138194667828699E-5</v>
      </c>
      <c r="BM41" s="1">
        <v>2.42446654737488E-5</v>
      </c>
      <c r="BN41" s="1">
        <v>3.0930257101645499E-6</v>
      </c>
      <c r="BO41" s="1">
        <v>-2.2846811942519699E-6</v>
      </c>
      <c r="BP41" s="1">
        <v>1.4966633083562101E-6</v>
      </c>
      <c r="BQ41" s="1">
        <v>-1.3671687281748801E-5</v>
      </c>
      <c r="BR41" s="1">
        <v>-5.1652415358804201E-6</v>
      </c>
      <c r="BS41" s="1">
        <v>-5.7884016589436798E-5</v>
      </c>
    </row>
    <row r="42" spans="1:71" x14ac:dyDescent="0.25">
      <c r="A42" t="s">
        <v>16</v>
      </c>
      <c r="B42">
        <v>2.1124486000000001E-2</v>
      </c>
      <c r="C42">
        <v>2.2114902934653E-2</v>
      </c>
      <c r="D42">
        <v>0</v>
      </c>
      <c r="E42">
        <v>0</v>
      </c>
      <c r="F42">
        <v>0</v>
      </c>
      <c r="G42">
        <v>0</v>
      </c>
      <c r="H42" s="1">
        <v>-2.3268640262739701E-6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v>-1.1910677733305399E-5</v>
      </c>
      <c r="P42" s="1">
        <v>5.9970746745275598E-7</v>
      </c>
      <c r="Q42">
        <v>0</v>
      </c>
      <c r="R42">
        <v>0</v>
      </c>
      <c r="S42" s="1">
        <v>-3.1283290681001999E-6</v>
      </c>
      <c r="T42">
        <v>0</v>
      </c>
      <c r="U42">
        <v>0</v>
      </c>
      <c r="V42" s="1">
        <v>3.69276232387325E-7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-1.10240293995455E-6</v>
      </c>
      <c r="AC42" s="1">
        <v>6.0536633396525303E-7</v>
      </c>
      <c r="AD42" s="1">
        <v>-4.3812233722569999E-7</v>
      </c>
      <c r="AE42" s="1">
        <v>-1.61374497295701E-7</v>
      </c>
      <c r="AF42" s="1">
        <v>-1.04928867406752E-7</v>
      </c>
      <c r="AG42" s="1">
        <v>3.26311157625721E-7</v>
      </c>
      <c r="AH42">
        <v>0</v>
      </c>
      <c r="AI42">
        <v>0</v>
      </c>
      <c r="AJ42" s="1">
        <v>1.18648069197981E-6</v>
      </c>
      <c r="AK42">
        <v>0</v>
      </c>
      <c r="AL42">
        <v>0</v>
      </c>
      <c r="AM42">
        <v>0</v>
      </c>
      <c r="AN42" s="1">
        <v>-1.1440820531132801E-6</v>
      </c>
      <c r="AO42" s="1">
        <v>4.7337019363807001E-6</v>
      </c>
      <c r="AP42" s="1">
        <v>-4.1372197550660099E-6</v>
      </c>
      <c r="AQ42" s="1">
        <v>-2.7099504521864601E-6</v>
      </c>
      <c r="AR42" s="1">
        <v>4.8906893180912698E-4</v>
      </c>
      <c r="AS42" s="1">
        <v>1.2048292138413001E-6</v>
      </c>
      <c r="AT42" s="1">
        <v>-1.98342501593363E-5</v>
      </c>
      <c r="AU42" s="1">
        <v>-1.75764185390229E-5</v>
      </c>
      <c r="AV42" s="1">
        <v>-4.6674340810418602E-6</v>
      </c>
      <c r="AW42" s="1">
        <v>1.78345595853825E-7</v>
      </c>
      <c r="AX42" s="1">
        <v>-3.7614950743010899E-7</v>
      </c>
      <c r="AY42" s="1">
        <v>-4.9208320344401898E-7</v>
      </c>
      <c r="AZ42" s="1">
        <v>-1.55067702153876E-5</v>
      </c>
      <c r="BA42" s="1">
        <v>-1.0595394439404E-5</v>
      </c>
      <c r="BB42" s="1">
        <v>1.77309961782195E-6</v>
      </c>
      <c r="BC42" s="1">
        <v>1.4906550296469199E-6</v>
      </c>
      <c r="BD42" s="1">
        <v>-1.90645915077615E-6</v>
      </c>
      <c r="BE42" s="1">
        <v>-5.2212766219683603E-6</v>
      </c>
      <c r="BF42" s="1">
        <v>-1.00963706314922E-4</v>
      </c>
      <c r="BG42" s="1">
        <v>3.5007640080596399E-8</v>
      </c>
      <c r="BH42" s="1">
        <v>-1.54765136616613E-5</v>
      </c>
      <c r="BI42" s="1">
        <v>-2.4512696603915501E-6</v>
      </c>
      <c r="BJ42" s="1">
        <v>6.3663264559734402E-6</v>
      </c>
      <c r="BK42" s="1">
        <v>3.8794876017931804E-6</v>
      </c>
      <c r="BL42" s="1">
        <v>5.3178847858641901E-6</v>
      </c>
      <c r="BM42" s="1">
        <v>-2.2442208948070399E-4</v>
      </c>
      <c r="BN42" s="1">
        <v>1.45081277659692E-5</v>
      </c>
      <c r="BO42" s="1">
        <v>2.2753579682941401E-6</v>
      </c>
      <c r="BP42" s="1">
        <v>1.05050699849202E-5</v>
      </c>
      <c r="BQ42" s="1">
        <v>-3.3281268921304701E-5</v>
      </c>
      <c r="BR42" s="1">
        <v>-7.6815975483930397E-5</v>
      </c>
      <c r="BS42" s="1">
        <v>1.23270438824163E-5</v>
      </c>
    </row>
    <row r="43" spans="1:71" x14ac:dyDescent="0.25">
      <c r="A43" t="s">
        <v>58</v>
      </c>
      <c r="B43">
        <v>9.47045900000003E-3</v>
      </c>
      <c r="C43">
        <v>2.0665579948765E-2</v>
      </c>
      <c r="D43">
        <v>0</v>
      </c>
      <c r="E43">
        <v>0</v>
      </c>
      <c r="F43">
        <v>0</v>
      </c>
      <c r="G43">
        <v>0</v>
      </c>
      <c r="H43" s="1">
        <v>4.2633347558159802E-6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-1.22929598527098E-6</v>
      </c>
      <c r="P43" s="1">
        <v>4.7127385827477598E-7</v>
      </c>
      <c r="Q43">
        <v>0</v>
      </c>
      <c r="R43">
        <v>0</v>
      </c>
      <c r="S43" s="1">
        <v>-8.7302222002217403E-5</v>
      </c>
      <c r="T43">
        <v>0</v>
      </c>
      <c r="U43">
        <v>0</v>
      </c>
      <c r="V43" s="1">
        <v>4.2426918663522496E-6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1.0549477648715599E-6</v>
      </c>
      <c r="AC43" s="1">
        <v>-1.7942695766946499E-6</v>
      </c>
      <c r="AD43" s="1">
        <v>-3.2226983178965302E-9</v>
      </c>
      <c r="AE43" s="1">
        <v>-5.2736867516659296E-7</v>
      </c>
      <c r="AF43" s="1">
        <v>-3.0227149252970903E-7</v>
      </c>
      <c r="AG43" s="1">
        <v>-3.3372558018791299E-6</v>
      </c>
      <c r="AH43">
        <v>0</v>
      </c>
      <c r="AI43">
        <v>0</v>
      </c>
      <c r="AJ43" s="1">
        <v>2.05577474547842E-7</v>
      </c>
      <c r="AK43">
        <v>0</v>
      </c>
      <c r="AL43">
        <v>0</v>
      </c>
      <c r="AM43">
        <v>0</v>
      </c>
      <c r="AN43" s="1">
        <v>-1.9303185653429398E-6</v>
      </c>
      <c r="AO43" s="1">
        <v>-1.90315253948687E-6</v>
      </c>
      <c r="AP43" s="1">
        <v>-3.5811967869329501E-6</v>
      </c>
      <c r="AQ43" s="1">
        <v>4.0791764291502397E-6</v>
      </c>
      <c r="AR43" s="1">
        <v>1.2048292138413001E-6</v>
      </c>
      <c r="AS43" s="1">
        <v>4.2706619461880001E-4</v>
      </c>
      <c r="AT43" s="1">
        <v>-5.1777802461840503E-5</v>
      </c>
      <c r="AU43" s="1">
        <v>5.1398289353682704E-6</v>
      </c>
      <c r="AV43" s="1">
        <v>-4.9425251602257204E-7</v>
      </c>
      <c r="AW43" s="1">
        <v>-3.6614530613008499E-6</v>
      </c>
      <c r="AX43" s="1">
        <v>-2.9385579700310098E-6</v>
      </c>
      <c r="AY43" s="1">
        <v>2.9145910915100502E-6</v>
      </c>
      <c r="AZ43" s="1">
        <v>-7.4478025805993399E-6</v>
      </c>
      <c r="BA43" s="1">
        <v>-9.3399229238916904E-7</v>
      </c>
      <c r="BB43" s="1">
        <v>-1.1508092625785999E-6</v>
      </c>
      <c r="BC43" s="1">
        <v>1.90520786662383E-6</v>
      </c>
      <c r="BD43" s="1">
        <v>-3.44511187570285E-6</v>
      </c>
      <c r="BE43" s="1">
        <v>9.8188969027560605E-7</v>
      </c>
      <c r="BF43" s="1">
        <v>-5.0999956358234099E-6</v>
      </c>
      <c r="BG43" s="1">
        <v>6.0891395545349299E-7</v>
      </c>
      <c r="BH43" s="1">
        <v>-8.49289500186678E-7</v>
      </c>
      <c r="BI43" s="1">
        <v>4.3704323952351198E-6</v>
      </c>
      <c r="BJ43" s="1">
        <v>1.4535600038842601E-6</v>
      </c>
      <c r="BK43" s="1">
        <v>1.24633697246273E-6</v>
      </c>
      <c r="BL43" s="1">
        <v>2.3429920554021298E-5</v>
      </c>
      <c r="BM43" s="1">
        <v>-5.81475917601619E-5</v>
      </c>
      <c r="BN43" s="1">
        <v>2.1401562973046799E-6</v>
      </c>
      <c r="BO43" s="1">
        <v>-1.8942154421561699E-6</v>
      </c>
      <c r="BP43" s="1">
        <v>-1.45974049029255E-6</v>
      </c>
      <c r="BQ43" s="1">
        <v>-3.8667100015656402E-5</v>
      </c>
      <c r="BR43" s="1">
        <v>-2.0252911783727001E-4</v>
      </c>
      <c r="BS43" s="1">
        <v>-4.3714569183034396E-6</v>
      </c>
    </row>
    <row r="44" spans="1:71" x14ac:dyDescent="0.25">
      <c r="A44" t="s">
        <v>19</v>
      </c>
      <c r="B44">
        <v>3.4429436999999799E-2</v>
      </c>
      <c r="C44">
        <v>3.63852235340415E-2</v>
      </c>
      <c r="D44">
        <v>0</v>
      </c>
      <c r="E44">
        <v>0</v>
      </c>
      <c r="F44">
        <v>0</v>
      </c>
      <c r="G44">
        <v>0</v>
      </c>
      <c r="H44" s="1">
        <v>-1.07391944761318E-6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-1.4250600374619699E-7</v>
      </c>
      <c r="P44" s="1">
        <v>-1.1689821312859399E-6</v>
      </c>
      <c r="Q44">
        <v>0</v>
      </c>
      <c r="R44">
        <v>0</v>
      </c>
      <c r="S44" s="1">
        <v>-1.7723816266736E-5</v>
      </c>
      <c r="T44">
        <v>0</v>
      </c>
      <c r="U44">
        <v>0</v>
      </c>
      <c r="V44" s="1">
        <v>7.5972788238216703E-6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3.8335904083216904E-6</v>
      </c>
      <c r="AC44" s="1">
        <v>1.1418598502681701E-6</v>
      </c>
      <c r="AD44" s="1">
        <v>5.6578296983322398E-7</v>
      </c>
      <c r="AE44" s="1">
        <v>-4.8996594515121803E-7</v>
      </c>
      <c r="AF44" s="1">
        <v>-1.18273313865246E-6</v>
      </c>
      <c r="AG44" s="1">
        <v>3.9588214979451597E-6</v>
      </c>
      <c r="AH44">
        <v>0</v>
      </c>
      <c r="AI44">
        <v>0</v>
      </c>
      <c r="AJ44" s="1">
        <v>-2.12782594349551E-6</v>
      </c>
      <c r="AK44">
        <v>0</v>
      </c>
      <c r="AL44">
        <v>0</v>
      </c>
      <c r="AM44">
        <v>0</v>
      </c>
      <c r="AN44" s="1">
        <v>-1.3875722841076599E-6</v>
      </c>
      <c r="AO44" s="1">
        <v>-5.3405787324110197E-7</v>
      </c>
      <c r="AP44" s="1">
        <v>6.1889360402045801E-6</v>
      </c>
      <c r="AQ44" s="1">
        <v>5.3604026034641696E-7</v>
      </c>
      <c r="AR44" s="1">
        <v>-1.98342501593363E-5</v>
      </c>
      <c r="AS44" s="1">
        <v>-5.1777802461840503E-5</v>
      </c>
      <c r="AT44">
        <v>1.3238844916221701E-3</v>
      </c>
      <c r="AU44" s="1">
        <v>-1.9496847649100299E-5</v>
      </c>
      <c r="AV44" s="1">
        <v>-3.2276959386337902E-6</v>
      </c>
      <c r="AW44" s="1">
        <v>7.9278531824305296E-6</v>
      </c>
      <c r="AX44" s="1">
        <v>6.5829260335306204E-7</v>
      </c>
      <c r="AY44" s="1">
        <v>-1.24224529069903E-5</v>
      </c>
      <c r="AZ44" s="1">
        <v>-5.8698424587096099E-5</v>
      </c>
      <c r="BA44" s="1">
        <v>-3.5026271762408902E-5</v>
      </c>
      <c r="BB44" s="1">
        <v>7.3994441002445098E-6</v>
      </c>
      <c r="BC44" s="1">
        <v>6.1090140812738297E-6</v>
      </c>
      <c r="BD44" s="1">
        <v>1.62977324216568E-6</v>
      </c>
      <c r="BE44" s="1">
        <v>-1.2790034692361199E-6</v>
      </c>
      <c r="BF44" s="1">
        <v>-2.0097435879018999E-5</v>
      </c>
      <c r="BG44" s="1">
        <v>-4.5296357611421698E-5</v>
      </c>
      <c r="BH44" s="1">
        <v>-2.2164889885697401E-5</v>
      </c>
      <c r="BI44" s="1">
        <v>-1.7149951120687199E-5</v>
      </c>
      <c r="BJ44" s="1">
        <v>-1.5769395174861501E-6</v>
      </c>
      <c r="BK44" s="1">
        <v>-3.1748609296149399E-6</v>
      </c>
      <c r="BL44" s="1">
        <v>1.9838221138046001E-5</v>
      </c>
      <c r="BM44" s="1">
        <v>-2.7130679335024701E-4</v>
      </c>
      <c r="BN44" s="1">
        <v>5.95968050285223E-6</v>
      </c>
      <c r="BO44" s="1">
        <v>6.7752262418102401E-6</v>
      </c>
      <c r="BP44" s="1">
        <v>9.8502708136386606E-6</v>
      </c>
      <c r="BQ44" s="1">
        <v>-2.0169993027574501E-4</v>
      </c>
      <c r="BR44" s="1">
        <v>-5.9764073698975598E-4</v>
      </c>
      <c r="BS44" s="1">
        <v>-6.1525538486809396E-6</v>
      </c>
    </row>
    <row r="45" spans="1:71" x14ac:dyDescent="0.25">
      <c r="A45" t="s">
        <v>20</v>
      </c>
      <c r="B45">
        <v>1.7297097000000001E-2</v>
      </c>
      <c r="C45">
        <v>2.0114301441883801E-2</v>
      </c>
      <c r="D45">
        <v>0</v>
      </c>
      <c r="E45">
        <v>0</v>
      </c>
      <c r="F45">
        <v>0</v>
      </c>
      <c r="G45">
        <v>0</v>
      </c>
      <c r="H45" s="1">
        <v>-2.56752181254557E-6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1.01896277458636E-6</v>
      </c>
      <c r="P45" s="1">
        <v>-2.6562574978792901E-7</v>
      </c>
      <c r="Q45">
        <v>0</v>
      </c>
      <c r="R45">
        <v>0</v>
      </c>
      <c r="S45" s="1">
        <v>-1.77404062381358E-6</v>
      </c>
      <c r="T45">
        <v>0</v>
      </c>
      <c r="U45">
        <v>0</v>
      </c>
      <c r="V45" s="1">
        <v>7.7991305208347897E-7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3.0637317382273899E-6</v>
      </c>
      <c r="AC45" s="1">
        <v>-1.0386773099158801E-6</v>
      </c>
      <c r="AD45" s="1">
        <v>1.9675997615826E-8</v>
      </c>
      <c r="AE45" s="1">
        <v>-3.4142098991590899E-7</v>
      </c>
      <c r="AF45" s="1">
        <v>1.20219277273751E-6</v>
      </c>
      <c r="AG45" s="1">
        <v>-4.54740481364468E-8</v>
      </c>
      <c r="AH45">
        <v>0</v>
      </c>
      <c r="AI45">
        <v>0</v>
      </c>
      <c r="AJ45" s="1">
        <v>9.1882235889280499E-6</v>
      </c>
      <c r="AK45">
        <v>0</v>
      </c>
      <c r="AL45">
        <v>0</v>
      </c>
      <c r="AM45">
        <v>0</v>
      </c>
      <c r="AN45" s="1">
        <v>-2.6927251447056703E-7</v>
      </c>
      <c r="AO45" s="1">
        <v>4.1027332695335198E-6</v>
      </c>
      <c r="AP45" s="1">
        <v>5.5219892415034002E-6</v>
      </c>
      <c r="AQ45" s="1">
        <v>-1.89706230983387E-6</v>
      </c>
      <c r="AR45" s="1">
        <v>-1.75764185390229E-5</v>
      </c>
      <c r="AS45" s="1">
        <v>5.1398289353682704E-6</v>
      </c>
      <c r="AT45" s="1">
        <v>-1.9496847649100299E-5</v>
      </c>
      <c r="AU45" s="1">
        <v>4.0458512249497201E-4</v>
      </c>
      <c r="AV45" s="1">
        <v>4.9391947478347897E-7</v>
      </c>
      <c r="AW45" s="1">
        <v>2.4243792761677699E-6</v>
      </c>
      <c r="AX45" s="1">
        <v>1.7456873644004299E-6</v>
      </c>
      <c r="AY45" s="1">
        <v>3.2905886642964999E-6</v>
      </c>
      <c r="AZ45" s="1">
        <v>5.8544205658552197E-6</v>
      </c>
      <c r="BA45" s="1">
        <v>-1.5556539352058802E-5</v>
      </c>
      <c r="BB45" s="1">
        <v>2.4894417856094098E-6</v>
      </c>
      <c r="BC45" s="1">
        <v>2.7911743907991101E-6</v>
      </c>
      <c r="BD45" s="1">
        <v>-3.2183270281065499E-6</v>
      </c>
      <c r="BE45" s="1">
        <v>-2.7225082487522198E-5</v>
      </c>
      <c r="BF45" s="1">
        <v>-1.8207240968271301E-5</v>
      </c>
      <c r="BG45" s="1">
        <v>2.4434855604083602E-6</v>
      </c>
      <c r="BH45" s="1">
        <v>7.6433213033490606E-6</v>
      </c>
      <c r="BI45" s="1">
        <v>-2.2780785904910701E-5</v>
      </c>
      <c r="BJ45" s="1">
        <v>7.1599805766850005E-7</v>
      </c>
      <c r="BK45" s="1">
        <v>-7.9972882739952099E-7</v>
      </c>
      <c r="BL45" s="1">
        <v>6.8111914062905802E-6</v>
      </c>
      <c r="BM45" s="1">
        <v>-2.9834510951898897E-4</v>
      </c>
      <c r="BN45" s="1">
        <v>1.9224091849826401E-5</v>
      </c>
      <c r="BO45" s="1">
        <v>-1.6232552185883899E-6</v>
      </c>
      <c r="BP45" s="1">
        <v>-8.2791406532851596E-6</v>
      </c>
      <c r="BQ45" s="1">
        <v>-1.2628146847814301E-5</v>
      </c>
      <c r="BR45" s="1">
        <v>-4.0209028743254698E-5</v>
      </c>
      <c r="BS45" s="1">
        <v>3.5946735327044699E-6</v>
      </c>
    </row>
    <row r="46" spans="1:71" x14ac:dyDescent="0.25">
      <c r="A46" t="s">
        <v>48</v>
      </c>
      <c r="B46">
        <v>2.10088469999999E-2</v>
      </c>
      <c r="C46">
        <v>2.7576217264460499E-2</v>
      </c>
      <c r="D46">
        <v>0</v>
      </c>
      <c r="E46">
        <v>0</v>
      </c>
      <c r="F46">
        <v>0</v>
      </c>
      <c r="G46">
        <v>0</v>
      </c>
      <c r="H46" s="1">
        <v>9.2578607169619805E-6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-2.76641814425308E-6</v>
      </c>
      <c r="P46" s="1">
        <v>2.0034343638076101E-7</v>
      </c>
      <c r="Q46">
        <v>0</v>
      </c>
      <c r="R46">
        <v>0</v>
      </c>
      <c r="S46" s="1">
        <v>-6.7042161115832402E-7</v>
      </c>
      <c r="T46">
        <v>0</v>
      </c>
      <c r="U46">
        <v>0</v>
      </c>
      <c r="V46" s="1">
        <v>1.0486431045892199E-6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-5.1964622159143703E-6</v>
      </c>
      <c r="AC46" s="1">
        <v>5.6260319247566302E-6</v>
      </c>
      <c r="AD46" s="1">
        <v>8.7790916493266098E-7</v>
      </c>
      <c r="AE46" s="1">
        <v>4.23220922525457E-7</v>
      </c>
      <c r="AF46" s="1">
        <v>-5.45247246263818E-7</v>
      </c>
      <c r="AG46" s="1">
        <v>9.16584269198194E-7</v>
      </c>
      <c r="AH46">
        <v>0</v>
      </c>
      <c r="AI46">
        <v>0</v>
      </c>
      <c r="AJ46" s="1">
        <v>4.7652184849216399E-6</v>
      </c>
      <c r="AK46">
        <v>0</v>
      </c>
      <c r="AL46">
        <v>0</v>
      </c>
      <c r="AM46">
        <v>0</v>
      </c>
      <c r="AN46" s="1">
        <v>8.0583981175022404E-7</v>
      </c>
      <c r="AO46" s="1">
        <v>-1.86689261946075E-8</v>
      </c>
      <c r="AP46" s="1">
        <v>-5.1875197588925404E-6</v>
      </c>
      <c r="AQ46" s="1">
        <v>2.99606851399686E-6</v>
      </c>
      <c r="AR46" s="1">
        <v>-4.6674340810418602E-6</v>
      </c>
      <c r="AS46" s="1">
        <v>-4.9425251602257204E-7</v>
      </c>
      <c r="AT46" s="1">
        <v>-3.2276959386337902E-6</v>
      </c>
      <c r="AU46" s="1">
        <v>4.9391947478347897E-7</v>
      </c>
      <c r="AV46" s="1">
        <v>7.6044775861673099E-4</v>
      </c>
      <c r="AW46" s="1">
        <v>1.6729515621455001E-6</v>
      </c>
      <c r="AX46" s="1">
        <v>-2.3890537769604898E-6</v>
      </c>
      <c r="AY46" s="1">
        <v>-1.7664707766598702E-5</v>
      </c>
      <c r="AZ46" s="1">
        <v>-7.1078798033918297E-6</v>
      </c>
      <c r="BA46" s="1">
        <v>-8.7281522010510196E-6</v>
      </c>
      <c r="BB46" s="1">
        <v>-3.0492764834753901E-6</v>
      </c>
      <c r="BC46" s="1">
        <v>-3.8533987405191502E-6</v>
      </c>
      <c r="BD46" s="1">
        <v>-8.6643453906393598E-6</v>
      </c>
      <c r="BE46" s="1">
        <v>-8.4340430489020999E-5</v>
      </c>
      <c r="BF46" s="1">
        <v>1.12599763247038E-5</v>
      </c>
      <c r="BG46" s="1">
        <v>-1.30163312172222E-6</v>
      </c>
      <c r="BH46" s="1">
        <v>-2.1392063785036301E-4</v>
      </c>
      <c r="BI46" s="1">
        <v>-1.9734543372688999E-4</v>
      </c>
      <c r="BJ46" s="1">
        <v>-7.4046156421542498E-6</v>
      </c>
      <c r="BK46" s="1">
        <v>9.8417968304103494E-6</v>
      </c>
      <c r="BL46" s="1">
        <v>-1.0827827252538799E-5</v>
      </c>
      <c r="BM46" s="1">
        <v>2.8761624929321702E-5</v>
      </c>
      <c r="BN46" s="1">
        <v>-2.1252911383746399E-4</v>
      </c>
      <c r="BO46" s="1">
        <v>7.5353241395934398E-6</v>
      </c>
      <c r="BP46" s="1">
        <v>-2.55659754307193E-5</v>
      </c>
      <c r="BQ46" s="1">
        <v>2.7619504966640598E-6</v>
      </c>
      <c r="BR46" s="1">
        <v>-1.18556114384813E-5</v>
      </c>
      <c r="BS46" s="1">
        <v>-1.03708093322921E-5</v>
      </c>
    </row>
    <row r="47" spans="1:71" x14ac:dyDescent="0.25">
      <c r="A47" t="s">
        <v>49</v>
      </c>
      <c r="B47">
        <v>1.04049149999999E-2</v>
      </c>
      <c r="C47">
        <v>1.45609870897291E-2</v>
      </c>
      <c r="D47">
        <v>0</v>
      </c>
      <c r="E47">
        <v>0</v>
      </c>
      <c r="F47">
        <v>0</v>
      </c>
      <c r="G47">
        <v>0</v>
      </c>
      <c r="H47" s="1">
        <v>8.2715662948168795E-7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1.81438968983177E-6</v>
      </c>
      <c r="P47" s="1">
        <v>-2.8809303483856101E-7</v>
      </c>
      <c r="Q47">
        <v>0</v>
      </c>
      <c r="R47">
        <v>0</v>
      </c>
      <c r="S47" s="1">
        <v>1.7262889472189601E-6</v>
      </c>
      <c r="T47">
        <v>0</v>
      </c>
      <c r="U47">
        <v>0</v>
      </c>
      <c r="V47" s="1">
        <v>-9.6300213450396009E-7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-6.0166371559213701E-5</v>
      </c>
      <c r="AC47" s="1">
        <v>-2.5006024793872199E-6</v>
      </c>
      <c r="AD47" s="1">
        <v>-2.04590357915888E-7</v>
      </c>
      <c r="AE47" s="1">
        <v>1.0571650311879999E-6</v>
      </c>
      <c r="AF47" s="1">
        <v>3.1881818728866001E-6</v>
      </c>
      <c r="AG47" s="1">
        <v>-1.671785103642E-6</v>
      </c>
      <c r="AH47">
        <v>0</v>
      </c>
      <c r="AI47">
        <v>0</v>
      </c>
      <c r="AJ47" s="1">
        <v>-3.27507451908451E-6</v>
      </c>
      <c r="AK47">
        <v>0</v>
      </c>
      <c r="AL47">
        <v>0</v>
      </c>
      <c r="AM47">
        <v>0</v>
      </c>
      <c r="AN47" s="1">
        <v>1.31024717458668E-6</v>
      </c>
      <c r="AO47" s="1">
        <v>-5.8713822343473798E-7</v>
      </c>
      <c r="AP47" s="1">
        <v>5.0572788226775104E-7</v>
      </c>
      <c r="AQ47" s="1">
        <v>2.20311857138554E-6</v>
      </c>
      <c r="AR47" s="1">
        <v>1.78345595853825E-7</v>
      </c>
      <c r="AS47" s="1">
        <v>-3.6614530613008499E-6</v>
      </c>
      <c r="AT47" s="1">
        <v>7.9278531824305296E-6</v>
      </c>
      <c r="AU47" s="1">
        <v>2.4243792761677699E-6</v>
      </c>
      <c r="AV47" s="1">
        <v>1.6729515621455001E-6</v>
      </c>
      <c r="AW47" s="1">
        <v>2.1202234502725901E-4</v>
      </c>
      <c r="AX47" s="1">
        <v>2.7300035272457699E-6</v>
      </c>
      <c r="AY47" s="1">
        <v>4.3178985466122602E-6</v>
      </c>
      <c r="AZ47" s="1">
        <v>-4.3183574866288603E-6</v>
      </c>
      <c r="BA47" s="1">
        <v>5.7023445122276402E-6</v>
      </c>
      <c r="BB47" s="1">
        <v>-1.3962077929072701E-6</v>
      </c>
      <c r="BC47" s="1">
        <v>-2.3951062787626001E-6</v>
      </c>
      <c r="BD47" s="1">
        <v>-7.0962702725455897E-7</v>
      </c>
      <c r="BE47" s="1">
        <v>9.3362634707099302E-6</v>
      </c>
      <c r="BF47" s="1">
        <v>-1.80616191337443E-6</v>
      </c>
      <c r="BG47" s="1">
        <v>-7.6611624629904596E-7</v>
      </c>
      <c r="BH47" s="1">
        <v>-9.6248017171875694E-6</v>
      </c>
      <c r="BI47" s="1">
        <v>-8.4640576276354601E-5</v>
      </c>
      <c r="BJ47" s="1">
        <v>6.7703701488515596E-6</v>
      </c>
      <c r="BK47" s="1">
        <v>-1.73598921519085E-6</v>
      </c>
      <c r="BL47" s="1">
        <v>4.7789248858241796E-6</v>
      </c>
      <c r="BM47" s="1">
        <v>-7.4027635871083497E-6</v>
      </c>
      <c r="BN47" s="1">
        <v>-4.3300115101709301E-6</v>
      </c>
      <c r="BO47" s="1">
        <v>-2.4144247640434E-6</v>
      </c>
      <c r="BP47" s="1">
        <v>-8.7366031616093305E-5</v>
      </c>
      <c r="BQ47" s="1">
        <v>2.2758358866696699E-5</v>
      </c>
      <c r="BR47" s="1">
        <v>-4.2458333163873001E-6</v>
      </c>
      <c r="BS47" s="1">
        <v>-6.7821951803590699E-6</v>
      </c>
    </row>
    <row r="48" spans="1:71" x14ac:dyDescent="0.25">
      <c r="A48" t="s">
        <v>50</v>
      </c>
      <c r="B48">
        <v>4.7977869999999596E-3</v>
      </c>
      <c r="C48">
        <v>9.35322265264916E-3</v>
      </c>
      <c r="D48">
        <v>0</v>
      </c>
      <c r="E48">
        <v>0</v>
      </c>
      <c r="F48">
        <v>0</v>
      </c>
      <c r="G48">
        <v>0</v>
      </c>
      <c r="H48" s="1">
        <v>-1.55668519993507E-6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-9.2323815311780897E-7</v>
      </c>
      <c r="P48" s="1">
        <v>1.40556203390485E-8</v>
      </c>
      <c r="Q48">
        <v>0</v>
      </c>
      <c r="R48">
        <v>0</v>
      </c>
      <c r="S48" s="1">
        <v>3.6776625953208801E-6</v>
      </c>
      <c r="T48">
        <v>0</v>
      </c>
      <c r="U48">
        <v>0</v>
      </c>
      <c r="V48" s="1">
        <v>8.6649803361441603E-9</v>
      </c>
      <c r="W48">
        <v>0</v>
      </c>
      <c r="X48">
        <v>0</v>
      </c>
      <c r="Y48">
        <v>0</v>
      </c>
      <c r="Z48">
        <v>0</v>
      </c>
      <c r="AA48">
        <v>0</v>
      </c>
      <c r="AB48" s="1">
        <v>3.3513328565029198E-7</v>
      </c>
      <c r="AC48" s="1">
        <v>-4.8207107197647597E-5</v>
      </c>
      <c r="AD48" s="1">
        <v>-3.0717971461125502E-8</v>
      </c>
      <c r="AE48" s="1">
        <v>7.8853718081110597E-7</v>
      </c>
      <c r="AF48" s="1">
        <v>1.9830410807091399E-7</v>
      </c>
      <c r="AG48" s="1">
        <v>1.53596514860153E-6</v>
      </c>
      <c r="AH48">
        <v>0</v>
      </c>
      <c r="AI48">
        <v>0</v>
      </c>
      <c r="AJ48" s="1">
        <v>1.1068627766644999E-6</v>
      </c>
      <c r="AK48">
        <v>0</v>
      </c>
      <c r="AL48">
        <v>0</v>
      </c>
      <c r="AM48">
        <v>0</v>
      </c>
      <c r="AN48" s="1">
        <v>-4.32397715561699E-7</v>
      </c>
      <c r="AO48" s="1">
        <v>5.7583086657882897E-7</v>
      </c>
      <c r="AP48" s="1">
        <v>-6.7184797807722902E-7</v>
      </c>
      <c r="AQ48" s="1">
        <v>-6.1866063763841598E-7</v>
      </c>
      <c r="AR48" s="1">
        <v>-3.7614950743010899E-7</v>
      </c>
      <c r="AS48" s="1">
        <v>-2.9385579700310098E-6</v>
      </c>
      <c r="AT48" s="1">
        <v>6.5829260335306204E-7</v>
      </c>
      <c r="AU48" s="1">
        <v>1.7456873644004299E-6</v>
      </c>
      <c r="AV48" s="1">
        <v>-2.3890537769604898E-6</v>
      </c>
      <c r="AW48" s="1">
        <v>2.7300035272457699E-6</v>
      </c>
      <c r="AX48" s="1">
        <v>8.7482773990029498E-5</v>
      </c>
      <c r="AY48" s="1">
        <v>-6.4737138904770703E-7</v>
      </c>
      <c r="AZ48" s="1">
        <v>2.03626996831395E-6</v>
      </c>
      <c r="BA48" s="1">
        <v>-8.0707377847351208E-6</v>
      </c>
      <c r="BB48" s="1">
        <v>-1.24386820239562E-6</v>
      </c>
      <c r="BC48" s="1">
        <v>1.15587006806944E-6</v>
      </c>
      <c r="BD48" s="1">
        <v>3.5694931919046099E-6</v>
      </c>
      <c r="BE48" s="1">
        <v>4.0800842059400298E-7</v>
      </c>
      <c r="BF48" s="1">
        <v>1.87462195006662E-7</v>
      </c>
      <c r="BG48" s="1">
        <v>1.9786527062140301E-8</v>
      </c>
      <c r="BH48" s="1">
        <v>4.36707721332175E-6</v>
      </c>
      <c r="BI48" s="1">
        <v>-5.4245150366086701E-5</v>
      </c>
      <c r="BJ48" s="1">
        <v>1.18348866155583E-6</v>
      </c>
      <c r="BK48" s="1">
        <v>-2.4743188003216E-6</v>
      </c>
      <c r="BL48" s="1">
        <v>2.2507441766906902E-6</v>
      </c>
      <c r="BM48" s="1">
        <v>6.6854635902043501E-6</v>
      </c>
      <c r="BN48" s="1">
        <v>6.6630180263960996E-8</v>
      </c>
      <c r="BO48" s="1">
        <v>1.35970482770318E-6</v>
      </c>
      <c r="BP48" s="1">
        <v>-1.30389947431397E-6</v>
      </c>
      <c r="BQ48" s="1">
        <v>-9.8995051873235392E-7</v>
      </c>
      <c r="BR48" s="1">
        <v>1.0637358079248601E-6</v>
      </c>
      <c r="BS48" s="1">
        <v>1.9082037675824E-6</v>
      </c>
    </row>
    <row r="49" spans="1:71" x14ac:dyDescent="0.25">
      <c r="A49" t="s">
        <v>32</v>
      </c>
      <c r="B49">
        <v>1.2537315E-2</v>
      </c>
      <c r="C49">
        <v>1.9356669370160499E-2</v>
      </c>
      <c r="D49">
        <v>0</v>
      </c>
      <c r="E49">
        <v>0</v>
      </c>
      <c r="F49">
        <v>0</v>
      </c>
      <c r="G49">
        <v>0</v>
      </c>
      <c r="H49" s="1">
        <v>4.7336185376689101E-6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-4.9376109158305902E-6</v>
      </c>
      <c r="P49" s="1">
        <v>-6.2258580993232197E-8</v>
      </c>
      <c r="Q49">
        <v>0</v>
      </c>
      <c r="R49">
        <v>0</v>
      </c>
      <c r="S49" s="1">
        <v>3.33175182110173E-6</v>
      </c>
      <c r="T49">
        <v>0</v>
      </c>
      <c r="U49">
        <v>0</v>
      </c>
      <c r="V49" s="1">
        <v>1.0398846117702699E-6</v>
      </c>
      <c r="W49">
        <v>0</v>
      </c>
      <c r="X49">
        <v>0</v>
      </c>
      <c r="Y49">
        <v>0</v>
      </c>
      <c r="Z49">
        <v>0</v>
      </c>
      <c r="AA49">
        <v>0</v>
      </c>
      <c r="AB49" s="1">
        <v>-2.5372269155519601E-6</v>
      </c>
      <c r="AC49" s="1">
        <v>1.48743105395998E-6</v>
      </c>
      <c r="AD49" s="1">
        <v>2.3351810764274701E-6</v>
      </c>
      <c r="AE49" s="1">
        <v>6.2992100038483401E-7</v>
      </c>
      <c r="AF49" s="1">
        <v>-6.5179386268738505E-7</v>
      </c>
      <c r="AG49" s="1">
        <v>-5.1556363274260397E-5</v>
      </c>
      <c r="AH49">
        <v>0</v>
      </c>
      <c r="AI49">
        <v>0</v>
      </c>
      <c r="AJ49" s="1">
        <v>-4.7495101554505399E-6</v>
      </c>
      <c r="AK49">
        <v>0</v>
      </c>
      <c r="AL49">
        <v>0</v>
      </c>
      <c r="AM49">
        <v>0</v>
      </c>
      <c r="AN49" s="1">
        <v>3.4371101248716498E-6</v>
      </c>
      <c r="AO49" s="1">
        <v>2.9904545054296799E-6</v>
      </c>
      <c r="AP49" s="1">
        <v>-1.8691862047453599E-6</v>
      </c>
      <c r="AQ49" s="1">
        <v>-6.2001982286687904E-7</v>
      </c>
      <c r="AR49" s="1">
        <v>-4.9208320344401898E-7</v>
      </c>
      <c r="AS49" s="1">
        <v>2.9145910915100502E-6</v>
      </c>
      <c r="AT49" s="1">
        <v>-1.24224529069903E-5</v>
      </c>
      <c r="AU49" s="1">
        <v>3.2905886642964999E-6</v>
      </c>
      <c r="AV49" s="1">
        <v>-1.7664707766598702E-5</v>
      </c>
      <c r="AW49" s="1">
        <v>4.3178985466122602E-6</v>
      </c>
      <c r="AX49" s="1">
        <v>-6.4737138904770703E-7</v>
      </c>
      <c r="AY49" s="1">
        <v>3.7468064910571E-4</v>
      </c>
      <c r="AZ49" s="1">
        <v>6.90114988971413E-6</v>
      </c>
      <c r="BA49" s="1">
        <v>1.21533613247207E-5</v>
      </c>
      <c r="BB49" s="1">
        <v>4.0901829173548797E-6</v>
      </c>
      <c r="BC49" s="1">
        <v>1.30341888847321E-7</v>
      </c>
      <c r="BD49" s="1">
        <v>7.1791296287933496E-6</v>
      </c>
      <c r="BE49" s="1">
        <v>-1.9695191309194899E-5</v>
      </c>
      <c r="BF49" s="1">
        <v>4.5418054453516199E-6</v>
      </c>
      <c r="BG49" s="1">
        <v>-3.6982605848999402E-7</v>
      </c>
      <c r="BH49" s="1">
        <v>-3.4147146588890701E-5</v>
      </c>
      <c r="BI49" s="1">
        <v>-6.0774021765715801E-5</v>
      </c>
      <c r="BJ49" s="1">
        <v>-1.32905890698888E-5</v>
      </c>
      <c r="BK49" s="1">
        <v>2.7999910500293601E-6</v>
      </c>
      <c r="BL49" s="1">
        <v>1.3552159453471199E-6</v>
      </c>
      <c r="BM49" s="1">
        <v>-8.4026459425458795E-6</v>
      </c>
      <c r="BN49" s="1">
        <v>-2.0515589882736E-4</v>
      </c>
      <c r="BO49" s="1">
        <v>-3.88358368210646E-7</v>
      </c>
      <c r="BP49" s="1">
        <v>-1.6624592140837E-6</v>
      </c>
      <c r="BQ49" s="1">
        <v>1.2573969256504299E-5</v>
      </c>
      <c r="BR49" s="1">
        <v>-8.3055895256092197E-6</v>
      </c>
      <c r="BS49" s="1">
        <v>-6.5119158188287301E-6</v>
      </c>
    </row>
    <row r="50" spans="1:71" x14ac:dyDescent="0.25">
      <c r="A50" t="s">
        <v>59</v>
      </c>
      <c r="B50">
        <v>4.3577930999999799E-2</v>
      </c>
      <c r="C50">
        <v>5.7054489308593803E-2</v>
      </c>
      <c r="D50">
        <v>0</v>
      </c>
      <c r="E50">
        <v>0</v>
      </c>
      <c r="F50">
        <v>0</v>
      </c>
      <c r="G50">
        <v>0</v>
      </c>
      <c r="H50" s="1">
        <v>7.6141113712386697E-6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-7.05604531776056E-6</v>
      </c>
      <c r="P50" s="1">
        <v>1.4898563934405899E-6</v>
      </c>
      <c r="Q50">
        <v>0</v>
      </c>
      <c r="R50">
        <v>0</v>
      </c>
      <c r="S50" s="1">
        <v>2.2936611122088501E-6</v>
      </c>
      <c r="T50">
        <v>0</v>
      </c>
      <c r="U50">
        <v>0</v>
      </c>
      <c r="V50" s="1">
        <v>9.1030065576127302E-7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1.347514257706E-6</v>
      </c>
      <c r="AC50" s="1">
        <v>-2.93589214176679E-6</v>
      </c>
      <c r="AD50" s="1">
        <v>3.71250206989035E-7</v>
      </c>
      <c r="AE50" s="1">
        <v>-8.4934289919605196E-8</v>
      </c>
      <c r="AF50" s="1">
        <v>-2.1476837127895999E-6</v>
      </c>
      <c r="AG50" s="1">
        <v>4.6416105607862396E-6</v>
      </c>
      <c r="AH50">
        <v>0</v>
      </c>
      <c r="AI50">
        <v>0</v>
      </c>
      <c r="AJ50" s="1">
        <v>-4.9368452137577601E-5</v>
      </c>
      <c r="AK50">
        <v>0</v>
      </c>
      <c r="AL50">
        <v>0</v>
      </c>
      <c r="AM50">
        <v>0</v>
      </c>
      <c r="AN50" s="1">
        <v>-4.47262690588272E-6</v>
      </c>
      <c r="AO50" s="1">
        <v>1.42482948967588E-5</v>
      </c>
      <c r="AP50" s="1">
        <v>1.37529250681986E-6</v>
      </c>
      <c r="AQ50" s="1">
        <v>-6.9527694330562397E-6</v>
      </c>
      <c r="AR50" s="1">
        <v>-1.55067702153876E-5</v>
      </c>
      <c r="AS50" s="1">
        <v>-7.4478025805993399E-6</v>
      </c>
      <c r="AT50" s="1">
        <v>-5.8698424587096099E-5</v>
      </c>
      <c r="AU50" s="1">
        <v>5.8544205658552197E-6</v>
      </c>
      <c r="AV50" s="1">
        <v>-7.1078798033918297E-6</v>
      </c>
      <c r="AW50" s="1">
        <v>-4.3183574866288603E-6</v>
      </c>
      <c r="AX50" s="1">
        <v>2.03626996831395E-6</v>
      </c>
      <c r="AY50" s="1">
        <v>6.90114988971413E-6</v>
      </c>
      <c r="AZ50">
        <v>3.2552147502644502E-3</v>
      </c>
      <c r="BA50" s="1">
        <v>-5.5997383092660797E-4</v>
      </c>
      <c r="BB50" s="1">
        <v>1.2198426077309599E-5</v>
      </c>
      <c r="BC50" s="1">
        <v>-5.4465302267434997E-6</v>
      </c>
      <c r="BD50" s="1">
        <v>7.6582432036927992E-6</v>
      </c>
      <c r="BE50" s="1">
        <v>-1.5566830805680801E-4</v>
      </c>
      <c r="BF50" s="1">
        <v>1.52545748602573E-5</v>
      </c>
      <c r="BG50" s="1">
        <v>8.9976416371342998E-7</v>
      </c>
      <c r="BH50" s="1">
        <v>6.8878079385607199E-6</v>
      </c>
      <c r="BI50" s="1">
        <v>-1.35812538948452E-4</v>
      </c>
      <c r="BJ50" s="1">
        <v>-1.0859072180454399E-4</v>
      </c>
      <c r="BK50" s="1">
        <v>-1.8762727757740201E-4</v>
      </c>
      <c r="BL50" s="1">
        <v>-3.1596322109445E-5</v>
      </c>
      <c r="BM50" s="1">
        <v>-2.44978221582224E-4</v>
      </c>
      <c r="BN50" s="1">
        <v>-5.4880916342110701E-5</v>
      </c>
      <c r="BO50" s="1">
        <v>-6.2095860516025197E-5</v>
      </c>
      <c r="BP50" s="1">
        <v>-1.8041503408656902E-5</v>
      </c>
      <c r="BQ50">
        <v>-1.37566122519254E-3</v>
      </c>
      <c r="BR50" s="1">
        <v>-2.4032603495577801E-4</v>
      </c>
      <c r="BS50" s="1">
        <v>-4.0036863182100901E-7</v>
      </c>
    </row>
    <row r="51" spans="1:71" x14ac:dyDescent="0.25">
      <c r="A51" t="s">
        <v>47</v>
      </c>
      <c r="B51">
        <v>3.7352032999999903E-2</v>
      </c>
      <c r="C51">
        <v>4.77181521934976E-2</v>
      </c>
      <c r="D51">
        <v>0</v>
      </c>
      <c r="E51">
        <v>0</v>
      </c>
      <c r="F51">
        <v>0</v>
      </c>
      <c r="G51">
        <v>0</v>
      </c>
      <c r="H51" s="1">
        <v>-6.0639010805939803E-6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-4.08296025429324E-6</v>
      </c>
      <c r="P51" s="1">
        <v>-1.8922020557732101E-7</v>
      </c>
      <c r="Q51">
        <v>0</v>
      </c>
      <c r="R51">
        <v>0</v>
      </c>
      <c r="S51" s="1">
        <v>4.45027290938693E-6</v>
      </c>
      <c r="T51">
        <v>0</v>
      </c>
      <c r="U51">
        <v>0</v>
      </c>
      <c r="V51" s="1">
        <v>9.5632665150879603E-7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5.69266174892319E-6</v>
      </c>
      <c r="AC51" s="1">
        <v>1.09922082372093E-5</v>
      </c>
      <c r="AD51" s="1">
        <v>1.0516799942425699E-7</v>
      </c>
      <c r="AE51" s="1">
        <v>1.06279156904427E-6</v>
      </c>
      <c r="AF51" s="1">
        <v>9.27034753416977E-7</v>
      </c>
      <c r="AG51" s="1">
        <v>-5.5820763817529598E-6</v>
      </c>
      <c r="AH51">
        <v>0</v>
      </c>
      <c r="AI51">
        <v>0</v>
      </c>
      <c r="AJ51" s="1">
        <v>-1.48037567600858E-5</v>
      </c>
      <c r="AK51">
        <v>0</v>
      </c>
      <c r="AL51">
        <v>0</v>
      </c>
      <c r="AM51">
        <v>0</v>
      </c>
      <c r="AN51" s="1">
        <v>2.1465308880009499E-6</v>
      </c>
      <c r="AO51" s="1">
        <v>-4.8879013933840004E-6</v>
      </c>
      <c r="AP51" s="1">
        <v>-9.8698528231004604E-6</v>
      </c>
      <c r="AQ51" s="1">
        <v>3.1671672691535299E-6</v>
      </c>
      <c r="AR51" s="1">
        <v>-1.0595394439404E-5</v>
      </c>
      <c r="AS51" s="1">
        <v>-9.3399229238916904E-7</v>
      </c>
      <c r="AT51" s="1">
        <v>-3.5026271762408902E-5</v>
      </c>
      <c r="AU51" s="1">
        <v>-1.5556539352058802E-5</v>
      </c>
      <c r="AV51" s="1">
        <v>-8.7281522010510196E-6</v>
      </c>
      <c r="AW51" s="1">
        <v>5.7023445122276402E-6</v>
      </c>
      <c r="AX51" s="1">
        <v>-8.0707377847351208E-6</v>
      </c>
      <c r="AY51" s="1">
        <v>1.21533613247207E-5</v>
      </c>
      <c r="AZ51" s="1">
        <v>-5.5997383092660797E-4</v>
      </c>
      <c r="BA51">
        <v>2.2770220487617998E-3</v>
      </c>
      <c r="BB51" s="1">
        <v>-3.9427323880321099E-6</v>
      </c>
      <c r="BC51" s="1">
        <v>-1.62170662066133E-6</v>
      </c>
      <c r="BD51" s="1">
        <v>5.9021137481599098E-6</v>
      </c>
      <c r="BE51" s="1">
        <v>-1.20584460981257E-4</v>
      </c>
      <c r="BF51" s="1">
        <v>5.6694862999963403E-6</v>
      </c>
      <c r="BG51" s="1">
        <v>3.8364588087362098E-6</v>
      </c>
      <c r="BH51" s="1">
        <v>-5.7277477826389001E-6</v>
      </c>
      <c r="BI51" s="1">
        <v>-9.8707051747233494E-5</v>
      </c>
      <c r="BJ51" s="1">
        <v>-7.4710987567381694E-5</v>
      </c>
      <c r="BK51" s="1">
        <v>-5.74564791380449E-5</v>
      </c>
      <c r="BL51" s="1">
        <v>3.9655571769935E-5</v>
      </c>
      <c r="BM51" s="1">
        <v>-1.2816319799093399E-4</v>
      </c>
      <c r="BN51" s="1">
        <v>-1.01149177914154E-5</v>
      </c>
      <c r="BO51" s="1">
        <v>-1.44559731151305E-4</v>
      </c>
      <c r="BP51" s="1">
        <v>2.4331512398407498E-5</v>
      </c>
      <c r="BQ51" s="1">
        <v>-9.2360715726675301E-4</v>
      </c>
      <c r="BR51" s="1">
        <v>-1.5666835042562301E-4</v>
      </c>
      <c r="BS51" s="1">
        <v>6.4560488608715201E-6</v>
      </c>
    </row>
    <row r="52" spans="1:71" x14ac:dyDescent="0.25">
      <c r="A52" t="s">
        <v>36</v>
      </c>
      <c r="B52">
        <v>1.4066386999999901E-2</v>
      </c>
      <c r="C52">
        <v>1.46520644919267E-2</v>
      </c>
      <c r="D52">
        <v>0</v>
      </c>
      <c r="E52">
        <v>0</v>
      </c>
      <c r="F52">
        <v>0</v>
      </c>
      <c r="G52">
        <v>0</v>
      </c>
      <c r="H52" s="1">
        <v>-6.3497228151907996E-8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3.7540268755944101E-7</v>
      </c>
      <c r="P52" s="1">
        <v>3.0319254463126001E-7</v>
      </c>
      <c r="Q52">
        <v>0</v>
      </c>
      <c r="R52">
        <v>0</v>
      </c>
      <c r="S52" s="1">
        <v>7.3041101154324199E-7</v>
      </c>
      <c r="T52">
        <v>0</v>
      </c>
      <c r="U52">
        <v>0</v>
      </c>
      <c r="V52" s="1">
        <v>-7.0877169693306198E-7</v>
      </c>
      <c r="W52">
        <v>0</v>
      </c>
      <c r="X52">
        <v>0</v>
      </c>
      <c r="Y52">
        <v>0</v>
      </c>
      <c r="Z52">
        <v>0</v>
      </c>
      <c r="AA52">
        <v>0</v>
      </c>
      <c r="AB52" s="1">
        <v>1.49497445355798E-6</v>
      </c>
      <c r="AC52" s="1">
        <v>2.54787972602081E-6</v>
      </c>
      <c r="AD52" s="1">
        <v>2.48047755911329E-7</v>
      </c>
      <c r="AE52" s="1">
        <v>1.4456071856454399E-7</v>
      </c>
      <c r="AF52" s="1">
        <v>-1.6487886222791399E-7</v>
      </c>
      <c r="AG52" s="1">
        <v>5.3081910479088601E-7</v>
      </c>
      <c r="AH52">
        <v>0</v>
      </c>
      <c r="AI52">
        <v>0</v>
      </c>
      <c r="AJ52" s="1">
        <v>6.2001662284018695E-7</v>
      </c>
      <c r="AK52">
        <v>0</v>
      </c>
      <c r="AL52">
        <v>0</v>
      </c>
      <c r="AM52">
        <v>0</v>
      </c>
      <c r="AN52" s="1">
        <v>7.71997599928266E-7</v>
      </c>
      <c r="AO52" s="1">
        <v>4.15108998757398E-7</v>
      </c>
      <c r="AP52" s="1">
        <v>-6.60017273425388E-7</v>
      </c>
      <c r="AQ52" s="1">
        <v>-7.9933481569615996E-7</v>
      </c>
      <c r="AR52" s="1">
        <v>1.77309961782195E-6</v>
      </c>
      <c r="AS52" s="1">
        <v>-1.1508092625785999E-6</v>
      </c>
      <c r="AT52" s="1">
        <v>7.3994441002445098E-6</v>
      </c>
      <c r="AU52" s="1">
        <v>2.4894417856094098E-6</v>
      </c>
      <c r="AV52" s="1">
        <v>-3.0492764834753901E-6</v>
      </c>
      <c r="AW52" s="1">
        <v>-1.3962077929072701E-6</v>
      </c>
      <c r="AX52" s="1">
        <v>-1.24386820239562E-6</v>
      </c>
      <c r="AY52" s="1">
        <v>4.0901829173548797E-6</v>
      </c>
      <c r="AZ52" s="1">
        <v>1.2198426077309599E-5</v>
      </c>
      <c r="BA52" s="1">
        <v>-3.9427323880321099E-6</v>
      </c>
      <c r="BB52" s="1">
        <v>2.1468299387558101E-4</v>
      </c>
      <c r="BC52" s="1">
        <v>1.8718710273289099E-6</v>
      </c>
      <c r="BD52" s="1">
        <v>5.3467933324466398E-6</v>
      </c>
      <c r="BE52" s="1">
        <v>-5.2369982167399098E-6</v>
      </c>
      <c r="BF52" s="1">
        <v>1.20523424094627E-7</v>
      </c>
      <c r="BG52" s="1">
        <v>-1.02417475090572E-6</v>
      </c>
      <c r="BH52" s="1">
        <v>1.3774047294476401E-5</v>
      </c>
      <c r="BI52" s="1">
        <v>2.8803610028131802E-6</v>
      </c>
      <c r="BJ52" s="1">
        <v>-7.1392892255222896E-6</v>
      </c>
      <c r="BK52" s="1">
        <v>1.0406486221962099E-6</v>
      </c>
      <c r="BL52" s="1">
        <v>-4.30052630475991E-6</v>
      </c>
      <c r="BM52" s="1">
        <v>2.0434076505694901E-5</v>
      </c>
      <c r="BN52" s="1">
        <v>-4.8797763830007503E-6</v>
      </c>
      <c r="BO52" s="1">
        <v>1.6061401249995499E-6</v>
      </c>
      <c r="BP52" s="1">
        <v>1.8234899317556701E-6</v>
      </c>
      <c r="BQ52" s="1">
        <v>-2.9628523558919401E-4</v>
      </c>
      <c r="BR52" s="1">
        <v>2.2919507144662001E-5</v>
      </c>
      <c r="BS52" s="1">
        <v>9.4119364662096995E-6</v>
      </c>
    </row>
    <row r="53" spans="1:71" x14ac:dyDescent="0.25">
      <c r="A53" t="s">
        <v>38</v>
      </c>
      <c r="B53">
        <v>1.5710728000000101E-2</v>
      </c>
      <c r="C53">
        <v>1.32617461799408E-2</v>
      </c>
      <c r="D53">
        <v>0</v>
      </c>
      <c r="E53">
        <v>0</v>
      </c>
      <c r="F53">
        <v>0</v>
      </c>
      <c r="G53">
        <v>0</v>
      </c>
      <c r="H53" s="1">
        <v>-9.1399990675734998E-7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6.1302947471335895E-7</v>
      </c>
      <c r="P53" s="1">
        <v>-1.47134260546821E-8</v>
      </c>
      <c r="Q53">
        <v>0</v>
      </c>
      <c r="R53">
        <v>0</v>
      </c>
      <c r="S53" s="1">
        <v>-4.3453614795534699E-7</v>
      </c>
      <c r="T53">
        <v>0</v>
      </c>
      <c r="U53">
        <v>0</v>
      </c>
      <c r="V53" s="1">
        <v>9.971733256040019E-7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-2.5424359993890999E-7</v>
      </c>
      <c r="AC53" s="1">
        <v>2.6066731451314697E-7</v>
      </c>
      <c r="AD53" s="1">
        <v>-1.4816772518861699E-7</v>
      </c>
      <c r="AE53" s="1">
        <v>-8.7678329841098305E-8</v>
      </c>
      <c r="AF53" s="1">
        <v>-2.1387092205296201E-7</v>
      </c>
      <c r="AG53" s="1">
        <v>-9.5288411482880002E-7</v>
      </c>
      <c r="AH53">
        <v>0</v>
      </c>
      <c r="AI53">
        <v>0</v>
      </c>
      <c r="AJ53" s="1">
        <v>8.4669893867551697E-7</v>
      </c>
      <c r="AK53">
        <v>0</v>
      </c>
      <c r="AL53">
        <v>0</v>
      </c>
      <c r="AM53">
        <v>0</v>
      </c>
      <c r="AN53" s="1">
        <v>4.0153266490433398E-7</v>
      </c>
      <c r="AO53" s="1">
        <v>-4.41211119836167E-7</v>
      </c>
      <c r="AP53" s="1">
        <v>-2.4661944750911498E-6</v>
      </c>
      <c r="AQ53" s="1">
        <v>1.5922583413144999E-6</v>
      </c>
      <c r="AR53" s="1">
        <v>1.4906550296469199E-6</v>
      </c>
      <c r="AS53" s="1">
        <v>1.90520786662383E-6</v>
      </c>
      <c r="AT53" s="1">
        <v>6.1090140812738297E-6</v>
      </c>
      <c r="AU53" s="1">
        <v>2.7911743907991101E-6</v>
      </c>
      <c r="AV53" s="1">
        <v>-3.8533987405191502E-6</v>
      </c>
      <c r="AW53" s="1">
        <v>-2.3951062787626001E-6</v>
      </c>
      <c r="AX53" s="1">
        <v>1.15587006806944E-6</v>
      </c>
      <c r="AY53" s="1">
        <v>1.30341888847321E-7</v>
      </c>
      <c r="AZ53" s="1">
        <v>-5.4465302267434997E-6</v>
      </c>
      <c r="BA53" s="1">
        <v>-1.62170662066133E-6</v>
      </c>
      <c r="BB53" s="1">
        <v>1.8718710273289099E-6</v>
      </c>
      <c r="BC53" s="1">
        <v>1.7587391174117499E-4</v>
      </c>
      <c r="BD53" s="1">
        <v>-1.45112602812271E-7</v>
      </c>
      <c r="BE53" s="1">
        <v>6.47834368741636E-6</v>
      </c>
      <c r="BF53" s="1">
        <v>-3.6988919371791002E-6</v>
      </c>
      <c r="BG53" s="1">
        <v>1.8741491750131601E-6</v>
      </c>
      <c r="BH53" s="1">
        <v>2.6983503316494699E-6</v>
      </c>
      <c r="BI53" s="1">
        <v>-8.1741501798483901E-6</v>
      </c>
      <c r="BJ53" s="1">
        <v>-8.0832416041703002E-5</v>
      </c>
      <c r="BK53" s="1">
        <v>1.13962952591943E-6</v>
      </c>
      <c r="BL53" s="1">
        <v>-4.90306833924503E-7</v>
      </c>
      <c r="BM53" s="1">
        <v>5.4645649711652403E-6</v>
      </c>
      <c r="BN53" s="1">
        <v>8.0868256687703406E-6</v>
      </c>
      <c r="BO53" s="1">
        <v>4.1229915591473098E-6</v>
      </c>
      <c r="BP53" s="1">
        <v>1.0547243623009E-5</v>
      </c>
      <c r="BQ53" s="1">
        <v>-1.12076773719666E-4</v>
      </c>
      <c r="BR53" s="1">
        <v>-7.9319419819292595E-6</v>
      </c>
      <c r="BS53" s="1">
        <v>-3.8576697645700696E-6</v>
      </c>
    </row>
    <row r="54" spans="1:71" x14ac:dyDescent="0.25">
      <c r="A54" t="s">
        <v>10</v>
      </c>
      <c r="B54">
        <v>2.6056829E-2</v>
      </c>
      <c r="C54">
        <v>2.7428847431166099E-2</v>
      </c>
      <c r="D54">
        <v>0</v>
      </c>
      <c r="E54">
        <v>0</v>
      </c>
      <c r="F54">
        <v>0</v>
      </c>
      <c r="G54">
        <v>0</v>
      </c>
      <c r="H54" s="1">
        <v>-5.5276894932467698E-6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2.31029946475043E-6</v>
      </c>
      <c r="P54" s="1">
        <v>1.7486461862099499E-7</v>
      </c>
      <c r="Q54">
        <v>0</v>
      </c>
      <c r="R54">
        <v>0</v>
      </c>
      <c r="S54" s="1">
        <v>-2.54069821270753E-6</v>
      </c>
      <c r="T54">
        <v>0</v>
      </c>
      <c r="U54">
        <v>0</v>
      </c>
      <c r="V54" s="1">
        <v>-2.0713389293459698E-6</v>
      </c>
      <c r="W54">
        <v>0</v>
      </c>
      <c r="X54">
        <v>0</v>
      </c>
      <c r="Y54">
        <v>0</v>
      </c>
      <c r="Z54">
        <v>0</v>
      </c>
      <c r="AA54">
        <v>0</v>
      </c>
      <c r="AB54" s="1">
        <v>1.6699874275578399E-6</v>
      </c>
      <c r="AC54" s="1">
        <v>-7.0412332882797501E-7</v>
      </c>
      <c r="AD54" s="1">
        <v>9.5480174548673205E-7</v>
      </c>
      <c r="AE54" s="1">
        <v>-1.41226628531629E-7</v>
      </c>
      <c r="AF54" s="1">
        <v>1.6324742886498E-6</v>
      </c>
      <c r="AG54" s="1">
        <v>-2.5904697094027499E-6</v>
      </c>
      <c r="AH54">
        <v>0</v>
      </c>
      <c r="AI54">
        <v>0</v>
      </c>
      <c r="AJ54" s="1">
        <v>-2.3190637627046802E-6</v>
      </c>
      <c r="AK54">
        <v>0</v>
      </c>
      <c r="AL54">
        <v>0</v>
      </c>
      <c r="AM54">
        <v>0</v>
      </c>
      <c r="AN54" s="1">
        <v>1.63245911457277E-6</v>
      </c>
      <c r="AO54" s="1">
        <v>5.1260220419079299E-6</v>
      </c>
      <c r="AP54" s="1">
        <v>-2.40684845674847E-5</v>
      </c>
      <c r="AQ54" s="1">
        <v>-1.14326873565157E-4</v>
      </c>
      <c r="AR54" s="1">
        <v>-1.90645915077615E-6</v>
      </c>
      <c r="AS54" s="1">
        <v>-3.44511187570285E-6</v>
      </c>
      <c r="AT54" s="1">
        <v>1.62977324216568E-6</v>
      </c>
      <c r="AU54" s="1">
        <v>-3.2183270281065499E-6</v>
      </c>
      <c r="AV54" s="1">
        <v>-8.6643453906393598E-6</v>
      </c>
      <c r="AW54" s="1">
        <v>-7.0962702725455897E-7</v>
      </c>
      <c r="AX54" s="1">
        <v>3.5694931919046099E-6</v>
      </c>
      <c r="AY54" s="1">
        <v>7.1791296287933496E-6</v>
      </c>
      <c r="AZ54" s="1">
        <v>7.6582432036927992E-6</v>
      </c>
      <c r="BA54" s="1">
        <v>5.9021137481599098E-6</v>
      </c>
      <c r="BB54" s="1">
        <v>5.3467933324466398E-6</v>
      </c>
      <c r="BC54" s="1">
        <v>-1.45112602812271E-7</v>
      </c>
      <c r="BD54" s="1">
        <v>7.5234167140219004E-4</v>
      </c>
      <c r="BE54" s="1">
        <v>-2.73443372926843E-4</v>
      </c>
      <c r="BF54" s="1">
        <v>4.5836442435206196E-6</v>
      </c>
      <c r="BG54" s="1">
        <v>8.6000859355559396E-7</v>
      </c>
      <c r="BH54" s="1">
        <v>4.34665679996155E-6</v>
      </c>
      <c r="BI54" s="1">
        <v>-3.3119603488212703E-5</v>
      </c>
      <c r="BJ54" s="1">
        <v>-3.38693504568127E-6</v>
      </c>
      <c r="BK54" s="1">
        <v>1.2895709010762499E-5</v>
      </c>
      <c r="BL54" s="1">
        <v>-8.2142597879114002E-5</v>
      </c>
      <c r="BM54" s="1">
        <v>-1.9994743182213498E-5</v>
      </c>
      <c r="BN54" s="1">
        <v>-2.7309122966602499E-5</v>
      </c>
      <c r="BO54" s="1">
        <v>5.5096258496692397E-6</v>
      </c>
      <c r="BP54" s="1">
        <v>-1.5941546312529901E-5</v>
      </c>
      <c r="BQ54" s="1">
        <v>-2.6831701078052001E-5</v>
      </c>
      <c r="BR54" s="1">
        <v>2.4909307254770199E-5</v>
      </c>
      <c r="BS54" s="1">
        <v>-1.9568450404946201E-4</v>
      </c>
    </row>
    <row r="55" spans="1:71" x14ac:dyDescent="0.25">
      <c r="A55" t="s">
        <v>56</v>
      </c>
      <c r="B55">
        <v>8.2398581000000401E-2</v>
      </c>
      <c r="C55">
        <v>8.2912851578105601E-2</v>
      </c>
      <c r="D55">
        <v>0</v>
      </c>
      <c r="E55">
        <v>0</v>
      </c>
      <c r="F55">
        <v>0</v>
      </c>
      <c r="G55">
        <v>0</v>
      </c>
      <c r="H55" s="1">
        <v>-1.69660637555259E-5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-1.2740455633657201E-5</v>
      </c>
      <c r="P55" s="1">
        <v>-1.12261989109401E-5</v>
      </c>
      <c r="Q55">
        <v>0</v>
      </c>
      <c r="R55">
        <v>0</v>
      </c>
      <c r="S55" s="1">
        <v>-1.0707082278707099E-6</v>
      </c>
      <c r="T55">
        <v>0</v>
      </c>
      <c r="U55">
        <v>0</v>
      </c>
      <c r="V55" s="1">
        <v>-2.7092516913752998E-6</v>
      </c>
      <c r="W55">
        <v>0</v>
      </c>
      <c r="X55">
        <v>0</v>
      </c>
      <c r="Y55">
        <v>0</v>
      </c>
      <c r="Z55">
        <v>0</v>
      </c>
      <c r="AA55">
        <v>0</v>
      </c>
      <c r="AB55" s="1">
        <v>-1.0395167846561001E-5</v>
      </c>
      <c r="AC55" s="1">
        <v>-8.0451149578121498E-6</v>
      </c>
      <c r="AD55" s="1">
        <v>2.6401959712764201E-7</v>
      </c>
      <c r="AE55" s="1">
        <v>2.2017858574446898E-6</v>
      </c>
      <c r="AF55" s="1">
        <v>1.7956083234117701E-6</v>
      </c>
      <c r="AG55" s="1">
        <v>-7.5742565002331804E-6</v>
      </c>
      <c r="AH55">
        <v>0</v>
      </c>
      <c r="AI55">
        <v>0</v>
      </c>
      <c r="AJ55" s="1">
        <v>-7.2542245441322998E-6</v>
      </c>
      <c r="AK55">
        <v>0</v>
      </c>
      <c r="AL55">
        <v>0</v>
      </c>
      <c r="AM55">
        <v>0</v>
      </c>
      <c r="AN55" s="1">
        <v>-1.5154342466677201E-4</v>
      </c>
      <c r="AO55" s="1">
        <v>-4.3852927640470399E-5</v>
      </c>
      <c r="AP55" s="1">
        <v>-2.7482930491579301E-5</v>
      </c>
      <c r="AQ55" s="1">
        <v>-4.5427024439714098E-5</v>
      </c>
      <c r="AR55" s="1">
        <v>-5.2212766219683603E-6</v>
      </c>
      <c r="AS55" s="1">
        <v>9.8188969027560605E-7</v>
      </c>
      <c r="AT55" s="1">
        <v>-1.2790034692361199E-6</v>
      </c>
      <c r="AU55" s="1">
        <v>-2.7225082487522198E-5</v>
      </c>
      <c r="AV55" s="1">
        <v>-8.4340430489020999E-5</v>
      </c>
      <c r="AW55" s="1">
        <v>9.3362634707099302E-6</v>
      </c>
      <c r="AX55" s="1">
        <v>4.0800842059400298E-7</v>
      </c>
      <c r="AY55" s="1">
        <v>-1.9695191309194899E-5</v>
      </c>
      <c r="AZ55" s="1">
        <v>-1.5566830805680801E-4</v>
      </c>
      <c r="BA55" s="1">
        <v>-1.20584460981257E-4</v>
      </c>
      <c r="BB55" s="1">
        <v>-5.2369982167399098E-6</v>
      </c>
      <c r="BC55" s="1">
        <v>6.47834368741636E-6</v>
      </c>
      <c r="BD55" s="1">
        <v>-2.73443372926843E-4</v>
      </c>
      <c r="BE55">
        <v>6.8745409568129598E-3</v>
      </c>
      <c r="BF55" s="1">
        <v>1.7819219305443498E-5</v>
      </c>
      <c r="BG55" s="1">
        <v>3.8262964923688402E-7</v>
      </c>
      <c r="BH55" s="1">
        <v>-2.1086720183201101E-4</v>
      </c>
      <c r="BI55">
        <v>-1.41829802094472E-3</v>
      </c>
      <c r="BJ55" s="1">
        <v>-3.7161007447524699E-5</v>
      </c>
      <c r="BK55" s="1">
        <v>2.2869255257838E-5</v>
      </c>
      <c r="BL55">
        <v>-1.5834363004798399E-3</v>
      </c>
      <c r="BM55" s="1">
        <v>-2.2078382401488199E-4</v>
      </c>
      <c r="BN55" s="1">
        <v>-6.4319824453680995E-4</v>
      </c>
      <c r="BO55" s="1">
        <v>2.2675525042021099E-6</v>
      </c>
      <c r="BP55" s="1">
        <v>-2.1880294454408499E-4</v>
      </c>
      <c r="BQ55" s="1">
        <v>-7.0823862521913995E-4</v>
      </c>
      <c r="BR55" s="1">
        <v>-2.50052941803417E-4</v>
      </c>
      <c r="BS55" s="1">
        <v>-6.09524547889621E-4</v>
      </c>
    </row>
    <row r="56" spans="1:71" x14ac:dyDescent="0.25">
      <c r="A56" t="s">
        <v>43</v>
      </c>
      <c r="B56">
        <v>1.7068445000000002E-2</v>
      </c>
      <c r="C56">
        <v>2.4117727133962499E-2</v>
      </c>
      <c r="D56">
        <v>0</v>
      </c>
      <c r="E56">
        <v>0</v>
      </c>
      <c r="F56">
        <v>0</v>
      </c>
      <c r="G56">
        <v>0</v>
      </c>
      <c r="H56" s="1">
        <v>7.6314186392219404E-8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-7.3675953938098099E-5</v>
      </c>
      <c r="P56" s="1">
        <v>1.2895578167317701E-7</v>
      </c>
      <c r="Q56">
        <v>0</v>
      </c>
      <c r="R56">
        <v>0</v>
      </c>
      <c r="S56" s="1">
        <v>3.9414644427429299E-6</v>
      </c>
      <c r="T56">
        <v>0</v>
      </c>
      <c r="U56">
        <v>0</v>
      </c>
      <c r="V56" s="1">
        <v>1.18486206713677E-6</v>
      </c>
      <c r="W56">
        <v>0</v>
      </c>
      <c r="X56">
        <v>0</v>
      </c>
      <c r="Y56">
        <v>0</v>
      </c>
      <c r="Z56">
        <v>0</v>
      </c>
      <c r="AA56">
        <v>0</v>
      </c>
      <c r="AB56" s="1">
        <v>-1.8341907481387801E-6</v>
      </c>
      <c r="AC56" s="1">
        <v>-1.68683883274996E-7</v>
      </c>
      <c r="AD56" s="1">
        <v>3.9761680864088101E-7</v>
      </c>
      <c r="AE56" s="1">
        <v>2.3037281563658799E-7</v>
      </c>
      <c r="AF56" s="1">
        <v>2.8771172127210401E-7</v>
      </c>
      <c r="AG56" s="1">
        <v>-3.12154212209623E-7</v>
      </c>
      <c r="AH56">
        <v>0</v>
      </c>
      <c r="AI56">
        <v>0</v>
      </c>
      <c r="AJ56" s="1">
        <v>-3.43511892818103E-6</v>
      </c>
      <c r="AK56">
        <v>0</v>
      </c>
      <c r="AL56">
        <v>0</v>
      </c>
      <c r="AM56">
        <v>0</v>
      </c>
      <c r="AN56" s="1">
        <v>1.25620778243709E-6</v>
      </c>
      <c r="AO56" s="1">
        <v>-5.6531209510960303E-6</v>
      </c>
      <c r="AP56" s="1">
        <v>-3.6363567150070802E-6</v>
      </c>
      <c r="AQ56" s="1">
        <v>1.03830688955333E-7</v>
      </c>
      <c r="AR56" s="1">
        <v>-1.00963706314922E-4</v>
      </c>
      <c r="AS56" s="1">
        <v>-5.0999956358234099E-6</v>
      </c>
      <c r="AT56" s="1">
        <v>-2.0097435879018999E-5</v>
      </c>
      <c r="AU56" s="1">
        <v>-1.8207240968271301E-5</v>
      </c>
      <c r="AV56" s="1">
        <v>1.12599763247038E-5</v>
      </c>
      <c r="AW56" s="1">
        <v>-1.80616191337443E-6</v>
      </c>
      <c r="AX56" s="1">
        <v>1.87462195006662E-7</v>
      </c>
      <c r="AY56" s="1">
        <v>4.5418054453516199E-6</v>
      </c>
      <c r="AZ56" s="1">
        <v>1.52545748602573E-5</v>
      </c>
      <c r="BA56" s="1">
        <v>5.6694862999963403E-6</v>
      </c>
      <c r="BB56" s="1">
        <v>1.20523424094627E-7</v>
      </c>
      <c r="BC56" s="1">
        <v>-3.6988919371791002E-6</v>
      </c>
      <c r="BD56" s="1">
        <v>4.5836442435206196E-6</v>
      </c>
      <c r="BE56" s="1">
        <v>1.7819219305443498E-5</v>
      </c>
      <c r="BF56" s="1">
        <v>5.8166476210827099E-4</v>
      </c>
      <c r="BG56" s="1">
        <v>2.9543536082865499E-6</v>
      </c>
      <c r="BH56" s="1">
        <v>5.1261457775247999E-6</v>
      </c>
      <c r="BI56" s="1">
        <v>-5.4783174993457998E-5</v>
      </c>
      <c r="BJ56" s="1">
        <v>-6.0128945852629298E-6</v>
      </c>
      <c r="BK56" s="1">
        <v>3.1392226745910802E-6</v>
      </c>
      <c r="BL56" s="1">
        <v>8.0430522205375805E-6</v>
      </c>
      <c r="BM56" s="1">
        <v>-2.26211786401914E-4</v>
      </c>
      <c r="BN56" s="1">
        <v>1.91629061039394E-6</v>
      </c>
      <c r="BO56" s="1">
        <v>2.7972341158257702E-6</v>
      </c>
      <c r="BP56" s="1">
        <v>1.0496182281889401E-5</v>
      </c>
      <c r="BQ56" s="1">
        <v>-7.9666561126617196E-5</v>
      </c>
      <c r="BR56" s="1">
        <v>-7.8845992035100397E-5</v>
      </c>
      <c r="BS56" s="1">
        <v>9.2814937683252901E-7</v>
      </c>
    </row>
    <row r="57" spans="1:71" x14ac:dyDescent="0.25">
      <c r="A57" t="s">
        <v>22</v>
      </c>
      <c r="B57">
        <v>1.25330629999999E-2</v>
      </c>
      <c r="C57">
        <v>6.2055295815674899E-3</v>
      </c>
      <c r="D57">
        <v>0</v>
      </c>
      <c r="E57">
        <v>0</v>
      </c>
      <c r="F57">
        <v>0</v>
      </c>
      <c r="G57">
        <v>0</v>
      </c>
      <c r="H57" s="1">
        <v>-1.3438347903329599E-6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1.1099658072247201E-6</v>
      </c>
      <c r="P57" s="1">
        <v>9.8232413814092794E-8</v>
      </c>
      <c r="Q57">
        <v>0</v>
      </c>
      <c r="R57">
        <v>0</v>
      </c>
      <c r="S57" s="1">
        <v>1.01249917747865E-6</v>
      </c>
      <c r="T57">
        <v>0</v>
      </c>
      <c r="U57">
        <v>0</v>
      </c>
      <c r="V57" s="1">
        <v>9.0135814487453702E-7</v>
      </c>
      <c r="W57">
        <v>0</v>
      </c>
      <c r="X57">
        <v>0</v>
      </c>
      <c r="Y57">
        <v>0</v>
      </c>
      <c r="Z57">
        <v>0</v>
      </c>
      <c r="AA57">
        <v>0</v>
      </c>
      <c r="AB57" s="1">
        <v>1.41835231740008E-7</v>
      </c>
      <c r="AC57" s="1">
        <v>-2.2389324118160001E-7</v>
      </c>
      <c r="AD57" s="1">
        <v>-1.06325464082782E-7</v>
      </c>
      <c r="AE57" s="1">
        <v>-8.9408524795926801E-8</v>
      </c>
      <c r="AF57" s="1">
        <v>2.95611776515321E-7</v>
      </c>
      <c r="AG57" s="1">
        <v>-5.5485891668594096E-7</v>
      </c>
      <c r="AH57">
        <v>0</v>
      </c>
      <c r="AI57">
        <v>0</v>
      </c>
      <c r="AJ57" s="1">
        <v>-3.7591799589752302E-7</v>
      </c>
      <c r="AK57">
        <v>0</v>
      </c>
      <c r="AL57">
        <v>0</v>
      </c>
      <c r="AM57">
        <v>0</v>
      </c>
      <c r="AN57" s="1">
        <v>1.8840360759015799E-8</v>
      </c>
      <c r="AO57" s="1">
        <v>1.05089651200474E-6</v>
      </c>
      <c r="AP57" s="1">
        <v>4.3815966431833102E-7</v>
      </c>
      <c r="AQ57" s="1">
        <v>1.08481146733049E-6</v>
      </c>
      <c r="AR57" s="1">
        <v>3.5007640080596399E-8</v>
      </c>
      <c r="AS57" s="1">
        <v>6.0891395545349299E-7</v>
      </c>
      <c r="AT57" s="1">
        <v>-4.5296357611421698E-5</v>
      </c>
      <c r="AU57" s="1">
        <v>2.4434855604083602E-6</v>
      </c>
      <c r="AV57" s="1">
        <v>-1.30163312172222E-6</v>
      </c>
      <c r="AW57" s="1">
        <v>-7.6611624629904596E-7</v>
      </c>
      <c r="AX57" s="1">
        <v>1.9786527062140301E-8</v>
      </c>
      <c r="AY57" s="1">
        <v>-3.6982605848999402E-7</v>
      </c>
      <c r="AZ57" s="1">
        <v>8.9976416371342998E-7</v>
      </c>
      <c r="BA57" s="1">
        <v>3.8364588087362098E-6</v>
      </c>
      <c r="BB57" s="1">
        <v>-1.02417475090572E-6</v>
      </c>
      <c r="BC57" s="1">
        <v>1.8741491750131601E-6</v>
      </c>
      <c r="BD57" s="1">
        <v>8.6000859355559396E-7</v>
      </c>
      <c r="BE57" s="1">
        <v>3.8262964923688402E-7</v>
      </c>
      <c r="BF57" s="1">
        <v>2.9543536082865499E-6</v>
      </c>
      <c r="BG57" s="1">
        <v>3.8508597387709197E-5</v>
      </c>
      <c r="BH57" s="1">
        <v>-2.5353140071303302E-6</v>
      </c>
      <c r="BI57" s="1">
        <v>-1.85244809680486E-6</v>
      </c>
      <c r="BJ57" s="1">
        <v>5.6686243709504602E-6</v>
      </c>
      <c r="BK57" s="1">
        <v>7.7776221717618904E-7</v>
      </c>
      <c r="BL57" s="1">
        <v>-2.41017966365241E-6</v>
      </c>
      <c r="BM57" s="1">
        <v>-2.5142307495087098E-6</v>
      </c>
      <c r="BN57" s="1">
        <v>-6.7213013013961805E-7</v>
      </c>
      <c r="BO57" s="1">
        <v>-1.48799417112597E-6</v>
      </c>
      <c r="BP57" s="1">
        <v>2.9640131547966099E-6</v>
      </c>
      <c r="BQ57" s="1">
        <v>-6.4049889139302298E-6</v>
      </c>
      <c r="BR57" s="1">
        <v>-2.0763117449432298E-6</v>
      </c>
      <c r="BS57" s="1">
        <v>3.42017882876368E-6</v>
      </c>
    </row>
    <row r="58" spans="1:71" x14ac:dyDescent="0.25">
      <c r="A58" t="s">
        <v>60</v>
      </c>
      <c r="B58">
        <v>3.1239153000000099E-2</v>
      </c>
      <c r="C58">
        <v>3.9757916481186303E-2</v>
      </c>
      <c r="D58">
        <v>0</v>
      </c>
      <c r="E58">
        <v>0</v>
      </c>
      <c r="F58">
        <v>0</v>
      </c>
      <c r="G58">
        <v>0</v>
      </c>
      <c r="H58" s="1">
        <v>-1.1458135054387E-5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v>3.1949388543358302E-6</v>
      </c>
      <c r="P58" s="1">
        <v>4.9649522548574298E-7</v>
      </c>
      <c r="Q58">
        <v>0</v>
      </c>
      <c r="R58">
        <v>0</v>
      </c>
      <c r="S58" s="1">
        <v>-1.6763062796452301E-6</v>
      </c>
      <c r="T58">
        <v>0</v>
      </c>
      <c r="U58">
        <v>0</v>
      </c>
      <c r="V58" s="1">
        <v>-1.1798175900356101E-6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9.9418800517149401E-6</v>
      </c>
      <c r="AC58" s="1">
        <v>-3.60389166076997E-6</v>
      </c>
      <c r="AD58" s="1">
        <v>1.2245710870929701E-6</v>
      </c>
      <c r="AE58" s="1">
        <v>7.6608621018832297E-7</v>
      </c>
      <c r="AF58" s="1">
        <v>2.4744129028316199E-6</v>
      </c>
      <c r="AG58" s="1">
        <v>-4.4757681835752801E-6</v>
      </c>
      <c r="AH58">
        <v>0</v>
      </c>
      <c r="AI58">
        <v>0</v>
      </c>
      <c r="AJ58" s="1">
        <v>5.2388612955942095E-7</v>
      </c>
      <c r="AK58">
        <v>0</v>
      </c>
      <c r="AL58">
        <v>0</v>
      </c>
      <c r="AM58">
        <v>0</v>
      </c>
      <c r="AN58" s="1">
        <v>5.5361594680352802E-6</v>
      </c>
      <c r="AO58" s="1">
        <v>3.3546293941545502E-6</v>
      </c>
      <c r="AP58" s="1">
        <v>9.5545586707713202E-6</v>
      </c>
      <c r="AQ58" s="1">
        <v>6.8513170465942497E-6</v>
      </c>
      <c r="AR58" s="1">
        <v>-1.54765136616613E-5</v>
      </c>
      <c r="AS58" s="1">
        <v>-8.49289500186678E-7</v>
      </c>
      <c r="AT58" s="1">
        <v>-2.2164889885697401E-5</v>
      </c>
      <c r="AU58" s="1">
        <v>7.6433213033490606E-6</v>
      </c>
      <c r="AV58" s="1">
        <v>-2.1392063785036301E-4</v>
      </c>
      <c r="AW58" s="1">
        <v>-9.6248017171875694E-6</v>
      </c>
      <c r="AX58" s="1">
        <v>4.36707721332175E-6</v>
      </c>
      <c r="AY58" s="1">
        <v>-3.4147146588890701E-5</v>
      </c>
      <c r="AZ58" s="1">
        <v>6.8878079385607199E-6</v>
      </c>
      <c r="BA58" s="1">
        <v>-5.7277477826389001E-6</v>
      </c>
      <c r="BB58" s="1">
        <v>1.3774047294476401E-5</v>
      </c>
      <c r="BC58" s="1">
        <v>2.6983503316494699E-6</v>
      </c>
      <c r="BD58" s="1">
        <v>4.34665679996155E-6</v>
      </c>
      <c r="BE58" s="1">
        <v>-2.1086720183201101E-4</v>
      </c>
      <c r="BF58" s="1">
        <v>5.1261457775247999E-6</v>
      </c>
      <c r="BG58" s="1">
        <v>-2.5353140071303302E-6</v>
      </c>
      <c r="BH58">
        <v>1.5806919229249801E-3</v>
      </c>
      <c r="BI58" s="1">
        <v>-4.5112739094128602E-4</v>
      </c>
      <c r="BJ58" s="1">
        <v>8.8749330780339206E-6</v>
      </c>
      <c r="BK58" s="1">
        <v>-1.37636563333103E-6</v>
      </c>
      <c r="BL58" s="1">
        <v>-5.9186050506819002E-5</v>
      </c>
      <c r="BM58" s="1">
        <v>-1.3636561476613401E-5</v>
      </c>
      <c r="BN58" s="1">
        <v>-4.7289299871144502E-4</v>
      </c>
      <c r="BO58" s="1">
        <v>7.6725801261323501E-7</v>
      </c>
      <c r="BP58" s="1">
        <v>-8.2034250655685695E-5</v>
      </c>
      <c r="BQ58" s="1">
        <v>-6.3484870622628695E-5</v>
      </c>
      <c r="BR58" s="1">
        <v>1.5710391164859401E-5</v>
      </c>
      <c r="BS58" s="1">
        <v>-1.3360896736037399E-5</v>
      </c>
    </row>
    <row r="59" spans="1:71" x14ac:dyDescent="0.25">
      <c r="A59" t="s">
        <v>66</v>
      </c>
      <c r="B59">
        <v>7.2708426999999701E-2</v>
      </c>
      <c r="C59">
        <v>7.9623030838448405E-2</v>
      </c>
      <c r="D59">
        <v>0</v>
      </c>
      <c r="E59">
        <v>0</v>
      </c>
      <c r="F59">
        <v>0</v>
      </c>
      <c r="G59">
        <v>0</v>
      </c>
      <c r="H59" s="1">
        <v>3.6026493547134501E-6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1.2092401116644E-5</v>
      </c>
      <c r="P59" s="1">
        <v>3.3601978780047499E-6</v>
      </c>
      <c r="Q59">
        <v>0</v>
      </c>
      <c r="R59">
        <v>0</v>
      </c>
      <c r="S59" s="1">
        <v>1.7122417392142499E-5</v>
      </c>
      <c r="T59">
        <v>0</v>
      </c>
      <c r="U59">
        <v>0</v>
      </c>
      <c r="V59" s="1">
        <v>1.4873209452923699E-6</v>
      </c>
      <c r="W59">
        <v>0</v>
      </c>
      <c r="X59">
        <v>0</v>
      </c>
      <c r="Y59">
        <v>0</v>
      </c>
      <c r="Z59">
        <v>0</v>
      </c>
      <c r="AA59">
        <v>0</v>
      </c>
      <c r="AB59" s="1">
        <v>-2.5444624016969E-5</v>
      </c>
      <c r="AC59" s="1">
        <v>-2.10885320205016E-4</v>
      </c>
      <c r="AD59" s="1">
        <v>1.09682598685463E-6</v>
      </c>
      <c r="AE59" s="1">
        <v>-1.5398349044851501E-5</v>
      </c>
      <c r="AF59" s="1">
        <v>1.10365119540548E-5</v>
      </c>
      <c r="AG59" s="1">
        <v>-3.8734816521597997E-6</v>
      </c>
      <c r="AH59">
        <v>0</v>
      </c>
      <c r="AI59">
        <v>0</v>
      </c>
      <c r="AJ59" s="1">
        <v>8.04599047935307E-6</v>
      </c>
      <c r="AK59">
        <v>0</v>
      </c>
      <c r="AL59">
        <v>0</v>
      </c>
      <c r="AM59">
        <v>0</v>
      </c>
      <c r="AN59" s="1">
        <v>1.8078355278050501E-5</v>
      </c>
      <c r="AO59" s="1">
        <v>-7.1280879807767102E-6</v>
      </c>
      <c r="AP59" s="1">
        <v>-7.5273683762962402E-6</v>
      </c>
      <c r="AQ59" s="1">
        <v>-2.1397167097630998E-5</v>
      </c>
      <c r="AR59" s="1">
        <v>-2.4512696603915501E-6</v>
      </c>
      <c r="AS59" s="1">
        <v>4.3704323952351198E-6</v>
      </c>
      <c r="AT59" s="1">
        <v>-1.7149951120687199E-5</v>
      </c>
      <c r="AU59" s="1">
        <v>-2.2780785904910701E-5</v>
      </c>
      <c r="AV59" s="1">
        <v>-1.9734543372688999E-4</v>
      </c>
      <c r="AW59" s="1">
        <v>-8.4640576276354601E-5</v>
      </c>
      <c r="AX59" s="1">
        <v>-5.4245150366086701E-5</v>
      </c>
      <c r="AY59" s="1">
        <v>-6.0774021765715801E-5</v>
      </c>
      <c r="AZ59" s="1">
        <v>-1.35812538948452E-4</v>
      </c>
      <c r="BA59" s="1">
        <v>-9.8707051747233494E-5</v>
      </c>
      <c r="BB59" s="1">
        <v>2.8803610028131802E-6</v>
      </c>
      <c r="BC59" s="1">
        <v>-8.1741501798483901E-6</v>
      </c>
      <c r="BD59" s="1">
        <v>-3.3119603488212703E-5</v>
      </c>
      <c r="BE59">
        <v>-1.41829802094472E-3</v>
      </c>
      <c r="BF59" s="1">
        <v>-5.4783174993457998E-5</v>
      </c>
      <c r="BG59" s="1">
        <v>-1.85244809680486E-6</v>
      </c>
      <c r="BH59" s="1">
        <v>-4.5112739094128602E-4</v>
      </c>
      <c r="BI59">
        <v>6.3398270399005101E-3</v>
      </c>
      <c r="BJ59" s="1">
        <v>4.4649555542016302E-6</v>
      </c>
      <c r="BK59" s="1">
        <v>-4.6040044829893398E-6</v>
      </c>
      <c r="BL59" s="1">
        <v>-3.58286236825809E-4</v>
      </c>
      <c r="BM59" s="1">
        <v>-1.33496078002133E-4</v>
      </c>
      <c r="BN59">
        <v>-1.10177424076304E-3</v>
      </c>
      <c r="BO59" s="1">
        <v>-9.8330913207445104E-6</v>
      </c>
      <c r="BP59" s="1">
        <v>-8.2671807824478104E-4</v>
      </c>
      <c r="BQ59" s="1">
        <v>-6.82650148581585E-4</v>
      </c>
      <c r="BR59" s="1">
        <v>-1.78231348727604E-4</v>
      </c>
      <c r="BS59" s="1">
        <v>-1.98956265754397E-4</v>
      </c>
    </row>
    <row r="60" spans="1:71" x14ac:dyDescent="0.25">
      <c r="A60" t="s">
        <v>54</v>
      </c>
      <c r="B60">
        <v>2.6538022000000001E-2</v>
      </c>
      <c r="C60">
        <v>3.3608117549845502E-2</v>
      </c>
      <c r="D60">
        <v>0</v>
      </c>
      <c r="E60">
        <v>0</v>
      </c>
      <c r="F60">
        <v>0</v>
      </c>
      <c r="G60">
        <v>0</v>
      </c>
      <c r="H60" s="1">
        <v>-3.34607269426108E-6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v>2.0227224067232902E-6</v>
      </c>
      <c r="P60" s="1">
        <v>-3.9348808784678202E-7</v>
      </c>
      <c r="Q60">
        <v>0</v>
      </c>
      <c r="R60">
        <v>0</v>
      </c>
      <c r="S60" s="1">
        <v>-1.9124423561788701E-6</v>
      </c>
      <c r="T60">
        <v>0</v>
      </c>
      <c r="U60">
        <v>0</v>
      </c>
      <c r="V60" s="1">
        <v>-2.64092730044885E-7</v>
      </c>
      <c r="W60">
        <v>0</v>
      </c>
      <c r="X60">
        <v>0</v>
      </c>
      <c r="Y60">
        <v>0</v>
      </c>
      <c r="Z60">
        <v>0</v>
      </c>
      <c r="AA60">
        <v>0</v>
      </c>
      <c r="AB60" s="1">
        <v>-1.3664741155837399E-6</v>
      </c>
      <c r="AC60" s="1">
        <v>2.3103202529390499E-6</v>
      </c>
      <c r="AD60" s="1">
        <v>-6.5577546913090004E-7</v>
      </c>
      <c r="AE60" s="1">
        <v>7.4768920150037302E-8</v>
      </c>
      <c r="AF60" s="1">
        <v>-9.9022311235122904E-7</v>
      </c>
      <c r="AG60" s="1">
        <v>4.8020496688853401E-6</v>
      </c>
      <c r="AH60">
        <v>0</v>
      </c>
      <c r="AI60">
        <v>0</v>
      </c>
      <c r="AJ60" s="1">
        <v>-8.9307356363694199E-7</v>
      </c>
      <c r="AK60">
        <v>0</v>
      </c>
      <c r="AL60">
        <v>0</v>
      </c>
      <c r="AM60">
        <v>0</v>
      </c>
      <c r="AN60" s="1">
        <v>4.7474083730168698E-7</v>
      </c>
      <c r="AO60" s="1">
        <v>1.86385204630894E-6</v>
      </c>
      <c r="AP60" s="1">
        <v>8.3948545535649393E-6</v>
      </c>
      <c r="AQ60" s="1">
        <v>7.4993890171395402E-6</v>
      </c>
      <c r="AR60" s="1">
        <v>6.3663264559734402E-6</v>
      </c>
      <c r="AS60" s="1">
        <v>1.4535600038842601E-6</v>
      </c>
      <c r="AT60" s="1">
        <v>-1.5769395174861501E-6</v>
      </c>
      <c r="AU60" s="1">
        <v>7.1599805766850005E-7</v>
      </c>
      <c r="AV60" s="1">
        <v>-7.4046156421542498E-6</v>
      </c>
      <c r="AW60" s="1">
        <v>6.7703701488515596E-6</v>
      </c>
      <c r="AX60" s="1">
        <v>1.18348866155583E-6</v>
      </c>
      <c r="AY60" s="1">
        <v>-1.32905890698888E-5</v>
      </c>
      <c r="AZ60" s="1">
        <v>-1.0859072180454399E-4</v>
      </c>
      <c r="BA60" s="1">
        <v>-7.4710987567381694E-5</v>
      </c>
      <c r="BB60" s="1">
        <v>-7.1392892255222896E-6</v>
      </c>
      <c r="BC60" s="1">
        <v>-8.0832416041703002E-5</v>
      </c>
      <c r="BD60" s="1">
        <v>-3.38693504568127E-6</v>
      </c>
      <c r="BE60" s="1">
        <v>-3.7161007447524699E-5</v>
      </c>
      <c r="BF60" s="1">
        <v>-6.0128945852629298E-6</v>
      </c>
      <c r="BG60" s="1">
        <v>5.6686243709504602E-6</v>
      </c>
      <c r="BH60" s="1">
        <v>8.8749330780339206E-6</v>
      </c>
      <c r="BI60" s="1">
        <v>4.4649555542016302E-6</v>
      </c>
      <c r="BJ60">
        <v>1.1295055652442299E-3</v>
      </c>
      <c r="BK60" s="1">
        <v>-7.9099304498187108E-6</v>
      </c>
      <c r="BL60" s="1">
        <v>9.9130488833561199E-6</v>
      </c>
      <c r="BM60" s="1">
        <v>-3.7543022672998403E-5</v>
      </c>
      <c r="BN60" s="1">
        <v>8.5039201622484696E-6</v>
      </c>
      <c r="BO60" s="1">
        <v>1.33034125531011E-6</v>
      </c>
      <c r="BP60" s="1">
        <v>1.48798301344237E-5</v>
      </c>
      <c r="BQ60" s="1">
        <v>-8.1547619793376203E-4</v>
      </c>
      <c r="BR60" s="1">
        <v>-3.2937521689227502E-5</v>
      </c>
      <c r="BS60" s="1">
        <v>1.67210511090673E-5</v>
      </c>
    </row>
    <row r="61" spans="1:71" x14ac:dyDescent="0.25">
      <c r="A61" t="s">
        <v>35</v>
      </c>
      <c r="B61">
        <v>1.20813969999999E-2</v>
      </c>
      <c r="C61">
        <v>2.0993581213876698E-2</v>
      </c>
      <c r="D61">
        <v>0</v>
      </c>
      <c r="E61">
        <v>0</v>
      </c>
      <c r="F61">
        <v>0</v>
      </c>
      <c r="G61">
        <v>0</v>
      </c>
      <c r="H61" s="1">
        <v>4.5014527580014401E-8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5.5490962256630795E-7</v>
      </c>
      <c r="P61" s="1">
        <v>-2.1465425733883199E-7</v>
      </c>
      <c r="Q61">
        <v>0</v>
      </c>
      <c r="R61">
        <v>0</v>
      </c>
      <c r="S61" s="1">
        <v>5.2561858695271798E-6</v>
      </c>
      <c r="T61">
        <v>0</v>
      </c>
      <c r="U61">
        <v>0</v>
      </c>
      <c r="V61" s="1">
        <v>1.8170704260199E-6</v>
      </c>
      <c r="W61">
        <v>0</v>
      </c>
      <c r="X61">
        <v>0</v>
      </c>
      <c r="Y61">
        <v>0</v>
      </c>
      <c r="Z61">
        <v>0</v>
      </c>
      <c r="AA61">
        <v>0</v>
      </c>
      <c r="AB61" s="1">
        <v>5.5960084203136096E-7</v>
      </c>
      <c r="AC61" s="1">
        <v>-3.7747025549479199E-6</v>
      </c>
      <c r="AD61" s="1">
        <v>-8.4539163500476996E-8</v>
      </c>
      <c r="AE61" s="1">
        <v>-2.9539124924207501E-7</v>
      </c>
      <c r="AF61" s="1">
        <v>2.6254179163830498E-7</v>
      </c>
      <c r="AG61" s="1">
        <v>-5.6064569990623605E-7</v>
      </c>
      <c r="AH61">
        <v>0</v>
      </c>
      <c r="AI61">
        <v>0</v>
      </c>
      <c r="AJ61" s="1">
        <v>-6.9365294357472896E-5</v>
      </c>
      <c r="AK61">
        <v>0</v>
      </c>
      <c r="AL61">
        <v>0</v>
      </c>
      <c r="AM61">
        <v>0</v>
      </c>
      <c r="AN61" s="1">
        <v>2.2949875771397799E-8</v>
      </c>
      <c r="AO61" s="1">
        <v>-1.4408837899674899E-6</v>
      </c>
      <c r="AP61" s="1">
        <v>-3.1662645480852702E-6</v>
      </c>
      <c r="AQ61" s="1">
        <v>-2.5567260114993598E-6</v>
      </c>
      <c r="AR61" s="1">
        <v>3.8794876017931804E-6</v>
      </c>
      <c r="AS61" s="1">
        <v>1.24633697246273E-6</v>
      </c>
      <c r="AT61" s="1">
        <v>-3.1748609296149399E-6</v>
      </c>
      <c r="AU61" s="1">
        <v>-7.9972882739952099E-7</v>
      </c>
      <c r="AV61" s="1">
        <v>9.8417968304103494E-6</v>
      </c>
      <c r="AW61" s="1">
        <v>-1.73598921519085E-6</v>
      </c>
      <c r="AX61" s="1">
        <v>-2.4743188003216E-6</v>
      </c>
      <c r="AY61" s="1">
        <v>2.7999910500293601E-6</v>
      </c>
      <c r="AZ61" s="1">
        <v>-1.8762727757740201E-4</v>
      </c>
      <c r="BA61" s="1">
        <v>-5.74564791380449E-5</v>
      </c>
      <c r="BB61" s="1">
        <v>1.0406486221962099E-6</v>
      </c>
      <c r="BC61" s="1">
        <v>1.13962952591943E-6</v>
      </c>
      <c r="BD61" s="1">
        <v>1.2895709010762499E-5</v>
      </c>
      <c r="BE61" s="1">
        <v>2.2869255257838E-5</v>
      </c>
      <c r="BF61" s="1">
        <v>3.1392226745910802E-6</v>
      </c>
      <c r="BG61" s="1">
        <v>7.7776221717618904E-7</v>
      </c>
      <c r="BH61" s="1">
        <v>-1.37636563333103E-6</v>
      </c>
      <c r="BI61" s="1">
        <v>-4.6040044829893398E-6</v>
      </c>
      <c r="BJ61" s="1">
        <v>-7.9099304498187108E-6</v>
      </c>
      <c r="BK61" s="1">
        <v>4.4073045218363902E-4</v>
      </c>
      <c r="BL61" s="1">
        <v>-8.6292942696058208E-6</v>
      </c>
      <c r="BM61" s="1">
        <v>-2.3497442865278801E-5</v>
      </c>
      <c r="BN61" s="1">
        <v>-9.6153256883445206E-6</v>
      </c>
      <c r="BO61" s="1">
        <v>-4.9818396601288199E-6</v>
      </c>
      <c r="BP61" s="1">
        <v>1.9399269570068098E-6</v>
      </c>
      <c r="BQ61" s="1">
        <v>-1.1187308488266E-4</v>
      </c>
      <c r="BR61" s="1">
        <v>-3.5495341091118198E-6</v>
      </c>
      <c r="BS61" s="1">
        <v>-5.3913698411260997E-8</v>
      </c>
    </row>
    <row r="62" spans="1:71" x14ac:dyDescent="0.25">
      <c r="A62" t="s">
        <v>42</v>
      </c>
      <c r="B62">
        <v>4.1961803999999998E-2</v>
      </c>
      <c r="C62">
        <v>5.3261059186128203E-2</v>
      </c>
      <c r="D62">
        <v>0</v>
      </c>
      <c r="E62">
        <v>0</v>
      </c>
      <c r="F62">
        <v>0</v>
      </c>
      <c r="G62">
        <v>0</v>
      </c>
      <c r="H62" s="1">
        <v>-1.01935219453681E-5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-9.53336396485668E-6</v>
      </c>
      <c r="P62" s="1">
        <v>3.1966247953639898E-6</v>
      </c>
      <c r="Q62">
        <v>0</v>
      </c>
      <c r="R62">
        <v>0</v>
      </c>
      <c r="S62" s="1">
        <v>-1.8998219238084701E-6</v>
      </c>
      <c r="T62">
        <v>0</v>
      </c>
      <c r="U62">
        <v>0</v>
      </c>
      <c r="V62" s="1">
        <v>5.0506166886606505E-7</v>
      </c>
      <c r="W62">
        <v>0</v>
      </c>
      <c r="X62">
        <v>0</v>
      </c>
      <c r="Y62">
        <v>0</v>
      </c>
      <c r="Z62">
        <v>0</v>
      </c>
      <c r="AA62">
        <v>0</v>
      </c>
      <c r="AB62" s="1">
        <v>-3.7068928475361401E-6</v>
      </c>
      <c r="AC62" s="1">
        <v>9.9205904469236299E-6</v>
      </c>
      <c r="AD62" s="1">
        <v>6.5185123723633097E-7</v>
      </c>
      <c r="AE62" s="1">
        <v>1.35997812096881E-6</v>
      </c>
      <c r="AF62" s="1">
        <v>-1.81922885616216E-6</v>
      </c>
      <c r="AG62" s="1">
        <v>2.8579438275123402E-6</v>
      </c>
      <c r="AH62">
        <v>0</v>
      </c>
      <c r="AI62">
        <v>0</v>
      </c>
      <c r="AJ62" s="1">
        <v>-2.4138295962295602E-6</v>
      </c>
      <c r="AK62">
        <v>0</v>
      </c>
      <c r="AL62">
        <v>0</v>
      </c>
      <c r="AM62">
        <v>0</v>
      </c>
      <c r="AN62" s="1">
        <v>-1.1611556433569301E-6</v>
      </c>
      <c r="AO62" s="1">
        <v>-9.8421346581286103E-5</v>
      </c>
      <c r="AP62" s="1">
        <v>8.3310983206476901E-6</v>
      </c>
      <c r="AQ62" s="1">
        <v>-1.5138194667828699E-5</v>
      </c>
      <c r="AR62" s="1">
        <v>5.3178847858641901E-6</v>
      </c>
      <c r="AS62" s="1">
        <v>2.3429920554021298E-5</v>
      </c>
      <c r="AT62" s="1">
        <v>1.9838221138046001E-5</v>
      </c>
      <c r="AU62" s="1">
        <v>6.8111914062905802E-6</v>
      </c>
      <c r="AV62" s="1">
        <v>-1.0827827252538799E-5</v>
      </c>
      <c r="AW62" s="1">
        <v>4.7789248858241796E-6</v>
      </c>
      <c r="AX62" s="1">
        <v>2.2507441766906902E-6</v>
      </c>
      <c r="AY62" s="1">
        <v>1.3552159453471199E-6</v>
      </c>
      <c r="AZ62" s="1">
        <v>-3.1596322109445E-5</v>
      </c>
      <c r="BA62" s="1">
        <v>3.9655571769935E-5</v>
      </c>
      <c r="BB62" s="1">
        <v>-4.30052630475991E-6</v>
      </c>
      <c r="BC62" s="1">
        <v>-4.90306833924503E-7</v>
      </c>
      <c r="BD62" s="1">
        <v>-8.2142597879114002E-5</v>
      </c>
      <c r="BE62">
        <v>-1.5834363004798399E-3</v>
      </c>
      <c r="BF62" s="1">
        <v>8.0430522205375805E-6</v>
      </c>
      <c r="BG62" s="1">
        <v>-2.41017966365241E-6</v>
      </c>
      <c r="BH62" s="1">
        <v>-5.9186050506819002E-5</v>
      </c>
      <c r="BI62" s="1">
        <v>-3.58286236825809E-4</v>
      </c>
      <c r="BJ62" s="1">
        <v>9.9130488833561199E-6</v>
      </c>
      <c r="BK62" s="1">
        <v>-8.6292942696058208E-6</v>
      </c>
      <c r="BL62">
        <v>2.83674042562826E-3</v>
      </c>
      <c r="BM62" s="1">
        <v>-5.0919430095796798E-5</v>
      </c>
      <c r="BN62" s="1">
        <v>-1.79848326158274E-4</v>
      </c>
      <c r="BO62" s="1">
        <v>5.7039378864080701E-6</v>
      </c>
      <c r="BP62" s="1">
        <v>-4.5469806072182697E-5</v>
      </c>
      <c r="BQ62" s="1">
        <v>-1.6784870217907501E-4</v>
      </c>
      <c r="BR62" s="1">
        <v>-5.8774854972272697E-5</v>
      </c>
      <c r="BS62" s="1">
        <v>-2.0220717006439601E-4</v>
      </c>
    </row>
    <row r="63" spans="1:71" x14ac:dyDescent="0.25">
      <c r="A63" t="s">
        <v>69</v>
      </c>
      <c r="B63">
        <v>5.5374403000000003E-2</v>
      </c>
      <c r="C63">
        <v>6.2267283827443801E-2</v>
      </c>
      <c r="D63">
        <v>0</v>
      </c>
      <c r="E63">
        <v>0</v>
      </c>
      <c r="F63">
        <v>0</v>
      </c>
      <c r="G63">
        <v>0</v>
      </c>
      <c r="H63" s="1">
        <v>8.6495111439720205E-6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v>-1.4062351977000301E-5</v>
      </c>
      <c r="P63" s="1">
        <v>-9.7919023531038392E-7</v>
      </c>
      <c r="Q63">
        <v>0</v>
      </c>
      <c r="R63">
        <v>0</v>
      </c>
      <c r="S63" s="1">
        <v>-5.4955550522685598E-6</v>
      </c>
      <c r="T63">
        <v>0</v>
      </c>
      <c r="U63">
        <v>0</v>
      </c>
      <c r="V63" s="1">
        <v>4.30867857808095E-6</v>
      </c>
      <c r="W63">
        <v>0</v>
      </c>
      <c r="X63">
        <v>0</v>
      </c>
      <c r="Y63">
        <v>0</v>
      </c>
      <c r="Z63">
        <v>0</v>
      </c>
      <c r="AA63">
        <v>0</v>
      </c>
      <c r="AB63" s="1">
        <v>2.2893600154506499E-6</v>
      </c>
      <c r="AC63" s="1">
        <v>7.7900062802883604E-6</v>
      </c>
      <c r="AD63" s="1">
        <v>1.0574367256567601E-6</v>
      </c>
      <c r="AE63" s="1">
        <v>-8.4839057274003797E-7</v>
      </c>
      <c r="AF63" s="1">
        <v>-1.73882196565561E-6</v>
      </c>
      <c r="AG63" s="1">
        <v>1.24033892163373E-6</v>
      </c>
      <c r="AH63">
        <v>0</v>
      </c>
      <c r="AI63">
        <v>0</v>
      </c>
      <c r="AJ63" s="1">
        <v>-3.7986443940015101E-6</v>
      </c>
      <c r="AK63">
        <v>0</v>
      </c>
      <c r="AL63">
        <v>0</v>
      </c>
      <c r="AM63">
        <v>0</v>
      </c>
      <c r="AN63" s="1">
        <v>9.7502571028426505E-6</v>
      </c>
      <c r="AO63" s="1">
        <v>-4.5518394391801002E-6</v>
      </c>
      <c r="AP63" s="1">
        <v>5.6902710912347099E-7</v>
      </c>
      <c r="AQ63" s="1">
        <v>2.42446654737488E-5</v>
      </c>
      <c r="AR63" s="1">
        <v>-2.2442208948070399E-4</v>
      </c>
      <c r="AS63" s="1">
        <v>-5.81475917601619E-5</v>
      </c>
      <c r="AT63" s="1">
        <v>-2.7130679335024701E-4</v>
      </c>
      <c r="AU63" s="1">
        <v>-2.9834510951898897E-4</v>
      </c>
      <c r="AV63" s="1">
        <v>2.8761624929321702E-5</v>
      </c>
      <c r="AW63" s="1">
        <v>-7.4027635871083497E-6</v>
      </c>
      <c r="AX63" s="1">
        <v>6.6854635902043501E-6</v>
      </c>
      <c r="AY63" s="1">
        <v>-8.4026459425458795E-6</v>
      </c>
      <c r="AZ63" s="1">
        <v>-2.44978221582224E-4</v>
      </c>
      <c r="BA63" s="1">
        <v>-1.2816319799093399E-4</v>
      </c>
      <c r="BB63" s="1">
        <v>2.0434076505694901E-5</v>
      </c>
      <c r="BC63" s="1">
        <v>5.4645649711652403E-6</v>
      </c>
      <c r="BD63" s="1">
        <v>-1.9994743182213498E-5</v>
      </c>
      <c r="BE63" s="1">
        <v>-2.2078382401488199E-4</v>
      </c>
      <c r="BF63" s="1">
        <v>-2.26211786401914E-4</v>
      </c>
      <c r="BG63" s="1">
        <v>-2.5142307495087098E-6</v>
      </c>
      <c r="BH63" s="1">
        <v>-1.3636561476613401E-5</v>
      </c>
      <c r="BI63" s="1">
        <v>-1.33496078002133E-4</v>
      </c>
      <c r="BJ63" s="1">
        <v>-3.7543022672998403E-5</v>
      </c>
      <c r="BK63" s="1">
        <v>-2.3497442865278801E-5</v>
      </c>
      <c r="BL63" s="1">
        <v>-5.0919430095796798E-5</v>
      </c>
      <c r="BM63">
        <v>3.8772146352474401E-3</v>
      </c>
      <c r="BN63" s="1">
        <v>-8.9819650857049694E-5</v>
      </c>
      <c r="BO63" s="1">
        <v>5.0668730749330899E-6</v>
      </c>
      <c r="BP63" s="1">
        <v>2.3675427090127302E-5</v>
      </c>
      <c r="BQ63">
        <v>-1.07227047057873E-3</v>
      </c>
      <c r="BR63" s="1">
        <v>-8.4812312297763903E-4</v>
      </c>
      <c r="BS63" s="1">
        <v>-1.57483760342559E-5</v>
      </c>
    </row>
    <row r="64" spans="1:71" x14ac:dyDescent="0.25">
      <c r="A64" t="s">
        <v>70</v>
      </c>
      <c r="B64">
        <v>4.7970540999999998E-2</v>
      </c>
      <c r="C64">
        <v>6.0646446380998899E-2</v>
      </c>
      <c r="D64">
        <v>0</v>
      </c>
      <c r="E64">
        <v>0</v>
      </c>
      <c r="F64">
        <v>0</v>
      </c>
      <c r="G64">
        <v>0</v>
      </c>
      <c r="H64" s="1">
        <v>-7.8062335207008007E-6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7.6457095976400506E-6</v>
      </c>
      <c r="P64" s="1">
        <v>-1.25396635652438E-6</v>
      </c>
      <c r="Q64">
        <v>0</v>
      </c>
      <c r="R64">
        <v>0</v>
      </c>
      <c r="S64" s="1">
        <v>-5.4965729983040803E-6</v>
      </c>
      <c r="T64">
        <v>0</v>
      </c>
      <c r="U64">
        <v>0</v>
      </c>
      <c r="V64" s="1">
        <v>-2.70394494765888E-6</v>
      </c>
      <c r="W64">
        <v>0</v>
      </c>
      <c r="X64">
        <v>0</v>
      </c>
      <c r="Y64">
        <v>0</v>
      </c>
      <c r="Z64">
        <v>0</v>
      </c>
      <c r="AA64">
        <v>0</v>
      </c>
      <c r="AB64" s="1">
        <v>-2.4366794650372401E-6</v>
      </c>
      <c r="AC64" s="1">
        <v>3.01817230193895E-6</v>
      </c>
      <c r="AD64" s="1">
        <v>-8.4950891448661198E-6</v>
      </c>
      <c r="AE64" s="1">
        <v>1.99171854484864E-7</v>
      </c>
      <c r="AF64" s="1">
        <v>-1.97062249686779E-6</v>
      </c>
      <c r="AG64" s="1">
        <v>-2.3262127048393201E-5</v>
      </c>
      <c r="AH64">
        <v>0</v>
      </c>
      <c r="AI64">
        <v>0</v>
      </c>
      <c r="AJ64" s="1">
        <v>6.8354892501314297E-6</v>
      </c>
      <c r="AK64">
        <v>0</v>
      </c>
      <c r="AL64">
        <v>0</v>
      </c>
      <c r="AM64">
        <v>0</v>
      </c>
      <c r="AN64" s="1">
        <v>3.2437185952765001E-6</v>
      </c>
      <c r="AO64" s="1">
        <v>7.3176925074682003E-6</v>
      </c>
      <c r="AP64" s="1">
        <v>-2.9601505818233798E-6</v>
      </c>
      <c r="AQ64" s="1">
        <v>3.0930257101645499E-6</v>
      </c>
      <c r="AR64" s="1">
        <v>1.45081277659692E-5</v>
      </c>
      <c r="AS64" s="1">
        <v>2.1401562973046799E-6</v>
      </c>
      <c r="AT64" s="1">
        <v>5.95968050285223E-6</v>
      </c>
      <c r="AU64" s="1">
        <v>1.9224091849826401E-5</v>
      </c>
      <c r="AV64" s="1">
        <v>-2.1252911383746399E-4</v>
      </c>
      <c r="AW64" s="1">
        <v>-4.3300115101709301E-6</v>
      </c>
      <c r="AX64" s="1">
        <v>6.6630180263960996E-8</v>
      </c>
      <c r="AY64" s="1">
        <v>-2.0515589882736E-4</v>
      </c>
      <c r="AZ64" s="1">
        <v>-5.4880916342110701E-5</v>
      </c>
      <c r="BA64" s="1">
        <v>-1.01149177914154E-5</v>
      </c>
      <c r="BB64" s="1">
        <v>-4.8797763830007503E-6</v>
      </c>
      <c r="BC64" s="1">
        <v>8.0868256687703406E-6</v>
      </c>
      <c r="BD64" s="1">
        <v>-2.7309122966602499E-5</v>
      </c>
      <c r="BE64" s="1">
        <v>-6.4319824453680995E-4</v>
      </c>
      <c r="BF64" s="1">
        <v>1.91629061039394E-6</v>
      </c>
      <c r="BG64" s="1">
        <v>-6.7213013013961805E-7</v>
      </c>
      <c r="BH64" s="1">
        <v>-4.7289299871144502E-4</v>
      </c>
      <c r="BI64">
        <v>-1.10177424076304E-3</v>
      </c>
      <c r="BJ64" s="1">
        <v>8.5039201622484696E-6</v>
      </c>
      <c r="BK64" s="1">
        <v>-9.6153256883445206E-6</v>
      </c>
      <c r="BL64" s="1">
        <v>-1.79848326158274E-4</v>
      </c>
      <c r="BM64" s="1">
        <v>-8.9819650857049694E-5</v>
      </c>
      <c r="BN64">
        <v>3.6779914586433701E-3</v>
      </c>
      <c r="BO64" s="1">
        <v>6.7669013268216805E-7</v>
      </c>
      <c r="BP64" s="1">
        <v>-2.2568977380896401E-4</v>
      </c>
      <c r="BQ64" s="1">
        <v>-3.3886537339496701E-4</v>
      </c>
      <c r="BR64" s="1">
        <v>-8.7323519130285895E-5</v>
      </c>
      <c r="BS64" s="1">
        <v>-4.5142124230591101E-5</v>
      </c>
    </row>
    <row r="65" spans="1:71" x14ac:dyDescent="0.25">
      <c r="A65" t="s">
        <v>23</v>
      </c>
      <c r="B65">
        <v>1.6039216999999901E-2</v>
      </c>
      <c r="C65">
        <v>1.5844989227049099E-2</v>
      </c>
      <c r="D65">
        <v>0</v>
      </c>
      <c r="E65">
        <v>0</v>
      </c>
      <c r="F65">
        <v>0</v>
      </c>
      <c r="G65">
        <v>0</v>
      </c>
      <c r="H65" s="1">
        <v>-7.6420223599369298E-7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-1.4626523332076101E-6</v>
      </c>
      <c r="P65" s="1">
        <v>1.75106467953746E-7</v>
      </c>
      <c r="Q65">
        <v>0</v>
      </c>
      <c r="R65">
        <v>0</v>
      </c>
      <c r="S65" s="1">
        <v>5.8059861427368203E-6</v>
      </c>
      <c r="T65">
        <v>0</v>
      </c>
      <c r="U65">
        <v>0</v>
      </c>
      <c r="V65" s="1">
        <v>2.1090590424802799E-7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7.9035323633279296E-7</v>
      </c>
      <c r="AC65" s="1">
        <v>-1.19055890780352E-7</v>
      </c>
      <c r="AD65" s="1">
        <v>3.0186514389032602E-7</v>
      </c>
      <c r="AE65" s="1">
        <v>-3.655650678775E-8</v>
      </c>
      <c r="AF65" s="1">
        <v>-3.2138966390692801E-7</v>
      </c>
      <c r="AG65" s="1">
        <v>-3.7624294766940901E-7</v>
      </c>
      <c r="AH65">
        <v>0</v>
      </c>
      <c r="AI65">
        <v>0</v>
      </c>
      <c r="AJ65" s="1">
        <v>-1.1276297510501399E-6</v>
      </c>
      <c r="AK65">
        <v>0</v>
      </c>
      <c r="AL65">
        <v>0</v>
      </c>
      <c r="AM65">
        <v>0</v>
      </c>
      <c r="AN65" s="1">
        <v>-1.55398720874165E-6</v>
      </c>
      <c r="AO65" s="1">
        <v>2.5746029209770901E-6</v>
      </c>
      <c r="AP65" s="1">
        <v>3.8633812434167698E-6</v>
      </c>
      <c r="AQ65" s="1">
        <v>-2.2846811942519699E-6</v>
      </c>
      <c r="AR65" s="1">
        <v>2.2753579682941401E-6</v>
      </c>
      <c r="AS65" s="1">
        <v>-1.8942154421561699E-6</v>
      </c>
      <c r="AT65" s="1">
        <v>6.7752262418102401E-6</v>
      </c>
      <c r="AU65" s="1">
        <v>-1.6232552185883899E-6</v>
      </c>
      <c r="AV65" s="1">
        <v>7.5353241395934398E-6</v>
      </c>
      <c r="AW65" s="1">
        <v>-2.4144247640434E-6</v>
      </c>
      <c r="AX65" s="1">
        <v>1.35970482770318E-6</v>
      </c>
      <c r="AY65" s="1">
        <v>-3.88358368210646E-7</v>
      </c>
      <c r="AZ65" s="1">
        <v>-6.2095860516025197E-5</v>
      </c>
      <c r="BA65" s="1">
        <v>-1.44559731151305E-4</v>
      </c>
      <c r="BB65" s="1">
        <v>1.6061401249995499E-6</v>
      </c>
      <c r="BC65" s="1">
        <v>4.1229915591473098E-6</v>
      </c>
      <c r="BD65" s="1">
        <v>5.5096258496692397E-6</v>
      </c>
      <c r="BE65" s="1">
        <v>2.2675525042021099E-6</v>
      </c>
      <c r="BF65" s="1">
        <v>2.7972341158257702E-6</v>
      </c>
      <c r="BG65" s="1">
        <v>-1.48799417112597E-6</v>
      </c>
      <c r="BH65" s="1">
        <v>7.6725801261323501E-7</v>
      </c>
      <c r="BI65" s="1">
        <v>-9.8330913207445104E-6</v>
      </c>
      <c r="BJ65" s="1">
        <v>1.33034125531011E-6</v>
      </c>
      <c r="BK65" s="1">
        <v>-4.9818396601288199E-6</v>
      </c>
      <c r="BL65" s="1">
        <v>5.7039378864080701E-6</v>
      </c>
      <c r="BM65" s="1">
        <v>5.0668730749330899E-6</v>
      </c>
      <c r="BN65" s="1">
        <v>6.7669013268216805E-7</v>
      </c>
      <c r="BO65" s="1">
        <v>2.5106368360530397E-4</v>
      </c>
      <c r="BP65" s="1">
        <v>1.61991203750277E-5</v>
      </c>
      <c r="BQ65" s="1">
        <v>-7.3540636096365797E-5</v>
      </c>
      <c r="BR65" s="1">
        <v>-1.3183507854895399E-5</v>
      </c>
      <c r="BS65" s="1">
        <v>-4.7299504370540197E-6</v>
      </c>
    </row>
    <row r="66" spans="1:71" x14ac:dyDescent="0.25">
      <c r="A66" t="s">
        <v>61</v>
      </c>
      <c r="B66">
        <v>2.9863847999999998E-2</v>
      </c>
      <c r="C66">
        <v>4.05369753621318E-2</v>
      </c>
      <c r="D66">
        <v>0</v>
      </c>
      <c r="E66">
        <v>0</v>
      </c>
      <c r="F66">
        <v>0</v>
      </c>
      <c r="G66">
        <v>0</v>
      </c>
      <c r="H66" s="1">
        <v>7.5318825166586996E-7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-4.9511326467715597E-6</v>
      </c>
      <c r="P66" s="1">
        <v>1.03704831291268E-7</v>
      </c>
      <c r="Q66">
        <v>0</v>
      </c>
      <c r="R66">
        <v>0</v>
      </c>
      <c r="S66" s="1">
        <v>-8.1549314846121896E-6</v>
      </c>
      <c r="T66">
        <v>0</v>
      </c>
      <c r="U66">
        <v>0</v>
      </c>
      <c r="V66" s="1">
        <v>2.08291909706272E-6</v>
      </c>
      <c r="W66">
        <v>0</v>
      </c>
      <c r="X66">
        <v>0</v>
      </c>
      <c r="Y66">
        <v>0</v>
      </c>
      <c r="Z66">
        <v>0</v>
      </c>
      <c r="AA66">
        <v>0</v>
      </c>
      <c r="AB66" s="1">
        <v>-3.0518352271833301E-5</v>
      </c>
      <c r="AC66" s="1">
        <v>-1.8162287028933001E-5</v>
      </c>
      <c r="AD66" s="1">
        <v>9.3443461290318296E-8</v>
      </c>
      <c r="AE66" s="1">
        <v>3.0429861022824399E-6</v>
      </c>
      <c r="AF66" s="1">
        <v>-2.9921192322591301E-5</v>
      </c>
      <c r="AG66" s="1">
        <v>2.3893892284346202E-7</v>
      </c>
      <c r="AH66">
        <v>0</v>
      </c>
      <c r="AI66">
        <v>0</v>
      </c>
      <c r="AJ66" s="1">
        <v>-4.7883289607427602E-6</v>
      </c>
      <c r="AK66">
        <v>0</v>
      </c>
      <c r="AL66">
        <v>0</v>
      </c>
      <c r="AM66">
        <v>0</v>
      </c>
      <c r="AN66" s="1">
        <v>4.54803240202206E-6</v>
      </c>
      <c r="AO66" s="1">
        <v>9.3458532950592595E-6</v>
      </c>
      <c r="AP66" s="1">
        <v>4.0438451275844096E-6</v>
      </c>
      <c r="AQ66" s="1">
        <v>1.4966633083562101E-6</v>
      </c>
      <c r="AR66" s="1">
        <v>1.05050699849202E-5</v>
      </c>
      <c r="AS66" s="1">
        <v>-1.45974049029255E-6</v>
      </c>
      <c r="AT66" s="1">
        <v>9.8502708136386606E-6</v>
      </c>
      <c r="AU66" s="1">
        <v>-8.2791406532851596E-6</v>
      </c>
      <c r="AV66" s="1">
        <v>-2.55659754307193E-5</v>
      </c>
      <c r="AW66" s="1">
        <v>-8.7366031616093305E-5</v>
      </c>
      <c r="AX66" s="1">
        <v>-1.30389947431397E-6</v>
      </c>
      <c r="AY66" s="1">
        <v>-1.6624592140837E-6</v>
      </c>
      <c r="AZ66" s="1">
        <v>-1.8041503408656902E-5</v>
      </c>
      <c r="BA66" s="1">
        <v>2.4331512398407498E-5</v>
      </c>
      <c r="BB66" s="1">
        <v>1.8234899317556701E-6</v>
      </c>
      <c r="BC66" s="1">
        <v>1.0547243623009E-5</v>
      </c>
      <c r="BD66" s="1">
        <v>-1.5941546312529901E-5</v>
      </c>
      <c r="BE66" s="1">
        <v>-2.1880294454408499E-4</v>
      </c>
      <c r="BF66" s="1">
        <v>1.0496182281889401E-5</v>
      </c>
      <c r="BG66" s="1">
        <v>2.9640131547966099E-6</v>
      </c>
      <c r="BH66" s="1">
        <v>-8.2034250655685695E-5</v>
      </c>
      <c r="BI66" s="1">
        <v>-8.2671807824478104E-4</v>
      </c>
      <c r="BJ66" s="1">
        <v>1.48798301344237E-5</v>
      </c>
      <c r="BK66" s="1">
        <v>1.9399269570068098E-6</v>
      </c>
      <c r="BL66" s="1">
        <v>-4.5469806072182697E-5</v>
      </c>
      <c r="BM66" s="1">
        <v>2.3675427090127302E-5</v>
      </c>
      <c r="BN66" s="1">
        <v>-2.2568977380896401E-4</v>
      </c>
      <c r="BO66" s="1">
        <v>1.61991203750277E-5</v>
      </c>
      <c r="BP66">
        <v>1.64324637151008E-3</v>
      </c>
      <c r="BQ66" s="1">
        <v>-1.3487663652851899E-4</v>
      </c>
      <c r="BR66" s="1">
        <v>1.80857241195886E-6</v>
      </c>
      <c r="BS66" s="1">
        <v>-8.3085942952287994E-6</v>
      </c>
    </row>
    <row r="67" spans="1:71" x14ac:dyDescent="0.25">
      <c r="A67" t="s">
        <v>53</v>
      </c>
      <c r="B67">
        <v>9.6841363E-2</v>
      </c>
      <c r="C67">
        <v>9.1526353449865996E-2</v>
      </c>
      <c r="D67">
        <v>0</v>
      </c>
      <c r="E67">
        <v>0</v>
      </c>
      <c r="F67">
        <v>0</v>
      </c>
      <c r="G67">
        <v>0</v>
      </c>
      <c r="H67" s="1">
        <v>1.14670980062723E-6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1.67000141893631E-5</v>
      </c>
      <c r="P67" s="1">
        <v>-8.0669299942726497E-7</v>
      </c>
      <c r="Q67">
        <v>0</v>
      </c>
      <c r="R67">
        <v>0</v>
      </c>
      <c r="S67" s="1">
        <v>6.0567056848129202E-6</v>
      </c>
      <c r="T67">
        <v>0</v>
      </c>
      <c r="U67">
        <v>0</v>
      </c>
      <c r="V67" s="1">
        <v>2.25985555881601E-6</v>
      </c>
      <c r="W67">
        <v>0</v>
      </c>
      <c r="X67">
        <v>0</v>
      </c>
      <c r="Y67">
        <v>0</v>
      </c>
      <c r="Z67">
        <v>0</v>
      </c>
      <c r="AA67">
        <v>0</v>
      </c>
      <c r="AB67" s="1">
        <v>-9.5898188847632304E-6</v>
      </c>
      <c r="AC67" s="1">
        <v>3.0476505706667201E-6</v>
      </c>
      <c r="AD67" s="1">
        <v>-1.4841506141977899E-6</v>
      </c>
      <c r="AE67" s="1">
        <v>-1.85806460889515E-7</v>
      </c>
      <c r="AF67" s="1">
        <v>2.0677004634211899E-7</v>
      </c>
      <c r="AG67" s="1">
        <v>2.13390130674059E-6</v>
      </c>
      <c r="AH67">
        <v>0</v>
      </c>
      <c r="AI67">
        <v>0</v>
      </c>
      <c r="AJ67" s="1">
        <v>-1.5992684975183001E-5</v>
      </c>
      <c r="AK67">
        <v>0</v>
      </c>
      <c r="AL67">
        <v>0</v>
      </c>
      <c r="AM67">
        <v>0</v>
      </c>
      <c r="AN67" s="1">
        <v>-2.3230482902285198E-6</v>
      </c>
      <c r="AO67" s="1">
        <v>-8.6718349229879792E-6</v>
      </c>
      <c r="AP67" s="1">
        <v>1.64918321213529E-5</v>
      </c>
      <c r="AQ67" s="1">
        <v>-1.3671687281748801E-5</v>
      </c>
      <c r="AR67" s="1">
        <v>-3.3281268921304701E-5</v>
      </c>
      <c r="AS67" s="1">
        <v>-3.8667100015656402E-5</v>
      </c>
      <c r="AT67" s="1">
        <v>-2.0169993027574501E-4</v>
      </c>
      <c r="AU67" s="1">
        <v>-1.2628146847814301E-5</v>
      </c>
      <c r="AV67" s="1">
        <v>2.7619504966640598E-6</v>
      </c>
      <c r="AW67" s="1">
        <v>2.2758358866696699E-5</v>
      </c>
      <c r="AX67" s="1">
        <v>-9.8995051873235392E-7</v>
      </c>
      <c r="AY67" s="1">
        <v>1.2573969256504299E-5</v>
      </c>
      <c r="AZ67">
        <v>-1.37566122519254E-3</v>
      </c>
      <c r="BA67" s="1">
        <v>-9.2360715726675301E-4</v>
      </c>
      <c r="BB67" s="1">
        <v>-2.9628523558919401E-4</v>
      </c>
      <c r="BC67" s="1">
        <v>-1.12076773719666E-4</v>
      </c>
      <c r="BD67" s="1">
        <v>-2.6831701078052001E-5</v>
      </c>
      <c r="BE67" s="1">
        <v>-7.0823862521913995E-4</v>
      </c>
      <c r="BF67" s="1">
        <v>-7.9666561126617196E-5</v>
      </c>
      <c r="BG67" s="1">
        <v>-6.4049889139302298E-6</v>
      </c>
      <c r="BH67" s="1">
        <v>-6.3484870622628695E-5</v>
      </c>
      <c r="BI67" s="1">
        <v>-6.82650148581585E-4</v>
      </c>
      <c r="BJ67" s="1">
        <v>-8.1547619793376203E-4</v>
      </c>
      <c r="BK67" s="1">
        <v>-1.1187308488266E-4</v>
      </c>
      <c r="BL67" s="1">
        <v>-1.6784870217907501E-4</v>
      </c>
      <c r="BM67">
        <v>-1.07227047057873E-3</v>
      </c>
      <c r="BN67" s="1">
        <v>-3.3886537339496701E-4</v>
      </c>
      <c r="BO67" s="1">
        <v>-7.3540636096365797E-5</v>
      </c>
      <c r="BP67" s="1">
        <v>-1.3487663652851899E-4</v>
      </c>
      <c r="BQ67">
        <v>8.3770733758298001E-3</v>
      </c>
      <c r="BR67">
        <v>-1.04553457315246E-3</v>
      </c>
      <c r="BS67" s="1">
        <v>-8.8026010666551505E-5</v>
      </c>
    </row>
    <row r="68" spans="1:71" x14ac:dyDescent="0.25">
      <c r="A68" t="s">
        <v>44</v>
      </c>
      <c r="B68">
        <v>5.1417963999999802E-2</v>
      </c>
      <c r="C68">
        <v>6.3532273376537093E-2</v>
      </c>
      <c r="D68">
        <v>0</v>
      </c>
      <c r="E68">
        <v>0</v>
      </c>
      <c r="F68">
        <v>0</v>
      </c>
      <c r="G68">
        <v>0</v>
      </c>
      <c r="H68" s="1">
        <v>4.8983875783746503E-6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v>1.2294774142345501E-6</v>
      </c>
      <c r="P68" s="1">
        <v>1.0389814503893101E-6</v>
      </c>
      <c r="Q68">
        <v>0</v>
      </c>
      <c r="R68">
        <v>0</v>
      </c>
      <c r="S68" s="1">
        <v>-1.4138918010779899E-4</v>
      </c>
      <c r="T68">
        <v>0</v>
      </c>
      <c r="U68">
        <v>0</v>
      </c>
      <c r="V68" s="1">
        <v>-4.5001697333195302E-5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-2.20410888067628E-7</v>
      </c>
      <c r="AC68" s="1">
        <v>-2.27148086419918E-6</v>
      </c>
      <c r="AD68" s="1">
        <v>-2.64386200027623E-7</v>
      </c>
      <c r="AE68" s="1">
        <v>-1.9622339694324599E-7</v>
      </c>
      <c r="AF68" s="1">
        <v>1.71970670619256E-6</v>
      </c>
      <c r="AG68" s="1">
        <v>9.6780328993324295E-7</v>
      </c>
      <c r="AH68">
        <v>0</v>
      </c>
      <c r="AI68">
        <v>0</v>
      </c>
      <c r="AJ68" s="1">
        <v>4.4396412013230301E-6</v>
      </c>
      <c r="AK68">
        <v>0</v>
      </c>
      <c r="AL68">
        <v>0</v>
      </c>
      <c r="AM68">
        <v>0</v>
      </c>
      <c r="AN68" s="1">
        <v>1.08714225540562E-5</v>
      </c>
      <c r="AO68" s="1">
        <v>8.7940285889256206E-6</v>
      </c>
      <c r="AP68" s="1">
        <v>-7.4448758097995003E-6</v>
      </c>
      <c r="AQ68" s="1">
        <v>-5.1652415358804201E-6</v>
      </c>
      <c r="AR68" s="1">
        <v>-7.6815975483930397E-5</v>
      </c>
      <c r="AS68" s="1">
        <v>-2.0252911783727001E-4</v>
      </c>
      <c r="AT68" s="1">
        <v>-5.9764073698975598E-4</v>
      </c>
      <c r="AU68" s="1">
        <v>-4.0209028743254698E-5</v>
      </c>
      <c r="AV68" s="1">
        <v>-1.18556114384813E-5</v>
      </c>
      <c r="AW68" s="1">
        <v>-4.2458333163873001E-6</v>
      </c>
      <c r="AX68" s="1">
        <v>1.0637358079248601E-6</v>
      </c>
      <c r="AY68" s="1">
        <v>-8.3055895256092197E-6</v>
      </c>
      <c r="AZ68" s="1">
        <v>-2.4032603495577801E-4</v>
      </c>
      <c r="BA68" s="1">
        <v>-1.5666835042562301E-4</v>
      </c>
      <c r="BB68" s="1">
        <v>2.2919507144662001E-5</v>
      </c>
      <c r="BC68" s="1">
        <v>-7.9319419819292595E-6</v>
      </c>
      <c r="BD68" s="1">
        <v>2.4909307254770199E-5</v>
      </c>
      <c r="BE68" s="1">
        <v>-2.50052941803417E-4</v>
      </c>
      <c r="BF68" s="1">
        <v>-7.8845992035100397E-5</v>
      </c>
      <c r="BG68" s="1">
        <v>-2.0763117449432298E-6</v>
      </c>
      <c r="BH68" s="1">
        <v>1.5710391164859401E-5</v>
      </c>
      <c r="BI68" s="1">
        <v>-1.78231348727604E-4</v>
      </c>
      <c r="BJ68" s="1">
        <v>-3.2937521689227502E-5</v>
      </c>
      <c r="BK68" s="1">
        <v>-3.5495341091118198E-6</v>
      </c>
      <c r="BL68" s="1">
        <v>-5.8774854972272697E-5</v>
      </c>
      <c r="BM68" s="1">
        <v>-8.4812312297763903E-4</v>
      </c>
      <c r="BN68" s="1">
        <v>-8.7323519130285895E-5</v>
      </c>
      <c r="BO68" s="1">
        <v>-1.3183507854895399E-5</v>
      </c>
      <c r="BP68" s="1">
        <v>1.80857241195886E-6</v>
      </c>
      <c r="BQ68">
        <v>-1.04553457315246E-3</v>
      </c>
      <c r="BR68">
        <v>4.0363497603910503E-3</v>
      </c>
      <c r="BS68" s="1">
        <v>1.03942220750006E-5</v>
      </c>
    </row>
    <row r="69" spans="1:71" x14ac:dyDescent="0.25">
      <c r="A69" t="s">
        <v>55</v>
      </c>
      <c r="B69">
        <v>3.5049460999999997E-2</v>
      </c>
      <c r="C69">
        <v>3.9111375058994702E-2</v>
      </c>
      <c r="D69">
        <v>0</v>
      </c>
      <c r="E69">
        <v>0</v>
      </c>
      <c r="F69">
        <v>0</v>
      </c>
      <c r="G69">
        <v>0</v>
      </c>
      <c r="H69" s="1">
        <v>-6.4182135702303998E-5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1.20996603780254E-6</v>
      </c>
      <c r="P69" s="1">
        <v>1.5372123286640401E-6</v>
      </c>
      <c r="Q69">
        <v>0</v>
      </c>
      <c r="R69">
        <v>0</v>
      </c>
      <c r="S69" s="1">
        <v>8.3619551415828607E-6</v>
      </c>
      <c r="T69">
        <v>0</v>
      </c>
      <c r="U69">
        <v>0</v>
      </c>
      <c r="V69" s="1">
        <v>1.4904564085561199E-6</v>
      </c>
      <c r="W69">
        <v>0</v>
      </c>
      <c r="X69">
        <v>0</v>
      </c>
      <c r="Y69">
        <v>0</v>
      </c>
      <c r="Z69">
        <v>0</v>
      </c>
      <c r="AA69">
        <v>0</v>
      </c>
      <c r="AB69" s="1">
        <v>2.2040296162362699E-6</v>
      </c>
      <c r="AC69" s="1">
        <v>6.1501288045696903E-6</v>
      </c>
      <c r="AD69" s="1">
        <v>-5.9200973916566702E-7</v>
      </c>
      <c r="AE69" s="1">
        <v>1.40238175735502E-6</v>
      </c>
      <c r="AF69" s="1">
        <v>-5.6121821083980904E-7</v>
      </c>
      <c r="AG69" s="1">
        <v>5.6559716592339898E-6</v>
      </c>
      <c r="AH69">
        <v>0</v>
      </c>
      <c r="AI69">
        <v>0</v>
      </c>
      <c r="AJ69" s="1">
        <v>6.48746081305208E-6</v>
      </c>
      <c r="AK69">
        <v>0</v>
      </c>
      <c r="AL69">
        <v>0</v>
      </c>
      <c r="AM69">
        <v>0</v>
      </c>
      <c r="AN69" s="1">
        <v>4.6913281614000099E-6</v>
      </c>
      <c r="AO69" s="1">
        <v>1.0604707769379199E-6</v>
      </c>
      <c r="AP69" s="1">
        <v>-9.1703824815723804E-5</v>
      </c>
      <c r="AQ69" s="1">
        <v>-5.7884016589436798E-5</v>
      </c>
      <c r="AR69" s="1">
        <v>1.23270438824163E-5</v>
      </c>
      <c r="AS69" s="1">
        <v>-4.3714569183034396E-6</v>
      </c>
      <c r="AT69" s="1">
        <v>-6.1525538486809396E-6</v>
      </c>
      <c r="AU69" s="1">
        <v>3.5946735327044699E-6</v>
      </c>
      <c r="AV69" s="1">
        <v>-1.03708093322921E-5</v>
      </c>
      <c r="AW69" s="1">
        <v>-6.7821951803590699E-6</v>
      </c>
      <c r="AX69" s="1">
        <v>1.9082037675824E-6</v>
      </c>
      <c r="AY69" s="1">
        <v>-6.5119158188287301E-6</v>
      </c>
      <c r="AZ69" s="1">
        <v>-4.0036863182100901E-7</v>
      </c>
      <c r="BA69" s="1">
        <v>6.4560488608715201E-6</v>
      </c>
      <c r="BB69" s="1">
        <v>9.4119364662096995E-6</v>
      </c>
      <c r="BC69" s="1">
        <v>-3.8576697645700696E-6</v>
      </c>
      <c r="BD69" s="1">
        <v>-1.9568450404946201E-4</v>
      </c>
      <c r="BE69" s="1">
        <v>-6.09524547889621E-4</v>
      </c>
      <c r="BF69" s="1">
        <v>9.2814937683252901E-7</v>
      </c>
      <c r="BG69" s="1">
        <v>3.42017882876368E-6</v>
      </c>
      <c r="BH69" s="1">
        <v>-1.3360896736037399E-5</v>
      </c>
      <c r="BI69" s="1">
        <v>-1.98956265754397E-4</v>
      </c>
      <c r="BJ69" s="1">
        <v>1.67210511090673E-5</v>
      </c>
      <c r="BK69" s="1">
        <v>-5.3913698411260997E-8</v>
      </c>
      <c r="BL69" s="1">
        <v>-2.0220717006439601E-4</v>
      </c>
      <c r="BM69" s="1">
        <v>-1.57483760342559E-5</v>
      </c>
      <c r="BN69" s="1">
        <v>-4.5142124230591101E-5</v>
      </c>
      <c r="BO69" s="1">
        <v>-4.7299504370540197E-6</v>
      </c>
      <c r="BP69" s="1">
        <v>-8.3085942952287994E-6</v>
      </c>
      <c r="BQ69" s="1">
        <v>-8.8026010666551505E-5</v>
      </c>
      <c r="BR69" s="1">
        <v>1.03942220750006E-5</v>
      </c>
      <c r="BS69">
        <v>1.5296996590053501E-3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WCC Portfolio</vt:lpstr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2013-03-20T00:34:59Z</dcterms:created>
  <dcterms:modified xsi:type="dcterms:W3CDTF">2013-03-22T21:09:19Z</dcterms:modified>
</cp:coreProperties>
</file>