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240" yWindow="45" windowWidth="21075" windowHeight="10035" activeTab="1"/>
  </bookViews>
  <sheets>
    <sheet name="Buys" sheetId="6" r:id="rId1"/>
    <sheet name="Decider" sheetId="2" r:id="rId2"/>
    <sheet name="2013" sheetId="4" r:id="rId3"/>
    <sheet name="Combos" sheetId="5" r:id="rId4"/>
    <sheet name="testOutputs" sheetId="1" r:id="rId5"/>
  </sheets>
  <definedNames>
    <definedName name="_xlnm._FilterDatabase" localSheetId="2" hidden="1">'2013'!#REF!</definedName>
    <definedName name="IQ_1_4_FAMILY_JUNIOR_LIENS_CHARGE_OFFS_FDIC" hidden="1">"c6605"</definedName>
    <definedName name="IQ_1_4_FAMILY_JUNIOR_LIENS_NET_CHARGE_OFFS_FDIC" hidden="1">"c6643"</definedName>
    <definedName name="IQ_1_4_FAMILY_JUNIOR_LIENS_RECOVERIES_FDIC" hidden="1">"c6624"</definedName>
    <definedName name="IQ_1_4_FAMILY_SENIOR_LIENS_CHARGE_OFFS_FDIC" hidden="1">"c6604"</definedName>
    <definedName name="IQ_1_4_FAMILY_SENIOR_LIENS_NET_CHARGE_OFFS_FDIC" hidden="1">"c6642"</definedName>
    <definedName name="IQ_1_4_FAMILY_SENIOR_LIENS_RECOVERIES_FDIC" hidden="1">"c6623"</definedName>
    <definedName name="IQ_1_4_HOME_EQUITY_NET_LOANS_FDIC" hidden="1">"c6441"</definedName>
    <definedName name="IQ_1_4_RESIDENTIAL_FIRST_LIENS_NET_LOANS_FDIC" hidden="1">"c6439"</definedName>
    <definedName name="IQ_1_4_RESIDENTIAL_JUNIOR_LIENS_NET_LOANS_FDIC" hidden="1">"c6440"</definedName>
    <definedName name="IQ_1_4_RESIDENTIAL_LOANS_FDIC" hidden="1">"c6310"</definedName>
    <definedName name="IQ_ACQUIRED_BY_REPORTING_BANK_FDIC" hidden="1">"c6535"</definedName>
    <definedName name="IQ_ADDIN" hidden="1">"AUTO"</definedName>
    <definedName name="IQ_ADDITIONAL_NON_INT_INC_FDIC" hidden="1">"c6574"</definedName>
    <definedName name="IQ_ADJUSTABLE_RATE_LOANS_FDIC" hidden="1">"c6375"</definedName>
    <definedName name="IQ_AFTER_TAX_INCOME_FDIC" hidden="1">"c6583"</definedName>
    <definedName name="IQ_AGRICULTURAL_PRODUCTION_CHARGE_OFFS_FDIC" hidden="1">"c6597"</definedName>
    <definedName name="IQ_AGRICULTURAL_PRODUCTION_CHARGE_OFFS_LESS_THAN_300M_FDIC" hidden="1">"c6655"</definedName>
    <definedName name="IQ_AGRICULTURAL_PRODUCTION_NET_CHARGE_OFFS_FDIC" hidden="1">"c6635"</definedName>
    <definedName name="IQ_AGRICULTURAL_PRODUCTION_NET_CHARGE_OFFS_LESS_THAN_300M_FDIC" hidden="1">"c6657"</definedName>
    <definedName name="IQ_AGRICULTURAL_PRODUCTION_RECOVERIES_FDIC" hidden="1">"c6616"</definedName>
    <definedName name="IQ_AGRICULTURAL_PRODUCTION_RECOVERIES_LESS_THAN_300M_FDIC" hidden="1">"c6656"</definedName>
    <definedName name="IQ_AMENDED_BALANCE_PREVIOUS_YR_FDIC" hidden="1">"c6499"</definedName>
    <definedName name="IQ_AMORT_EXPENSE_FDIC" hidden="1">"c6677"</definedName>
    <definedName name="IQ_AMORTIZED_COST_FDIC" hidden="1">"c6426"</definedName>
    <definedName name="IQ_ASSET_BACKED_FDIC" hidden="1">"c6301"</definedName>
    <definedName name="IQ_ASSETS_HELD_FDIC" hidden="1">"c6305"</definedName>
    <definedName name="IQ_ASSETS_PER_EMPLOYEE_FDIC" hidden="1">"c6737"</definedName>
    <definedName name="IQ_ASSETS_SOLD_1_4_FAMILY_LOANS_FDIC" hidden="1">"c6686"</definedName>
    <definedName name="IQ_ASSETS_SOLD_AUTO_LOANS_FDIC" hidden="1">"c6680"</definedName>
    <definedName name="IQ_ASSETS_SOLD_CL_LOANS_FDIC" hidden="1">"c6681"</definedName>
    <definedName name="IQ_ASSETS_SOLD_CREDIT_CARDS_RECEIVABLES_FDIC" hidden="1">"c6683"</definedName>
    <definedName name="IQ_ASSETS_SOLD_HOME_EQUITY_LINES_FDIC" hidden="1">"c6684"</definedName>
    <definedName name="IQ_ASSETS_SOLD_OTHER_CONSUMER_LOANS_FDIC" hidden="1">"c6682"</definedName>
    <definedName name="IQ_ASSETS_SOLD_OTHER_LOANS_FDIC" hidden="1">"c6685"</definedName>
    <definedName name="IQ_AVAILABLE_FOR_SALE_FDIC" hidden="1">"c6409"</definedName>
    <definedName name="IQ_AVERAGE_ASSETS_FDIC" hidden="1">"c6362"</definedName>
    <definedName name="IQ_AVERAGE_ASSETS_QUART_FDIC" hidden="1">"c6363"</definedName>
    <definedName name="IQ_AVERAGE_EARNING_ASSETS_FDIC" hidden="1">"c6748"</definedName>
    <definedName name="IQ_AVERAGE_EQUITY_FDIC" hidden="1">"c6749"</definedName>
    <definedName name="IQ_AVERAGE_LOANS_FDIC" hidden="1">"c6750"</definedName>
    <definedName name="IQ_BALANCES_DUE_DEPOSITORY_INSTITUTIONS_FDIC" hidden="1">"c6389"</definedName>
    <definedName name="IQ_BALANCES_DUE_FOREIGN_FDIC" hidden="1">"c6391"</definedName>
    <definedName name="IQ_BALANCES_DUE_FRB_FDIC" hidden="1">"c6393"</definedName>
    <definedName name="IQ_BANK_BENEFICIARY_FDIC" hidden="1">"c6505"</definedName>
    <definedName name="IQ_BANK_GUARANTOR_FDIC" hidden="1">"c6506"</definedName>
    <definedName name="IQ_BANK_PREMISES_FDIC" hidden="1">"c6329"</definedName>
    <definedName name="IQ_BANK_SECURITIZATION_1_4_FAMILY_LOANS_FDIC" hidden="1">"c6721"</definedName>
    <definedName name="IQ_BANK_SECURITIZATION_AUTO_LOANS_FDIC" hidden="1">"c6715"</definedName>
    <definedName name="IQ_BANK_SECURITIZATION_CL_LOANS_FDIC" hidden="1">"c6716"</definedName>
    <definedName name="IQ_BANK_SECURITIZATION_CREDIT_CARDS_RECEIVABLES_FDIC" hidden="1">"c6718"</definedName>
    <definedName name="IQ_BANK_SECURITIZATION_HOME_EQUITY_LINES_FDIC" hidden="1">"c6719"</definedName>
    <definedName name="IQ_BANK_SECURITIZATION_OTHER_CONSUMER_LOANS_FDIC" hidden="1">"c6717"</definedName>
    <definedName name="IQ_BANK_SECURITIZATION_OTHER_LOANS_FDIC" hidden="1">"c6720"</definedName>
    <definedName name="IQ_BANKS_FOREIGN_COUNTRIES_TOTAL_DEPOSITS_FDIC" hidden="1">"c6475"</definedName>
    <definedName name="IQ_BROKERED_DEPOSITS_FDIC" hidden="1">"c6486"</definedName>
    <definedName name="IQ_CASH_DIVIDENDS_NET_INCOME_FDIC" hidden="1">"c6738"</definedName>
    <definedName name="IQ_CASH_IN_PROCESS_FDIC" hidden="1">"c6386"</definedName>
    <definedName name="IQ_CCE_FDIC" hidden="1">"c6296"</definedName>
    <definedName name="IQ_CH" hidden="1">110000</definedName>
    <definedName name="IQ_CHARGE_OFFS_1_4_FAMILY_FDIC" hidden="1">"c6756"</definedName>
    <definedName name="IQ_CHARGE_OFFS_1_4_FAMILY_LOANS_FDIC" hidden="1">"c6714"</definedName>
    <definedName name="IQ_CHARGE_OFFS_AUTO_LOANS_FDIC" hidden="1">"c6708"</definedName>
    <definedName name="IQ_CHARGE_OFFS_CL_LOANS_FDIC" hidden="1">"c6709"</definedName>
    <definedName name="IQ_CHARGE_OFFS_COMMERCIAL_INDUSTRIAL_FDIC" hidden="1">"c6759"</definedName>
    <definedName name="IQ_CHARGE_OFFS_COMMERCIAL_RE_FDIC" hidden="1">"c6754"</definedName>
    <definedName name="IQ_CHARGE_OFFS_COMMERCIAL_RE_NOT_SECURED_FDIC" hidden="1">"c6764"</definedName>
    <definedName name="IQ_CHARGE_OFFS_CONSTRUCTION_DEVELOPMENT_FDIC" hidden="1">"c6753"</definedName>
    <definedName name="IQ_CHARGE_OFFS_CREDIT_CARDS_FDIC" hidden="1">"c6761"</definedName>
    <definedName name="IQ_CHARGE_OFFS_CREDIT_CARDS_RECEIVABLES_FDIC" hidden="1">"c6711"</definedName>
    <definedName name="IQ_CHARGE_OFFS_HOME_EQUITY_FDIC" hidden="1">"c6757"</definedName>
    <definedName name="IQ_CHARGE_OFFS_HOME_EQUITY_LINES_FDIC" hidden="1">"c6712"</definedName>
    <definedName name="IQ_CHARGE_OFFS_INDIVIDUALS_FDIC" hidden="1">"c6760"</definedName>
    <definedName name="IQ_CHARGE_OFFS_MULTI_FAMILY_FDIC" hidden="1">"c6755"</definedName>
    <definedName name="IQ_CHARGE_OFFS_OTHER_1_4_FAMILY_FDIC" hidden="1">"c6758"</definedName>
    <definedName name="IQ_CHARGE_OFFS_OTHER_CONSUMER_LOANS_FDIC" hidden="1">"c6710"</definedName>
    <definedName name="IQ_CHARGE_OFFS_OTHER_INDIVIDUAL_FDIC" hidden="1">"c6762"</definedName>
    <definedName name="IQ_CHARGE_OFFS_OTHER_LOANS_FDIC" hidden="1">"c6763"</definedName>
    <definedName name="IQ_CHARGE_OFFS_OTHER_LOANS_OTHER_FDIC" hidden="1">"c6713"</definedName>
    <definedName name="IQ_CHARGE_OFFS_RE_LOANS_FDIC" hidden="1">"c6752"</definedName>
    <definedName name="IQ_CMO_FDIC" hidden="1">"c6406"</definedName>
    <definedName name="IQ_COLLECTION_DOMESTIC_FDIC" hidden="1">"c6387"</definedName>
    <definedName name="IQ_COMMERCIAL_BANKS_DEPOSITS_FOREIGN_FDIC" hidden="1">"c6480"</definedName>
    <definedName name="IQ_COMMERCIAL_BANKS_LOANS_FDIC" hidden="1">"c6434"</definedName>
    <definedName name="IQ_COMMERCIAL_BANKS_NONTRANSACTION_ACCOUNTS_FDIC" hidden="1">"c6548"</definedName>
    <definedName name="IQ_COMMERCIAL_BANKS_TOTAL_DEPOSITS_FDIC" hidden="1">"c6474"</definedName>
    <definedName name="IQ_COMMERCIAL_BANKS_TOTAL_LOANS_FOREIGN_FDIC" hidden="1">"c6444"</definedName>
    <definedName name="IQ_COMMERCIAL_BANKS_TRANSACTION_ACCOUNTS_FDIC" hidden="1">"c6540"</definedName>
    <definedName name="IQ_COMMERCIAL_INDUSTRIAL_CHARGE_OFFS_FDIC" hidden="1">"c6598"</definedName>
    <definedName name="IQ_COMMERCIAL_INDUSTRIAL_LOANS_NET_FDIC" hidden="1">"c6317"</definedName>
    <definedName name="IQ_COMMERCIAL_INDUSTRIAL_NET_CHARGE_OFFS_FDIC" hidden="1">"c6636"</definedName>
    <definedName name="IQ_COMMERCIAL_INDUSTRIAL_RECOVERIES_FDIC" hidden="1">"c6617"</definedName>
    <definedName name="IQ_COMMERCIAL_INDUSTRIAL_TOTAL_LOANS_FOREIGN_FDIC" hidden="1">"c6451"</definedName>
    <definedName name="IQ_COMMERCIAL_RE_CONSTRUCTION_LAND_DEV_FDIC" hidden="1">"c6526"</definedName>
    <definedName name="IQ_COMMERCIAL_RE_LOANS_FDIC" hidden="1">"c6312"</definedName>
    <definedName name="IQ_COMMITMENTS_MATURITY_EXCEEDING_1YR_FDIC" hidden="1">"c6531"</definedName>
    <definedName name="IQ_COMMITMENTS_NOT_SECURED_RE_FDIC" hidden="1">"c6528"</definedName>
    <definedName name="IQ_COMMITMENTS_SECURED_RE_FDIC" hidden="1">"c6527"</definedName>
    <definedName name="IQ_COMMODITY_EXPOSURES_FDIC" hidden="1">"c6665"</definedName>
    <definedName name="IQ_COMMON_FDIC" hidden="1">"c6350"</definedName>
    <definedName name="IQ_CONSTRUCTION_DEV_LOANS_FDIC" hidden="1">"c6313"</definedName>
    <definedName name="IQ_CONSTRUCTION_LAND_DEVELOPMENT_CHARGE_OFFS_FDIC" hidden="1">"c6594"</definedName>
    <definedName name="IQ_CONSTRUCTION_LAND_DEVELOPMENT_NET_CHARGE_OFFS_FDIC" hidden="1">"c6632"</definedName>
    <definedName name="IQ_CONSTRUCTION_LAND_DEVELOPMENT_RECOVERIES_FDIC" hidden="1">"c6613"</definedName>
    <definedName name="IQ_CONTRACTS_OTHER_COMMODITIES_EQUITIES_FDIC" hidden="1">"c6522"</definedName>
    <definedName name="IQ_CONVEYED_TO_OTHERS_FDIC" hidden="1">"c6534"</definedName>
    <definedName name="IQ_CORE_CAPITAL_RATIO_FDIC" hidden="1">"c6745"</definedName>
    <definedName name="IQ_COST_OF_FUNDING_ASSETS_FDIC" hidden="1">"c6725"</definedName>
    <definedName name="IQ_CQ" hidden="1">5000</definedName>
    <definedName name="IQ_CREDIT_CARD_CHARGE_OFFS_FDIC" hidden="1">"c6652"</definedName>
    <definedName name="IQ_CREDIT_CARD_LINES_FDIC" hidden="1">"c6525"</definedName>
    <definedName name="IQ_CREDIT_CARD_LOANS_FDIC" hidden="1">"c6319"</definedName>
    <definedName name="IQ_CREDIT_CARD_NET_CHARGE_OFFS_FDIC" hidden="1">"c6654"</definedName>
    <definedName name="IQ_CREDIT_CARD_RECOVERIES_FDIC" hidden="1">"c6653"</definedName>
    <definedName name="IQ_CREDIT_LOSS_PROVISION_NET_CHARGE_OFFS_FDIC" hidden="1">"c6734"</definedName>
    <definedName name="IQ_CURRENCY_COIN_DOMESTIC_FDIC" hidden="1">"c6388"</definedName>
    <definedName name="IQ_CY" hidden="1">10000</definedName>
    <definedName name="IQ_DAILY" hidden="1">500000</definedName>
    <definedName name="IQ_DEMAND_DEPOSITS_FDIC" hidden="1">"c6489"</definedName>
    <definedName name="IQ_DEPOSIT_ACCOUNTS_LESS_THAN_100K_FDIC" hidden="1">"c6494"</definedName>
    <definedName name="IQ_DEPOSIT_ACCOUNTS_MORE_THAN_100K_FDIC" hidden="1">"c6492"</definedName>
    <definedName name="IQ_DEPOSITORY_INSTITUTIONS_CHARGE_OFFS_FDIC" hidden="1">"c6596"</definedName>
    <definedName name="IQ_DEPOSITORY_INSTITUTIONS_NET_CHARGE_OFFS_FDIC" hidden="1">"c6634"</definedName>
    <definedName name="IQ_DEPOSITORY_INSTITUTIONS_RECOVERIES_FDIC" hidden="1">"c6615"</definedName>
    <definedName name="IQ_DEPOSITS_HELD_DOMESTIC_FDIC" hidden="1">"c6340"</definedName>
    <definedName name="IQ_DEPOSITS_HELD_FOREIGN_FDIC" hidden="1">"c6341"</definedName>
    <definedName name="IQ_DEPOSITS_LESS_THAN_100K_AFTER_THREE_YEARS_FDIC" hidden="1">"c6464"</definedName>
    <definedName name="IQ_DEPOSITS_LESS_THAN_100K_THREE_MONTHS_FDIC" hidden="1">"c6461"</definedName>
    <definedName name="IQ_DEPOSITS_LESS_THAN_100K_THREE_YEARS_FDIC" hidden="1">"c6463"</definedName>
    <definedName name="IQ_DEPOSITS_LESS_THAN_100K_TWELVE_MONTHS_FDIC" hidden="1">"c6462"</definedName>
    <definedName name="IQ_DEPOSITS_MORE_THAN_100K_AFTER_THREE_YEARS_FDIC" hidden="1">"c6469"</definedName>
    <definedName name="IQ_DEPOSITS_MORE_THAN_100K_THREE_MONTHS_FDIC" hidden="1">"c6466"</definedName>
    <definedName name="IQ_DEPOSITS_MORE_THAN_100K_THREE_YEARS_FDIC" hidden="1">"c6468"</definedName>
    <definedName name="IQ_DEPOSITS_MORE_THAN_100K_TWELVE_MONTHS_FDIC" hidden="1">"c6467"</definedName>
    <definedName name="IQ_DERIVATIVES_FDIC" hidden="1">"c6523"</definedName>
    <definedName name="IQ_DIVIDENDS_DECLARED_COMMON_FDIC" hidden="1">"c6659"</definedName>
    <definedName name="IQ_DIVIDENDS_DECLARED_PREFERRED_FDIC" hidden="1">"c6658"</definedName>
    <definedName name="IQ_DIVIDENDS_FDIC" hidden="1">"c6660"</definedName>
    <definedName name="IQ_DNTM" hidden="1">700000</definedName>
    <definedName name="IQ_EARNING_ASSETS_FDIC" hidden="1">"c6360"</definedName>
    <definedName name="IQ_EARNING_ASSETS_YIELD_FDIC" hidden="1">"c6724"</definedName>
    <definedName name="IQ_EARNINGS_COVERAGE_NET_CHARGE_OFFS_FDIC" hidden="1">"c6735"</definedName>
    <definedName name="IQ_EFFICIENCY_RATIO_FDIC" hidden="1">"c6736"</definedName>
    <definedName name="IQ_EQUITY_CAPITAL_ASSETS_FDIC" hidden="1">"c6744"</definedName>
    <definedName name="IQ_EQUITY_FDIC" hidden="1">"c6353"</definedName>
    <definedName name="IQ_EQUITY_SECURITIES_FDIC" hidden="1">"c6304"</definedName>
    <definedName name="IQ_EQUITY_SECURITY_EXPOSURES_FDIC" hidden="1">"c6664"</definedName>
    <definedName name="IQ_ESTIMATED_ASSESSABLE_DEPOSITS_FDIC" hidden="1">"c6490"</definedName>
    <definedName name="IQ_ESTIMATED_INSURED_DEPOSITS_FDIC" hidden="1">"c6491"</definedName>
    <definedName name="IQ_EXPENSE_CODE_" hidden="1">998</definedName>
    <definedName name="IQ_EXTRAORDINARY_GAINS_FDIC" hidden="1">"c6586"</definedName>
    <definedName name="IQ_FAIR_VALUE_FDIC" hidden="1">"c6427"</definedName>
    <definedName name="IQ_FARM_LOANS_NET_FDIC" hidden="1">"c6316"</definedName>
    <definedName name="IQ_FARM_LOANS_TOTAL_LOANS_FOREIGN_FDIC" hidden="1">"c6450"</definedName>
    <definedName name="IQ_FARMLAND_LOANS_FDIC" hidden="1">"c6314"</definedName>
    <definedName name="IQ_FED_FUNDS_PURCHASED_FDIC" hidden="1">"c6343"</definedName>
    <definedName name="IQ_FED_FUNDS_SOLD_FDIC" hidden="1">"c6307"</definedName>
    <definedName name="IQ_FH" hidden="1">100000</definedName>
    <definedName name="IQ_FHLB_ADVANCES_FDIC" hidden="1">"c6366"</definedName>
    <definedName name="IQ_FIDUCIARY_ACTIVITIES_FDIC" hidden="1">"c6571"</definedName>
    <definedName name="IQ_FIFETEEN_YEAR_FIXED_AND_FLOATING_RATE_FDIC" hidden="1">"c6423"</definedName>
    <definedName name="IQ_FIFETEEN_YEAR_MORTGAGE_PASS_THROUGHS_FDIC" hidden="1">"c6415"</definedName>
    <definedName name="IQ_FIN_DIV_CURRENT_PORT_DEBT_TOTAL" hidden="1">"c5524"</definedName>
    <definedName name="IQ_FIN_DIV_CURRENT_PORT_LEASES_TOTAL" hidden="1">"c5523"</definedName>
    <definedName name="IQ_FIN_DIV_DEBT_LT_TOTAL" hidden="1">"c5526"</definedName>
    <definedName name="IQ_FIN_DIV_LEASES_LT_TOTAL" hidden="1">"c5525"</definedName>
    <definedName name="IQ_FIN_DIV_NOTES_PAY_TOTAL" hidden="1">"c5522"</definedName>
    <definedName name="IQ_FIVE_YEAR_FIXED_AND_FLOATING_RATE_FDIC" hidden="1">"c6422"</definedName>
    <definedName name="IQ_FIVE_YEAR_MORTGAGE_PASS_THROUGHS_FDIC" hidden="1">"c6414"</definedName>
    <definedName name="IQ_FNMA_FHLMC_FDIC" hidden="1">"c6397"</definedName>
    <definedName name="IQ_FNMA_FHLMC_GNMA_FDIC" hidden="1">"c6399"</definedName>
    <definedName name="IQ_FORECLOSED_PROPERTIES_FDIC" hidden="1">"c6459"</definedName>
    <definedName name="IQ_FOREIGN_BANK_LOANS_FDIC" hidden="1">"c6437"</definedName>
    <definedName name="IQ_FOREIGN_BANKS_DEPOSITS_FOREIGN_FDIC" hidden="1">"c6481"</definedName>
    <definedName name="IQ_FOREIGN_BANKS_LOAN_CHARG_OFFS_FDIC" hidden="1">"c6645"</definedName>
    <definedName name="IQ_FOREIGN_BANKS_NET_CHARGE_OFFS_FDIC" hidden="1">"c6647"</definedName>
    <definedName name="IQ_FOREIGN_BANKS_NONTRANSACTION_ACCOUNTS_FDIC" hidden="1">"c6550"</definedName>
    <definedName name="IQ_FOREIGN_BANKS_RECOVERIES_FDIC" hidden="1">"c6646"</definedName>
    <definedName name="IQ_FOREIGN_BANKS_TRANSACTION_ACCOUNTS_FDIC" hidden="1">"c6542"</definedName>
    <definedName name="IQ_FOREIGN_BRANCHES_US_BANKS_FDIC" hidden="1">"c6392"</definedName>
    <definedName name="IQ_FOREIGN_BRANCHES_US_BANKS_LOANS_FDIC" hidden="1">"c6438"</definedName>
    <definedName name="IQ_FOREIGN_COUNTRIES_BANKS_TOTAL_LOANS_FOREIGN_FDIC" hidden="1">"c6445"</definedName>
    <definedName name="IQ_FOREIGN_DEBT_SECURITIES_FDIC" hidden="1">"c6303"</definedName>
    <definedName name="IQ_FOREIGN_DEPOSITS_NONTRANSACTION_ACCOUNTS_FDIC" hidden="1">"c6549"</definedName>
    <definedName name="IQ_FOREIGN_DEPOSITS_TRANSACTION_ACCOUNTS_FDIC" hidden="1">"c6541"</definedName>
    <definedName name="IQ_FOREIGN_EXCHANGE_EXPOSURES_FDIC" hidden="1">"c6663"</definedName>
    <definedName name="IQ_FOREIGN_GOVERNMENT_LOANS_FDIC" hidden="1">"c6430"</definedName>
    <definedName name="IQ_FOREIGN_GOVERNMENTS_CHARGE_OFFS_FDIC" hidden="1">"c6600"</definedName>
    <definedName name="IQ_FOREIGN_GOVERNMENTS_DEPOSITS_FOREIGN_FDIC" hidden="1">"c6482"</definedName>
    <definedName name="IQ_FOREIGN_GOVERNMENTS_NET_CHARGE_OFFS_FDIC" hidden="1">"c6638"</definedName>
    <definedName name="IQ_FOREIGN_GOVERNMENTS_NONTRANSACTION_ACCOUNTS_FDIC" hidden="1">"c6551"</definedName>
    <definedName name="IQ_FOREIGN_GOVERNMENTS_RECOVERIES_FDIC" hidden="1">"c6619"</definedName>
    <definedName name="IQ_FOREIGN_GOVERNMENTS_TOTAL_DEPOSITS_FDIC" hidden="1">"c6476"</definedName>
    <definedName name="IQ_FOREIGN_GOVERNMENTS_TRANSACTION_ACCOUNTS_FDIC" hidden="1">"c6543"</definedName>
    <definedName name="IQ_FQ" hidden="1">500</definedName>
    <definedName name="IQ_FULLY_INSURED_DEPOSITS_FDIC" hidden="1">"c6487"</definedName>
    <definedName name="IQ_FUTURES_FORWARD_CONTRACTS_NOTIONAL_AMOUNT_FDIC" hidden="1">"c6518"</definedName>
    <definedName name="IQ_FUTURES_FORWARD_CONTRACTS_RATE_RISK_FDIC" hidden="1">"c6508"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X_CONTRACTS_FDIC" hidden="1">"c6517"</definedName>
    <definedName name="IQ_FX_CONTRACTS_SPOT_FDIC" hidden="1">"c6356"</definedName>
    <definedName name="IQ_FY" hidden="1">1000</definedName>
    <definedName name="IQ_GAIN_SALE_LOANS_FDIC" hidden="1">"c6673"</definedName>
    <definedName name="IQ_GAIN_SALE_RE_FDIC" hidden="1">"c6674"</definedName>
    <definedName name="IQ_GAINS_SALE_ASSETS_FDIC" hidden="1">"c6675"</definedName>
    <definedName name="IQ_GNMA_FDIC" hidden="1">"c6398"</definedName>
    <definedName name="IQ_GOODWILL_FDIC" hidden="1">"c6334"</definedName>
    <definedName name="IQ_GOODWILL_IMPAIRMENT_FDIC" hidden="1">"c6678"</definedName>
    <definedName name="IQ_GOODWILL_INTAN_FDIC" hidden="1">"c6333"</definedName>
    <definedName name="IQ_HELD_MATURITY_FDIC" hidden="1">"c6408"</definedName>
    <definedName name="IQ_HOME_EQUITY_LOC_NET_CHARGE_OFFS_FDIC" hidden="1">"c6644"</definedName>
    <definedName name="IQ_HOME_EQUITY_LOC_TOTAL_CHARGE_OFFS_FDIC" hidden="1">"c6606"</definedName>
    <definedName name="IQ_HOME_EQUITY_LOC_TOTAL_RECOVERIES_FDIC" hidden="1">"c6625"</definedName>
    <definedName name="IQ_INCIDENTAL_CHANGES_BUSINESS_COMBINATIONS_FDIC" hidden="1">"c6502"</definedName>
    <definedName name="IQ_INCOME_BEFORE_EXTRA_FDIC" hidden="1">"c6585"</definedName>
    <definedName name="IQ_INCOME_EARNED_FDIC" hidden="1">"c6359"</definedName>
    <definedName name="IQ_INCOME_TAXES_FDIC" hidden="1">"c6582"</definedName>
    <definedName name="IQ_INDIVIDUALS_CHARGE_OFFS_FDIC" hidden="1">"c6599"</definedName>
    <definedName name="IQ_INDIVIDUALS_LOANS_FDIC" hidden="1">"c6318"</definedName>
    <definedName name="IQ_INDIVIDUALS_NET_CHARGE_OFFS_FDIC" hidden="1">"c6637"</definedName>
    <definedName name="IQ_INDIVIDUALS_OTHER_LOANS_FDIC" hidden="1">"c6321"</definedName>
    <definedName name="IQ_INDIVIDUALS_PARTNERSHIPS_CORP_DEPOSITS_FOREIGN_FDIC" hidden="1">"c6479"</definedName>
    <definedName name="IQ_INDIVIDUALS_PARTNERSHIPS_CORP_NONTRANSACTION_ACCOUNTS_FDIC" hidden="1">"c6545"</definedName>
    <definedName name="IQ_INDIVIDUALS_PARTNERSHIPS_CORP_TOTAL_DEPOSITS_FDIC" hidden="1">"c6471"</definedName>
    <definedName name="IQ_INDIVIDUALS_PARTNERSHIPS_CORP_TRANSACTION_ACCOUNTS_FDIC" hidden="1">"c6537"</definedName>
    <definedName name="IQ_INDIVIDUALS_RECOVERIES_FDIC" hidden="1">"c6618"</definedName>
    <definedName name="IQ_INSIDER_LOANS_FDIC" hidden="1">"c6365"</definedName>
    <definedName name="IQ_INSTITUTIONS_EARNINGS_GAINS_FDIC" hidden="1">"c6723"</definedName>
    <definedName name="IQ_INSURANCE_COMMISSION_FEES_FDIC" hidden="1">"c6670"</definedName>
    <definedName name="IQ_INSURANCE_UNDERWRITING_INCOME_FDIC" hidden="1">"c6671"</definedName>
    <definedName name="IQ_INT_DEMAND_NOTES_FDIC" hidden="1">"c6567"</definedName>
    <definedName name="IQ_INT_DOMESTIC_DEPOSITS_FDIC" hidden="1">"c6564"</definedName>
    <definedName name="IQ_INT_EXP_TOTAL_FDIC" hidden="1">"c6569"</definedName>
    <definedName name="IQ_INT_FED_FUNDS_FDIC" hidden="1">"c6566"</definedName>
    <definedName name="IQ_INT_FOREIGN_DEPOSITS_FDIC" hidden="1">"c6565"</definedName>
    <definedName name="IQ_INT_INC_DEPOSITORY_INST_FDIC" hidden="1">"c6558"</definedName>
    <definedName name="IQ_INT_INC_DOM_LOANS_FDIC" hidden="1">"c6555"</definedName>
    <definedName name="IQ_INT_INC_FED_FUNDS_FDIC" hidden="1">"c6561"</definedName>
    <definedName name="IQ_INT_INC_FOREIGN_LOANS_FDIC" hidden="1">"c6556"</definedName>
    <definedName name="IQ_INT_INC_LEASE_RECEIVABLES_FDIC" hidden="1">"c6557"</definedName>
    <definedName name="IQ_INT_INC_OTHER_FDIC" hidden="1">"c6562"</definedName>
    <definedName name="IQ_INT_INC_SECURITIES_FDIC" hidden="1">"c6559"</definedName>
    <definedName name="IQ_INT_INC_TOTAL_FDIC" hidden="1">"c6563"</definedName>
    <definedName name="IQ_INT_INC_TRADING_ACCOUNTS_FDIC" hidden="1">"c6560"</definedName>
    <definedName name="IQ_INT_SUB_NOTES_FDIC" hidden="1">"c6568"</definedName>
    <definedName name="IQ_INTEREST_BEARING_BALANCES_FDIC" hidden="1">"c6371"</definedName>
    <definedName name="IQ_INTEREST_BEARING_DEPOSITS_DOMESTIC_FDIC" hidden="1">"c6478"</definedName>
    <definedName name="IQ_INTEREST_BEARING_DEPOSITS_FDIC" hidden="1">"c6373"</definedName>
    <definedName name="IQ_INTEREST_BEARING_DEPOSITS_FOREIGN_FDIC" hidden="1">"c6485"</definedName>
    <definedName name="IQ_INTEREST_RATE_CONTRACTS_FDIC" hidden="1">"c6512"</definedName>
    <definedName name="IQ_INTEREST_RATE_EXPOSURES_FDIC" hidden="1">"c6662"</definedName>
    <definedName name="IQ_INVESTMENT_BANKING_OTHER_FEES_FDIC" hidden="1">"c6666"</definedName>
    <definedName name="IQ_IRA_KEOGH_ACCOUNTS_FDIC" hidden="1">"c6496"</definedName>
    <definedName name="IQ_ISSUED_GUARANTEED_US_FDIC" hidden="1">"c6404"</definedName>
    <definedName name="IQ_LATESTK" hidden="1">1000</definedName>
    <definedName name="IQ_LATESTQ" hidden="1">500</definedName>
    <definedName name="IQ_LEASE_FINANCING_RECEIVABLES_CHARGE_OFFS_FDIC" hidden="1">"c6602"</definedName>
    <definedName name="IQ_LEASE_FINANCING_RECEIVABLES_FDIC" hidden="1">"c6433"</definedName>
    <definedName name="IQ_LEASE_FINANCING_RECEIVABLES_NET_CHARGE_OFFS_FDIC" hidden="1">"c6640"</definedName>
    <definedName name="IQ_LEASE_FINANCING_RECEIVABLES_RECOVERIES_FDIC" hidden="1">"c6621"</definedName>
    <definedName name="IQ_LEASE_FINANCING_RECEIVABLES_TOTAL_LOANS_FOREIGN_FDIC" hidden="1">"c6449"</definedName>
    <definedName name="IQ_LIFE_INSURANCE_ASSETS_FDIC" hidden="1">"c6372"</definedName>
    <definedName name="IQ_LOAN_COMMITMENTS_REVOLVING_FDIC" hidden="1">"c6524"</definedName>
    <definedName name="IQ_LOAN_LOSS_ALLOW_FDIC" hidden="1">"c6326"</definedName>
    <definedName name="IQ_LOAN_LOSS_ALLOWANCE_NONCURRENT_LOANS_FDIC" hidden="1">"c6740"</definedName>
    <definedName name="IQ_LOAN_LOSSES_FDIC" hidden="1">"c6580"</definedName>
    <definedName name="IQ_LOANS_AND_LEASES_HELD_FDIC" hidden="1">"c6367"</definedName>
    <definedName name="IQ_LOANS_DEPOSITORY_INSTITUTIONS_FDIC" hidden="1">"c6382"</definedName>
    <definedName name="IQ_LOANS_HELD_FOREIGN_FDIC" hidden="1">"c6315"</definedName>
    <definedName name="IQ_LOANS_LEASES_FOREIGN_FDIC" hidden="1">"c6383"</definedName>
    <definedName name="IQ_LOANS_LEASES_GROSS_FDIC" hidden="1">"c6323"</definedName>
    <definedName name="IQ_LOANS_LEASES_GROSS_FOREIGN_FDIC" hidden="1">"c6384"</definedName>
    <definedName name="IQ_LOANS_LEASES_NET_FDIC" hidden="1">"c6327"</definedName>
    <definedName name="IQ_LOANS_LEASES_NET_UNEARNED_FDIC" hidden="1">"c6325"</definedName>
    <definedName name="IQ_LOANS_NOT_SECURED_RE_FDIC" hidden="1">"c6381"</definedName>
    <definedName name="IQ_LOANS_SECURED_BY_RE_CHARGE_OFFS_FDIC" hidden="1">"c6588"</definedName>
    <definedName name="IQ_LOANS_SECURED_BY_RE_RECOVERIES_FDIC" hidden="1">"c6607"</definedName>
    <definedName name="IQ_LOANS_SECURED_NON_US_FDIC" hidden="1">"c6380"</definedName>
    <definedName name="IQ_LOANS_SECURED_RE_NET_CHARGE_OFFS_FDIC" hidden="1">"c6626"</definedName>
    <definedName name="IQ_LOANS_TO_DEPOSITORY_INSTITUTIONS_FOREIGN_FDIC" hidden="1">"c6453"</definedName>
    <definedName name="IQ_LOANS_TO_FOREIGN_GOVERNMENTS_FDIC" hidden="1">"c6448"</definedName>
    <definedName name="IQ_LOANS_TO_INDIVIDUALS_FOREIGN_FDIC" hidden="1">"c6452"</definedName>
    <definedName name="IQ_LONG_TERM_ASSETS_FDIC" hidden="1">"c6361"</definedName>
    <definedName name="IQ_LOSS_ALLOWANCE_LOANS_FDIC" hidden="1">"c6739"</definedName>
    <definedName name="IQ_LTM" hidden="1">2000</definedName>
    <definedName name="IQ_LTMMONTH" hidden="1">120000</definedName>
    <definedName name="IQ_MATURITY_ONE_YEAR_LESS_FDIC" hidden="1">"c6425"</definedName>
    <definedName name="IQ_MONEY_MARKET_DEPOSIT_ACCOUNTS_FDIC" hidden="1">"c6553"</definedName>
    <definedName name="IQ_MONTH" hidden="1">15000</definedName>
    <definedName name="IQ_MORTGAGE_BACKED_SECURITIES_FDIC" hidden="1">"c6402"</definedName>
    <definedName name="IQ_MORTGAGE_SERVICING_FDIC" hidden="1">"c6335"</definedName>
    <definedName name="IQ_MTD" hidden="1">800000</definedName>
    <definedName name="IQ_MULTIFAMILY_RESIDENTIAL_LOANS_FDIC" hidden="1">"c6311"</definedName>
    <definedName name="IQ_NAMES_REVISION_DATE_" localSheetId="2" hidden="1">40976.9751736111</definedName>
    <definedName name="IQ_NAMES_REVISION_DATE_" hidden="1">41303.8599884259</definedName>
    <definedName name="IQ_NET_CHARGE_OFFS_FDIC" hidden="1">"c6641"</definedName>
    <definedName name="IQ_NET_CHARGE_OFFS_LOANS_FDIC" hidden="1">"c6751"</definedName>
    <definedName name="IQ_NET_INCOME_FDIC" hidden="1">"c6587"</definedName>
    <definedName name="IQ_NET_INT_INC_BNK_FDIC" hidden="1">"c6570"</definedName>
    <definedName name="IQ_NET_INTEREST_MARGIN_FDIC" hidden="1">"c6726"</definedName>
    <definedName name="IQ_NET_LOANS_LEASES_CORE_DEPOSITS_FDIC" hidden="1">"c6743"</definedName>
    <definedName name="IQ_NET_LOANS_LEASES_DEPOSITS_FDIC" hidden="1">"c6742"</definedName>
    <definedName name="IQ_NET_OPERATING_INCOME_ASSETS_FDIC" hidden="1">"c6729"</definedName>
    <definedName name="IQ_NET_SECURITIZATION_INCOME_FDIC" hidden="1">"c6669"</definedName>
    <definedName name="IQ_NET_SERVICING_FEES_FDIC" hidden="1">"c6668"</definedName>
    <definedName name="IQ_NON_INT_EXP_FDIC" hidden="1">"c6579"</definedName>
    <definedName name="IQ_NON_INT_INC_FDIC" hidden="1">"c6575"</definedName>
    <definedName name="IQ_NON_US_ADDRESSEES_TOTAL_LOANS_FOREIGN_FDIC" hidden="1">"c6443"</definedName>
    <definedName name="IQ_NON_US_CHARGE_OFFS_AND_RECOVERIES_FDIC" hidden="1">"c6650"</definedName>
    <definedName name="IQ_NON_US_CHARGE_OFFS_FDIC" hidden="1">"c6648"</definedName>
    <definedName name="IQ_NON_US_COMMERCIAL_INDUSTRIAL_CHARGE_OFFS_FDIC" hidden="1">"c6651"</definedName>
    <definedName name="IQ_NON_US_NET_LOANS_FDIC" hidden="1">"c6376"</definedName>
    <definedName name="IQ_NON_US_RECOVERIES_FDIC" hidden="1">"c6649"</definedName>
    <definedName name="IQ_NONCURRENT_LOANS_1_4_FAMILY_FDIC" hidden="1">"c6770"</definedName>
    <definedName name="IQ_NONCURRENT_LOANS_COMMERCIAL_INDUSTRIAL_FDIC" hidden="1">"c6773"</definedName>
    <definedName name="IQ_NONCURRENT_LOANS_COMMERCIAL_RE_FDIC" hidden="1">"c6768"</definedName>
    <definedName name="IQ_NONCURRENT_LOANS_COMMERCIAL_RE_NOT_SECURED_FDIC" hidden="1">"c6778"</definedName>
    <definedName name="IQ_NONCURRENT_LOANS_CONSTRUCTION_LAND_DEV_FDIC" hidden="1">"c6767"</definedName>
    <definedName name="IQ_NONCURRENT_LOANS_CREDIT_CARD_FDIC" hidden="1">"c6775"</definedName>
    <definedName name="IQ_NONCURRENT_LOANS_GUARANTEED_FDIC" hidden="1">"c6358"</definedName>
    <definedName name="IQ_NONCURRENT_LOANS_HOME_EQUITY_FDIC" hidden="1">"c6771"</definedName>
    <definedName name="IQ_NONCURRENT_LOANS_INDIVIDUALS_FDIC" hidden="1">"c6774"</definedName>
    <definedName name="IQ_NONCURRENT_LOANS_LEASES_FDIC" hidden="1">"c6357"</definedName>
    <definedName name="IQ_NONCURRENT_LOANS_MULTIFAMILY_FDIC" hidden="1">"c6769"</definedName>
    <definedName name="IQ_NONCURRENT_LOANS_OTHER_FAMILY_FDIC" hidden="1">"c6772"</definedName>
    <definedName name="IQ_NONCURRENT_LOANS_OTHER_INDIVIDUAL_FDIC" hidden="1">"c6776"</definedName>
    <definedName name="IQ_NONCURRENT_LOANS_OTHER_LOANS_FDIC" hidden="1">"c6777"</definedName>
    <definedName name="IQ_NONCURRENT_LOANS_RE_FDIC" hidden="1">"c6766"</definedName>
    <definedName name="IQ_NONCURRENT_LOANS_TOTAL_LOANS_FDIC" hidden="1">"c6765"</definedName>
    <definedName name="IQ_NONCURRENT_OREO_ASSETS_FDIC" hidden="1">"c6741"</definedName>
    <definedName name="IQ_NONINTEREST_BEARING_BALANCES_FDIC" hidden="1">"c6394"</definedName>
    <definedName name="IQ_NONINTEREST_BEARING_DEPOSITS_DOMESTIC_FDIC" hidden="1">"c6477"</definedName>
    <definedName name="IQ_NONINTEREST_BEARING_DEPOSITS_FOREIGN_FDIC" hidden="1">"c6484"</definedName>
    <definedName name="IQ_NONINTEREST_EXPENSE_EARNING_ASSETS_FDIC" hidden="1">"c6728"</definedName>
    <definedName name="IQ_NONINTEREST_INCOME_EARNING_ASSETS_FDIC" hidden="1">"c6727"</definedName>
    <definedName name="IQ_NONMORTGAGE_SERVICING_FDIC" hidden="1">"c6336"</definedName>
    <definedName name="IQ_NONTRANSACTION_ACCOUNTS_FDIC" hidden="1">"c6552"</definedName>
    <definedName name="IQ_NOTIONAL_AMOUNT_CREDIT_DERIVATIVES_FDIC" hidden="1">"c6507"</definedName>
    <definedName name="IQ_NOTIONAL_VALUE_EXCHANGE_SWAPS_FDIC" hidden="1">"c6516"</definedName>
    <definedName name="IQ_NOTIONAL_VALUE_OTHER_SWAPS_FDIC" hidden="1">"c6521"</definedName>
    <definedName name="IQ_NOTIONAL_VALUE_RATE_SWAPS_FDIC" hidden="1">"c6511"</definedName>
    <definedName name="IQ_NTM" hidden="1">6000</definedName>
    <definedName name="IQ_NUMBER_DEPOSITS_LESS_THAN_100K_FDIC" hidden="1">"c6495"</definedName>
    <definedName name="IQ_NUMBER_DEPOSITS_MORE_THAN_100K_FDIC" hidden="1">"c6493"</definedName>
    <definedName name="IQ_OBLIGATIONS_OF_STATES_TOTAL_LOANS_FOREIGN_FDIC" hidden="1">"c6447"</definedName>
    <definedName name="IQ_OBLIGATIONS_STATES_FDIC" hidden="1">"c6431"</definedName>
    <definedName name="IQ_OREO_1_4_RESIDENTIAL_FDIC" hidden="1">"c6454"</definedName>
    <definedName name="IQ_OREO_COMMERCIAL_RE_FDIC" hidden="1">"c6456"</definedName>
    <definedName name="IQ_OREO_CONSTRUCTION_DEVELOPMENT_FDIC" hidden="1">"c6457"</definedName>
    <definedName name="IQ_OREO_FARMLAND_FDIC" hidden="1">"c6458"</definedName>
    <definedName name="IQ_OREO_FOREIGN_FDIC" hidden="1">"c6460"</definedName>
    <definedName name="IQ_OREO_MULTI_FAMILY_RESIDENTIAL_FDIC" hidden="1">"c6455"</definedName>
    <definedName name="IQ_OTHER_ASSETS_FDIC" hidden="1">"c6338"</definedName>
    <definedName name="IQ_OTHER_BORROWED_FUNDS_FDIC" hidden="1">"c6345"</definedName>
    <definedName name="IQ_OTHER_COMPREHENSIVE_INCOME_FDIC" hidden="1">"c6503"</definedName>
    <definedName name="IQ_OTHER_DEPOSITORY_INSTITUTIONS_LOANS_FDIC" hidden="1">"c6436"</definedName>
    <definedName name="IQ_OTHER_DEPOSITORY_INSTITUTIONS_TOTAL_LOANS_FOREIGN_FDIC" hidden="1">"c6442"</definedName>
    <definedName name="IQ_OTHER_DOMESTIC_DEBT_SECURITIES_FDIC" hidden="1">"c6302"</definedName>
    <definedName name="IQ_OTHER_INSURANCE_FEES_FDIC" hidden="1">"c6672"</definedName>
    <definedName name="IQ_OTHER_INTANGIBLE_FDIC" hidden="1">"c6337"</definedName>
    <definedName name="IQ_OTHER_LIABILITIES_FDIC" hidden="1">"c6347"</definedName>
    <definedName name="IQ_OTHER_LOANS_CHARGE_OFFS_FDIC" hidden="1">"c6601"</definedName>
    <definedName name="IQ_OTHER_LOANS_FOREIGN_FDIC" hidden="1">"c6446"</definedName>
    <definedName name="IQ_OTHER_LOANS_LEASES_FDIC" hidden="1">"c6322"</definedName>
    <definedName name="IQ_OTHER_LOANS_NET_CHARGE_OFFS_FDIC" hidden="1">"c6639"</definedName>
    <definedName name="IQ_OTHER_LOANS_RECOVERIES_FDIC" hidden="1">"c6620"</definedName>
    <definedName name="IQ_OTHER_LOANS_TOTAL_FDIC" hidden="1">"c6432"</definedName>
    <definedName name="IQ_OTHER_NON_INT_EXP_FDIC" hidden="1">"c6578"</definedName>
    <definedName name="IQ_OTHER_NON_INT_EXPENSE_FDIC" hidden="1">"c6679"</definedName>
    <definedName name="IQ_OTHER_NON_INT_INC_FDIC" hidden="1">"c6676"</definedName>
    <definedName name="IQ_OTHER_OFF_BS_LIAB_FDIC" hidden="1">"c6533"</definedName>
    <definedName name="IQ_OTHER_RE_OWNED_FDIC" hidden="1">"c6330"</definedName>
    <definedName name="IQ_OTHER_SAVINGS_DEPOSITS_FDIC" hidden="1">"c6554"</definedName>
    <definedName name="IQ_OTHER_TRANSACTIONS_FDIC" hidden="1">"c6504"</definedName>
    <definedName name="IQ_OTHER_UNUSED_COMMITMENTS_FDIC" hidden="1">"c6530"</definedName>
    <definedName name="IQ_OVER_FIFETEEN_YEAR_MORTGAGE_PASS_THROUGHS_FDIC" hidden="1">"c6416"</definedName>
    <definedName name="IQ_OVER_FIFTEEN_YEAR_FIXED_AND_FLOATING_RATE_FDIC" hidden="1">"c6424"</definedName>
    <definedName name="IQ_OVER_THREE_YEARS_FDIC" hidden="1">"c6418"</definedName>
    <definedName name="IQ_PARTICIPATION_POOLS_RESIDENTIAL_MORTGAGES_FDIC" hidden="1">"c6403"</definedName>
    <definedName name="IQ_PAST_DUE_30_1_4_FAMILY_LOANS_FDIC" hidden="1">"c6693"</definedName>
    <definedName name="IQ_PAST_DUE_30_AUTO_LOANS_FDIC" hidden="1">"c6687"</definedName>
    <definedName name="IQ_PAST_DUE_30_CL_LOANS_FDIC" hidden="1">"c6688"</definedName>
    <definedName name="IQ_PAST_DUE_30_CREDIT_CARDS_RECEIVABLES_FDIC" hidden="1">"c6690"</definedName>
    <definedName name="IQ_PAST_DUE_30_HOME_EQUITY_LINES_FDIC" hidden="1">"c6691"</definedName>
    <definedName name="IQ_PAST_DUE_30_OTHER_CONSUMER_LOANS_FDIC" hidden="1">"c6689"</definedName>
    <definedName name="IQ_PAST_DUE_30_OTHER_LOANS_FDIC" hidden="1">"c6692"</definedName>
    <definedName name="IQ_PAST_DUE_90_1_4_FAMILY_LOANS_FDIC" hidden="1">"c6700"</definedName>
    <definedName name="IQ_PAST_DUE_90_AUTO_LOANS_FDIC" hidden="1">"c6694"</definedName>
    <definedName name="IQ_PAST_DUE_90_CL_LOANS_FDIC" hidden="1">"c6695"</definedName>
    <definedName name="IQ_PAST_DUE_90_CREDIT_CARDS_RECEIVABLES_FDIC" hidden="1">"c6697"</definedName>
    <definedName name="IQ_PAST_DUE_90_HOME_EQUITY_LINES_FDIC" hidden="1">"c6698"</definedName>
    <definedName name="IQ_PAST_DUE_90_OTHER_CONSUMER_LOANS_FDIC" hidden="1">"c6696"</definedName>
    <definedName name="IQ_PAST_DUE_90_OTHER_LOANS_FDIC" hidden="1">"c6699"</definedName>
    <definedName name="IQ_PERCENT_INSURED_FDIC" hidden="1">"c6374"</definedName>
    <definedName name="IQ_PLEDGED_SECURITIES_FDIC" hidden="1">"c6401"</definedName>
    <definedName name="IQ_PRE_TAX_INCOME_FDIC" hidden="1">"c6581"</definedName>
    <definedName name="IQ_PREFERRED_FDIC" hidden="1">"c6349"</definedName>
    <definedName name="IQ_PREMISES_EQUIPMENT_FDIC" hidden="1">"c6577"</definedName>
    <definedName name="IQ_PRETAX_RETURN_ASSETS_FDIC" hidden="1">"c6731"</definedName>
    <definedName name="IQ_PRIVATELY_ISSUED_MORTGAGE_BACKED_SECURITIES_FDIC" hidden="1">"c6407"</definedName>
    <definedName name="IQ_PRIVATELY_ISSUED_MORTGAGE_PASS_THROUGHS_FDIC" hidden="1">"c6405"</definedName>
    <definedName name="IQ_PURCHASE_FOREIGN_CURRENCIES_FDIC" hidden="1">"c6513"</definedName>
    <definedName name="IQ_PURCHASED_OPTION_CONTRACTS_FDIC" hidden="1">"c6510"</definedName>
    <definedName name="IQ_PURCHASED_OPTION_CONTRACTS_FX_RISK_FDIC" hidden="1">"c6515"</definedName>
    <definedName name="IQ_PURCHASED_OPTION_CONTRACTS_NON_FX_IR_FDIC" hidden="1">"c6520"</definedName>
    <definedName name="IQ_QTD" hidden="1">750000</definedName>
    <definedName name="IQ_RE_FORECLOSURE_FDIC" hidden="1">"c6332"</definedName>
    <definedName name="IQ_RE_INVEST_FDIC" hidden="1">"c6331"</definedName>
    <definedName name="IQ_RE_LOANS_DOMESTIC_CHARGE_OFFS_FDIC" hidden="1">"c6589"</definedName>
    <definedName name="IQ_RE_LOANS_DOMESTIC_FDIC" hidden="1">"c6309"</definedName>
    <definedName name="IQ_RE_LOANS_DOMESTIC_NET_CHARGE_OFFS_FDIC" hidden="1">"c6627"</definedName>
    <definedName name="IQ_RE_LOANS_DOMESTIC_RECOVERIES_FDIC" hidden="1">"c6608"</definedName>
    <definedName name="IQ_RE_LOANS_FDIC" hidden="1">"c6308"</definedName>
    <definedName name="IQ_RE_LOANS_FOREIGN_CHARGE_OFFS_FDIC" hidden="1">"c6595"</definedName>
    <definedName name="IQ_RE_LOANS_FOREIGN_NET_CHARGE_OFFS_FDIC" hidden="1">"c6633"</definedName>
    <definedName name="IQ_RE_LOANS_FOREIGN_RECOVERIES_FDIC" hidden="1">"c6614"</definedName>
    <definedName name="IQ_RECOVERIES_1_4_FAMILY_LOANS_FDIC" hidden="1">"c6707"</definedName>
    <definedName name="IQ_RECOVERIES_AUTO_LOANS_FDIC" hidden="1">"c6701"</definedName>
    <definedName name="IQ_RECOVERIES_CL_LOANS_FDIC" hidden="1">"c6702"</definedName>
    <definedName name="IQ_RECOVERIES_CREDIT_CARDS_RECEIVABLES_FDIC" hidden="1">"c6704"</definedName>
    <definedName name="IQ_RECOVERIES_HOME_EQUITY_LINES_FDIC" hidden="1">"c6705"</definedName>
    <definedName name="IQ_RECOVERIES_OTHER_CONSUMER_LOANS_FDIC" hidden="1">"c6703"</definedName>
    <definedName name="IQ_RECOVERIES_OTHER_LOANS_FDIC" hidden="1">"c6706"</definedName>
    <definedName name="IQ_RELATED_PLANS_FDIC" hidden="1">"c6320"</definedName>
    <definedName name="IQ_RESTATEMENTS_NET_FDIC" hidden="1">"c6500"</definedName>
    <definedName name="IQ_RESTRUCTURED_LOANS_1_4_RESIDENTIAL_FDIC" hidden="1">"c6378"</definedName>
    <definedName name="IQ_RESTRUCTURED_LOANS_LEASES_FDIC" hidden="1">"c6377"</definedName>
    <definedName name="IQ_RESTRUCTURED_LOANS_NON_1_4_FDIC" hidden="1">"c6379"</definedName>
    <definedName name="IQ_RETAIL_DEPOSITS_FDIC" hidden="1">"c6488"</definedName>
    <definedName name="IQ_RETAINED_EARNINGS_AVERAGE_EQUITY_FDIC" hidden="1">"c6733"</definedName>
    <definedName name="IQ_RETURN_ASSETS_FDIC" hidden="1">"c6730"</definedName>
    <definedName name="IQ_RETURN_EQUITY_FDIC" hidden="1">"c6732"</definedName>
    <definedName name="IQ_REVALUATION_GAINS_FDIC" hidden="1">"c6428"</definedName>
    <definedName name="IQ_REVALUATION_LOSSES_FDIC" hidden="1">"c6429"</definedName>
    <definedName name="IQ_RISK_WEIGHTED_ASSETS_FDIC" hidden="1">"c6370"</definedName>
    <definedName name="IQ_SALARY_FDIC" hidden="1">"c6576"</definedName>
    <definedName name="IQ_SALE_CONVERSION_RETIREMENT_STOCK_FDIC" hidden="1">"c6661"</definedName>
    <definedName name="IQ_SECURED_1_4_FAMILY_RESIDENTIAL_CHARGE_OFFS_FDIC" hidden="1">"c6590"</definedName>
    <definedName name="IQ_SECURED_1_4_FAMILY_RESIDENTIAL_NET_CHARGE_OFFS_FDIC" hidden="1">"c6628"</definedName>
    <definedName name="IQ_SECURED_1_4_FAMILY_RESIDENTIAL_RECOVERIES_FDIC" hidden="1">"c6609"</definedName>
    <definedName name="IQ_SECURED_FARMLAND_CHARGE_OFFS_FDIC" hidden="1">"c6593"</definedName>
    <definedName name="IQ_SECURED_FARMLAND_NET_CHARGE_OFFS_FDIC" hidden="1">"c6631"</definedName>
    <definedName name="IQ_SECURED_FARMLAND_RECOVERIES_FDIC" hidden="1">"c6612"</definedName>
    <definedName name="IQ_SECURED_MULTIFAMILY_RESIDENTIAL_CHARGE_OFFS_FDIC" hidden="1">"c6591"</definedName>
    <definedName name="IQ_SECURED_MULTIFAMILY_RESIDENTIAL_NET_CHARGE_OFFS_FDIC" hidden="1">"c6629"</definedName>
    <definedName name="IQ_SECURED_MULTIFAMILY_RESIDENTIAL_RECOVERIES_FDIC" hidden="1">"c6610"</definedName>
    <definedName name="IQ_SECURED_NONFARM_NONRESIDENTIAL_CHARGE_OFFS_FDIC" hidden="1">"c6592"</definedName>
    <definedName name="IQ_SECURED_NONFARM_NONRESIDENTIAL_NET_CHARGE_OFFS_FDIC" hidden="1">"c6630"</definedName>
    <definedName name="IQ_SECURED_NONFARM_NONRESIDENTIAL_RECOVERIES_FDIC" hidden="1">"c6611"</definedName>
    <definedName name="IQ_SECURITIES_GAINS_FDIC" hidden="1">"c6584"</definedName>
    <definedName name="IQ_SECURITIES_ISSUED_STATES_FDIC" hidden="1">"c6300"</definedName>
    <definedName name="IQ_SECURITIES_LENT_FDIC" hidden="1">"c6532"</definedName>
    <definedName name="IQ_SECURITIES_UNDERWRITING_FDIC" hidden="1">"c6529"</definedName>
    <definedName name="IQ_SERVICE_CHARGES_FDIC" hidden="1">"c6572"</definedName>
    <definedName name="IQ_SHAREOUTSTANDING" hidden="1">"c1347"</definedName>
    <definedName name="IQ_STATES_NONTRANSACTION_ACCOUNTS_FDIC" hidden="1">"c6547"</definedName>
    <definedName name="IQ_STATES_TOTAL_DEPOSITS_FDIC" hidden="1">"c6473"</definedName>
    <definedName name="IQ_STATES_TRANSACTION_ACCOUNTS_FDIC" hidden="1">"c6539"</definedName>
    <definedName name="IQ_SUB_DEBT_FDIC" hidden="1">"c6346"</definedName>
    <definedName name="IQ_SURPLUS_FDIC" hidden="1">"c6351"</definedName>
    <definedName name="IQ_THREE_MONTHS_FIXED_AND_FLOATING_FDIC" hidden="1">"c6419"</definedName>
    <definedName name="IQ_THREE_MONTHS_MORTGAGE_PASS_THROUGHS_FDIC" hidden="1">"c6411"</definedName>
    <definedName name="IQ_THREE_YEAR_FIXED_AND_FLOATING_RATE_FDIC" hidden="1">"c6421"</definedName>
    <definedName name="IQ_THREE_YEAR_MORTGAGE_PASS_THROUGHS_FDIC" hidden="1">"c6413"</definedName>
    <definedName name="IQ_THREE_YEARS_LESS_FDIC" hidden="1">"c6417"</definedName>
    <definedName name="IQ_TIER_1_RISK_BASED_CAPITAL_RATIO_FDIC" hidden="1">"c6746"</definedName>
    <definedName name="IQ_TIER_ONE_FDIC" hidden="1">"c6369"</definedName>
    <definedName name="IQ_TIME_DEPOSITS_LESS_THAN_100K_FDIC" hidden="1">"c6465"</definedName>
    <definedName name="IQ_TIME_DEPOSITS_MORE_THAN_100K_FDIC" hidden="1">"c6470"</definedName>
    <definedName name="IQ_TODAY" hidden="1">0</definedName>
    <definedName name="IQ_TOTAL_ASSETS_FDIC" hidden="1">"c6339"</definedName>
    <definedName name="IQ_TOTAL_CHARGE_OFFS_FDIC" hidden="1">"c6603"</definedName>
    <definedName name="IQ_TOTAL_DEBT_SECURITIES_FDIC" hidden="1">"c6410"</definedName>
    <definedName name="IQ_TOTAL_DEPOSITS_FDIC" hidden="1">"c6342"</definedName>
    <definedName name="IQ_TOTAL_EMPLOYEES_FDIC" hidden="1">"c6355"</definedName>
    <definedName name="IQ_TOTAL_LIAB_EQUITY_FDIC" hidden="1">"c6354"</definedName>
    <definedName name="IQ_TOTAL_LIABILITIES_FDIC" hidden="1">"c6348"</definedName>
    <definedName name="IQ_TOTAL_RECOVERIES_FDIC" hidden="1">"c6622"</definedName>
    <definedName name="IQ_TOTAL_REV_BNK_FDIC" hidden="1">"c6786"</definedName>
    <definedName name="IQ_TOTAL_RISK_BASED_CAPITAL_RATIO_FDIC" hidden="1">"c6747"</definedName>
    <definedName name="IQ_TOTAL_SECURITIES_FDIC" hidden="1">"c6306"</definedName>
    <definedName name="IQ_TOTAL_TIME_DEPOSITS_FDIC" hidden="1">"c6497"</definedName>
    <definedName name="IQ_TOTAL_TIME_SAVINGS_DEPOSITS_FDIC" hidden="1">"c6498"</definedName>
    <definedName name="IQ_TOTAL_UNUSED_COMMITMENTS_FDIC" hidden="1">"c6536"</definedName>
    <definedName name="IQ_TRADING_ACCOUNT_GAINS_FEES_FDIC" hidden="1">"c6573"</definedName>
    <definedName name="IQ_TRADING_ASSETS_FDIC" hidden="1">"c6328"</definedName>
    <definedName name="IQ_TRADING_LIABILITIES_FDIC" hidden="1">"c6344"</definedName>
    <definedName name="IQ_TRANSACTION_ACCOUNTS_FDIC" hidden="1">"c6544"</definedName>
    <definedName name="IQ_TREASURY_STOCK_TRANSACTIONS_FDIC" hidden="1">"c6501"</definedName>
    <definedName name="IQ_TWELVE_MONTHS_FIXED_AND_FLOATING_FDIC" hidden="1">"c6420"</definedName>
    <definedName name="IQ_TWELVE_MONTHS_MORTGAGE_PASS_THROUGHS_FDIC" hidden="1">"c6412"</definedName>
    <definedName name="IQ_UNDIVIDED_PROFITS_FDIC" hidden="1">"c6352"</definedName>
    <definedName name="IQ_UNEARNED_INCOME_FDIC" hidden="1">"c6324"</definedName>
    <definedName name="IQ_UNEARNED_INCOME_FOREIGN_FDIC" hidden="1">"c6385"</definedName>
    <definedName name="IQ_UNPROFITABLE_INSTITUTIONS_FDIC" hidden="1">"c6722"</definedName>
    <definedName name="IQ_UNUSED_LOAN_COMMITMENTS_FDIC" hidden="1">"c6368"</definedName>
    <definedName name="IQ_US_BRANCHES_FOREIGN_BANK_LOANS_FDIC" hidden="1">"c6435"</definedName>
    <definedName name="IQ_US_BRANCHES_FOREIGN_BANKS_FDIC" hidden="1">"c6390"</definedName>
    <definedName name="IQ_US_GOV_AGENCIES_FDIC" hidden="1">"c6395"</definedName>
    <definedName name="IQ_US_GOV_DEPOSITS_FDIC" hidden="1">"c6483"</definedName>
    <definedName name="IQ_US_GOV_ENTERPRISES_FDIC" hidden="1">"c6396"</definedName>
    <definedName name="IQ_US_GOV_NONCURRENT_LOANS_TOTAL_NONCURRENT_FDIC" hidden="1">"c6779"</definedName>
    <definedName name="IQ_US_GOV_NONTRANSACTION_ACCOUNTS_FDIC" hidden="1">"c6546"</definedName>
    <definedName name="IQ_US_GOV_OBLIGATIONS_FDIC" hidden="1">"c6299"</definedName>
    <definedName name="IQ_US_GOV_SECURITIES_FDIC" hidden="1">"c6297"</definedName>
    <definedName name="IQ_US_GOV_TOTAL_DEPOSITS_FDIC" hidden="1">"c6472"</definedName>
    <definedName name="IQ_US_GOV_TRANSACTION_ACCOUNTS_FDIC" hidden="1">"c6538"</definedName>
    <definedName name="IQ_US_TREASURY_SECURITIES_FDIC" hidden="1">"c6298"</definedName>
    <definedName name="IQ_VALUATION_ALLOWANCES_FDIC" hidden="1">"c6400"</definedName>
    <definedName name="IQ_VC_REVENUE_FDIC" hidden="1">"c6667"</definedName>
    <definedName name="IQ_VOLATILE_LIABILITIES_FDIC" hidden="1">"c6364"</definedName>
    <definedName name="IQ_WEEK" hidden="1">50000</definedName>
    <definedName name="IQ_WRITTEN_OPTION_CONTRACTS_FDIC" hidden="1">"c6509"</definedName>
    <definedName name="IQ_WRITTEN_OPTION_CONTRACTS_FX_RISK_FDIC" hidden="1">"c6514"</definedName>
    <definedName name="IQ_WRITTEN_OPTION_CONTRACTS_NON_FX_IR_FDIC" hidden="1">"c6519"</definedName>
    <definedName name="IQ_YTD" hidden="1">3000</definedName>
    <definedName name="IQ_YTDMONTH" hidden="1">130000</definedName>
    <definedName name="_xlnm.Print_Area" localSheetId="2">'2013'!$B$1:$N$71</definedName>
  </definedNames>
  <calcPr calcId="0"/>
</workbook>
</file>

<file path=xl/calcChain.xml><?xml version="1.0" encoding="utf-8"?>
<calcChain xmlns="http://schemas.openxmlformats.org/spreadsheetml/2006/main">
  <c r="C33" i="6" l="1"/>
  <c r="C37" i="6" s="1"/>
  <c r="D33" i="6"/>
  <c r="C36" i="6" s="1"/>
  <c r="D32" i="6"/>
  <c r="C32" i="6"/>
  <c r="C35" i="6" s="1"/>
  <c r="C38" i="6" s="1"/>
  <c r="C39" i="6" s="1"/>
  <c r="C13" i="6"/>
  <c r="C9" i="6"/>
  <c r="C22" i="6"/>
  <c r="D22" i="6"/>
  <c r="E22" i="6"/>
  <c r="F22" i="6"/>
  <c r="G22" i="6"/>
  <c r="H22" i="6"/>
  <c r="I22" i="6"/>
  <c r="J22" i="6"/>
  <c r="C23" i="6"/>
  <c r="D23" i="6"/>
  <c r="E23" i="6"/>
  <c r="F23" i="6"/>
  <c r="G23" i="6"/>
  <c r="H23" i="6"/>
  <c r="I23" i="6"/>
  <c r="J23" i="6"/>
  <c r="C24" i="6"/>
  <c r="D24" i="6"/>
  <c r="E24" i="6"/>
  <c r="F24" i="6"/>
  <c r="G24" i="6"/>
  <c r="H24" i="6"/>
  <c r="I24" i="6"/>
  <c r="J24" i="6"/>
  <c r="C25" i="6"/>
  <c r="D25" i="6"/>
  <c r="E25" i="6"/>
  <c r="F25" i="6"/>
  <c r="G25" i="6"/>
  <c r="H25" i="6"/>
  <c r="I25" i="6"/>
  <c r="J25" i="6"/>
  <c r="C26" i="6"/>
  <c r="D26" i="6"/>
  <c r="E26" i="6"/>
  <c r="F26" i="6"/>
  <c r="G26" i="6"/>
  <c r="H26" i="6"/>
  <c r="I26" i="6"/>
  <c r="J26" i="6"/>
  <c r="C27" i="6"/>
  <c r="D27" i="6"/>
  <c r="E27" i="6"/>
  <c r="F27" i="6"/>
  <c r="G27" i="6"/>
  <c r="H27" i="6"/>
  <c r="I27" i="6"/>
  <c r="J27" i="6"/>
  <c r="C28" i="6"/>
  <c r="D28" i="6"/>
  <c r="E28" i="6"/>
  <c r="F28" i="6"/>
  <c r="G28" i="6"/>
  <c r="H28" i="6"/>
  <c r="I28" i="6"/>
  <c r="J28" i="6"/>
  <c r="D21" i="6"/>
  <c r="E21" i="6"/>
  <c r="F21" i="6"/>
  <c r="G21" i="6"/>
  <c r="H21" i="6"/>
  <c r="I21" i="6"/>
  <c r="J21" i="6"/>
  <c r="C21" i="6"/>
  <c r="G9" i="6" s="1"/>
  <c r="F9" i="6" s="1"/>
  <c r="J9" i="6" s="1"/>
  <c r="D1" i="2"/>
  <c r="G52" i="2"/>
  <c r="G62" i="2"/>
  <c r="J62" i="2" s="1"/>
  <c r="G61" i="2"/>
  <c r="J61" i="2" s="1"/>
  <c r="G60" i="2"/>
  <c r="J60" i="2" s="1"/>
  <c r="G59" i="2"/>
  <c r="J59" i="2" s="1"/>
  <c r="G58" i="2"/>
  <c r="J58" i="2" s="1"/>
  <c r="G57" i="2"/>
  <c r="G56" i="2"/>
  <c r="J56" i="2" s="1"/>
  <c r="G55" i="2"/>
  <c r="J55" i="2" s="1"/>
  <c r="G54" i="2"/>
  <c r="J54" i="2" s="1"/>
  <c r="G53" i="2"/>
  <c r="J53" i="2" s="1"/>
  <c r="J52" i="2"/>
  <c r="G51" i="2"/>
  <c r="J51" i="2" s="1"/>
  <c r="G47" i="2"/>
  <c r="J47" i="2" s="1"/>
  <c r="G46" i="2"/>
  <c r="J46" i="2" s="1"/>
  <c r="G45" i="2"/>
  <c r="J45" i="2" s="1"/>
  <c r="G44" i="2"/>
  <c r="J44" i="2" s="1"/>
  <c r="G43" i="2"/>
  <c r="J43" i="2" s="1"/>
  <c r="G42" i="2"/>
  <c r="J42" i="2" s="1"/>
  <c r="G41" i="2"/>
  <c r="J41" i="2" s="1"/>
  <c r="G40" i="2"/>
  <c r="J40" i="2" s="1"/>
  <c r="G39" i="2"/>
  <c r="J39" i="2" s="1"/>
  <c r="G38" i="2"/>
  <c r="J38" i="2" s="1"/>
  <c r="G36" i="2"/>
  <c r="J36" i="2" s="1"/>
  <c r="G32" i="2"/>
  <c r="J32" i="2" s="1"/>
  <c r="G31" i="2"/>
  <c r="J31" i="2" s="1"/>
  <c r="G30" i="2"/>
  <c r="G29" i="2"/>
  <c r="J29" i="2" s="1"/>
  <c r="G28" i="2"/>
  <c r="J28" i="2" s="1"/>
  <c r="G27" i="2"/>
  <c r="J27" i="2" s="1"/>
  <c r="G26" i="2"/>
  <c r="J26" i="2" s="1"/>
  <c r="G25" i="2"/>
  <c r="J25" i="2" s="1"/>
  <c r="G24" i="2"/>
  <c r="J24" i="2" s="1"/>
  <c r="G23" i="2"/>
  <c r="J23" i="2" s="1"/>
  <c r="G22" i="2"/>
  <c r="J22" i="2" s="1"/>
  <c r="G21" i="2"/>
  <c r="J21" i="2" s="1"/>
  <c r="G7" i="2"/>
  <c r="J7" i="2" s="1"/>
  <c r="G8" i="2"/>
  <c r="J8" i="2" s="1"/>
  <c r="G9" i="2"/>
  <c r="J9" i="2" s="1"/>
  <c r="G10" i="2"/>
  <c r="J10" i="2" s="1"/>
  <c r="G11" i="2"/>
  <c r="J11" i="2" s="1"/>
  <c r="G12" i="2"/>
  <c r="J12" i="2" s="1"/>
  <c r="G13" i="2"/>
  <c r="J13" i="2" s="1"/>
  <c r="G14" i="2"/>
  <c r="G15" i="2"/>
  <c r="J15" i="2" s="1"/>
  <c r="G16" i="2"/>
  <c r="J16" i="2" s="1"/>
  <c r="G17" i="2"/>
  <c r="J17" i="2" s="1"/>
  <c r="G6" i="2"/>
  <c r="J6" i="2" s="1"/>
  <c r="H42" i="5"/>
  <c r="I42" i="5"/>
  <c r="J42" i="5"/>
  <c r="K42" i="5"/>
  <c r="L42" i="5"/>
  <c r="H43" i="5"/>
  <c r="I43" i="5"/>
  <c r="J43" i="5"/>
  <c r="K43" i="5"/>
  <c r="L43" i="5"/>
  <c r="H44" i="5"/>
  <c r="I44" i="5"/>
  <c r="J44" i="5"/>
  <c r="K44" i="5"/>
  <c r="L44" i="5"/>
  <c r="H45" i="5"/>
  <c r="I45" i="5"/>
  <c r="J45" i="5"/>
  <c r="K45" i="5"/>
  <c r="L45" i="5"/>
  <c r="I41" i="5"/>
  <c r="J41" i="5"/>
  <c r="K41" i="5"/>
  <c r="L41" i="5"/>
  <c r="H41" i="5"/>
  <c r="F45" i="5"/>
  <c r="G45" i="5" s="1"/>
  <c r="E45" i="5"/>
  <c r="F44" i="5"/>
  <c r="G44" i="5" s="1"/>
  <c r="E44" i="5"/>
  <c r="F43" i="5"/>
  <c r="G43" i="5" s="1"/>
  <c r="E43" i="5"/>
  <c r="F42" i="5"/>
  <c r="G42" i="5" s="1"/>
  <c r="E42" i="5"/>
  <c r="G46" i="5"/>
  <c r="F46" i="5" s="1"/>
  <c r="G50" i="2" s="1"/>
  <c r="J50" i="2" s="1"/>
  <c r="F41" i="5"/>
  <c r="G41" i="5" s="1"/>
  <c r="E41" i="5"/>
  <c r="E46" i="5" s="1"/>
  <c r="F50" i="2" s="1"/>
  <c r="N50" i="2" s="1"/>
  <c r="H35" i="5"/>
  <c r="I35" i="5"/>
  <c r="I34" i="5"/>
  <c r="H34" i="5"/>
  <c r="F35" i="5"/>
  <c r="G35" i="5" s="1"/>
  <c r="E35" i="5"/>
  <c r="G36" i="5"/>
  <c r="F36" i="5" s="1"/>
  <c r="G37" i="2" s="1"/>
  <c r="J37" i="2" s="1"/>
  <c r="F34" i="5"/>
  <c r="G34" i="5" s="1"/>
  <c r="E34" i="5"/>
  <c r="E36" i="5" s="1"/>
  <c r="F37" i="2" s="1"/>
  <c r="H25" i="5"/>
  <c r="I25" i="5"/>
  <c r="J25" i="5"/>
  <c r="K25" i="5"/>
  <c r="L25" i="5"/>
  <c r="H26" i="5"/>
  <c r="I26" i="5"/>
  <c r="J26" i="5"/>
  <c r="K26" i="5"/>
  <c r="L26" i="5"/>
  <c r="H27" i="5"/>
  <c r="I27" i="5"/>
  <c r="J27" i="5"/>
  <c r="K27" i="5"/>
  <c r="L27" i="5"/>
  <c r="H28" i="5"/>
  <c r="I28" i="5"/>
  <c r="J28" i="5"/>
  <c r="K28" i="5"/>
  <c r="L28" i="5"/>
  <c r="I24" i="5"/>
  <c r="J24" i="5"/>
  <c r="K24" i="5"/>
  <c r="L24" i="5"/>
  <c r="H24" i="5"/>
  <c r="H16" i="5"/>
  <c r="I16" i="5"/>
  <c r="J16" i="5"/>
  <c r="K16" i="5"/>
  <c r="H17" i="5"/>
  <c r="I17" i="5"/>
  <c r="J17" i="5"/>
  <c r="K17" i="5"/>
  <c r="H18" i="5"/>
  <c r="I18" i="5"/>
  <c r="J18" i="5"/>
  <c r="K18" i="5"/>
  <c r="I15" i="5"/>
  <c r="J15" i="5"/>
  <c r="K15" i="5"/>
  <c r="H15" i="5"/>
  <c r="F28" i="5"/>
  <c r="G28" i="5" s="1"/>
  <c r="E28" i="5"/>
  <c r="F27" i="5"/>
  <c r="G27" i="5" s="1"/>
  <c r="E27" i="5"/>
  <c r="F26" i="5"/>
  <c r="G26" i="5" s="1"/>
  <c r="E26" i="5"/>
  <c r="F25" i="5"/>
  <c r="G25" i="5" s="1"/>
  <c r="E25" i="5"/>
  <c r="G29" i="5"/>
  <c r="F29" i="5" s="1"/>
  <c r="G35" i="2" s="1"/>
  <c r="J35" i="2" s="1"/>
  <c r="F24" i="5"/>
  <c r="G24" i="5" s="1"/>
  <c r="E24" i="5"/>
  <c r="E29" i="5" s="1"/>
  <c r="F35" i="2" s="1"/>
  <c r="F18" i="5"/>
  <c r="G18" i="5" s="1"/>
  <c r="E18" i="5"/>
  <c r="F17" i="5"/>
  <c r="G17" i="5" s="1"/>
  <c r="E17" i="5"/>
  <c r="F16" i="5"/>
  <c r="G16" i="5" s="1"/>
  <c r="E16" i="5"/>
  <c r="F15" i="5"/>
  <c r="G15" i="5" s="1"/>
  <c r="E15" i="5"/>
  <c r="E19" i="5" s="1"/>
  <c r="F20" i="2" s="1"/>
  <c r="H5" i="5"/>
  <c r="I5" i="5"/>
  <c r="J5" i="5"/>
  <c r="K5" i="5"/>
  <c r="L5" i="5"/>
  <c r="H6" i="5"/>
  <c r="I6" i="5"/>
  <c r="J6" i="5"/>
  <c r="K6" i="5"/>
  <c r="L6" i="5"/>
  <c r="H7" i="5"/>
  <c r="I7" i="5"/>
  <c r="J7" i="5"/>
  <c r="K7" i="5"/>
  <c r="L7" i="5"/>
  <c r="H8" i="5"/>
  <c r="I8" i="5"/>
  <c r="J8" i="5"/>
  <c r="K8" i="5"/>
  <c r="L8" i="5"/>
  <c r="I4" i="5"/>
  <c r="J4" i="5"/>
  <c r="K4" i="5"/>
  <c r="L4" i="5"/>
  <c r="H4" i="5"/>
  <c r="G9" i="5" s="1"/>
  <c r="F9" i="5" s="1"/>
  <c r="G5" i="2" s="1"/>
  <c r="F5" i="5"/>
  <c r="G5" i="5" s="1"/>
  <c r="F6" i="5"/>
  <c r="G6" i="5" s="1"/>
  <c r="F7" i="5"/>
  <c r="G7" i="5" s="1"/>
  <c r="F8" i="5"/>
  <c r="G8" i="5" s="1"/>
  <c r="F4" i="5"/>
  <c r="G4" i="5" s="1"/>
  <c r="E5" i="5"/>
  <c r="E6" i="5"/>
  <c r="E7" i="5"/>
  <c r="E8" i="5"/>
  <c r="E4" i="5"/>
  <c r="E9" i="5" s="1"/>
  <c r="F5" i="2" s="1"/>
  <c r="D62" i="2"/>
  <c r="F62" i="2" s="1"/>
  <c r="D61" i="2"/>
  <c r="F61" i="2" s="1"/>
  <c r="D60" i="2"/>
  <c r="F60" i="2" s="1"/>
  <c r="D59" i="2"/>
  <c r="F59" i="2" s="1"/>
  <c r="D58" i="2"/>
  <c r="F58" i="2" s="1"/>
  <c r="D57" i="2"/>
  <c r="F57" i="2" s="1"/>
  <c r="D56" i="2"/>
  <c r="F56" i="2" s="1"/>
  <c r="D55" i="2"/>
  <c r="F55" i="2" s="1"/>
  <c r="D54" i="2"/>
  <c r="F54" i="2" s="1"/>
  <c r="D53" i="2"/>
  <c r="F53" i="2" s="1"/>
  <c r="D52" i="2"/>
  <c r="F52" i="2" s="1"/>
  <c r="F51" i="2"/>
  <c r="D47" i="2"/>
  <c r="F47" i="2" s="1"/>
  <c r="D46" i="2"/>
  <c r="F46" i="2" s="1"/>
  <c r="D45" i="2"/>
  <c r="F45" i="2" s="1"/>
  <c r="D44" i="2"/>
  <c r="F44" i="2" s="1"/>
  <c r="D43" i="2"/>
  <c r="F43" i="2" s="1"/>
  <c r="D42" i="2"/>
  <c r="F42" i="2" s="1"/>
  <c r="D41" i="2"/>
  <c r="F41" i="2" s="1"/>
  <c r="D40" i="2"/>
  <c r="F40" i="2" s="1"/>
  <c r="D39" i="2"/>
  <c r="F39" i="2" s="1"/>
  <c r="D38" i="2"/>
  <c r="F38" i="2" s="1"/>
  <c r="D37" i="2"/>
  <c r="D36" i="2"/>
  <c r="F36" i="2" s="1"/>
  <c r="D32" i="2"/>
  <c r="F32" i="2" s="1"/>
  <c r="D31" i="2"/>
  <c r="F31" i="2" s="1"/>
  <c r="D30" i="2"/>
  <c r="F30" i="2" s="1"/>
  <c r="D29" i="2"/>
  <c r="F29" i="2" s="1"/>
  <c r="D28" i="2"/>
  <c r="F28" i="2" s="1"/>
  <c r="D27" i="2"/>
  <c r="F27" i="2" s="1"/>
  <c r="D26" i="2"/>
  <c r="F26" i="2" s="1"/>
  <c r="D25" i="2"/>
  <c r="F25" i="2" s="1"/>
  <c r="D24" i="2"/>
  <c r="F24" i="2" s="1"/>
  <c r="D23" i="2"/>
  <c r="F23" i="2" s="1"/>
  <c r="D22" i="2"/>
  <c r="F22" i="2" s="1"/>
  <c r="D21" i="2"/>
  <c r="F21" i="2" s="1"/>
  <c r="D7" i="2"/>
  <c r="F7" i="2" s="1"/>
  <c r="D8" i="2"/>
  <c r="F8" i="2" s="1"/>
  <c r="D9" i="2"/>
  <c r="F9" i="2" s="1"/>
  <c r="D10" i="2"/>
  <c r="F10" i="2" s="1"/>
  <c r="D11" i="2"/>
  <c r="F11" i="2" s="1"/>
  <c r="D12" i="2"/>
  <c r="F12" i="2" s="1"/>
  <c r="D13" i="2"/>
  <c r="F13" i="2" s="1"/>
  <c r="D14" i="2"/>
  <c r="F14" i="2" s="1"/>
  <c r="D15" i="2"/>
  <c r="F15" i="2" s="1"/>
  <c r="D16" i="2"/>
  <c r="F16" i="2" s="1"/>
  <c r="D17" i="2"/>
  <c r="F17" i="2" s="1"/>
  <c r="D6" i="2"/>
  <c r="F6" i="2" s="1"/>
  <c r="F5" i="4"/>
  <c r="G5" i="4"/>
  <c r="H5" i="4"/>
  <c r="I5" i="4"/>
  <c r="J5" i="4"/>
  <c r="K5" i="4"/>
  <c r="E25" i="4"/>
  <c r="F25" i="4"/>
  <c r="G25" i="4"/>
  <c r="H25" i="4"/>
  <c r="I25" i="4"/>
  <c r="J25" i="4"/>
  <c r="K25" i="4"/>
  <c r="E40" i="4"/>
  <c r="F40" i="4"/>
  <c r="G40" i="4"/>
  <c r="H40" i="4"/>
  <c r="I40" i="4"/>
  <c r="J40" i="4"/>
  <c r="K40" i="4"/>
  <c r="E55" i="4"/>
  <c r="F55" i="4"/>
  <c r="G55" i="4"/>
  <c r="H55" i="4"/>
  <c r="I55" i="4"/>
  <c r="J55" i="4"/>
  <c r="K55" i="4"/>
  <c r="E70" i="4"/>
  <c r="F70" i="4"/>
  <c r="G70" i="4"/>
  <c r="H70" i="4"/>
  <c r="I70" i="4"/>
  <c r="J70" i="4"/>
  <c r="K70" i="4"/>
  <c r="E71" i="4"/>
  <c r="I5" i="2" l="1"/>
  <c r="E5" i="6"/>
  <c r="N5" i="2"/>
  <c r="J5" i="2"/>
  <c r="F5" i="6"/>
  <c r="I20" i="2"/>
  <c r="N20" i="2"/>
  <c r="I35" i="2"/>
  <c r="N35" i="2"/>
  <c r="I37" i="2"/>
  <c r="N37" i="2"/>
  <c r="I6" i="2"/>
  <c r="N6" i="2"/>
  <c r="I17" i="2"/>
  <c r="N17" i="2"/>
  <c r="I16" i="2"/>
  <c r="N16" i="2"/>
  <c r="I15" i="2"/>
  <c r="N15" i="2"/>
  <c r="I14" i="2"/>
  <c r="E6" i="6"/>
  <c r="I6" i="6" s="1"/>
  <c r="N14" i="2"/>
  <c r="I13" i="2"/>
  <c r="N13" i="2"/>
  <c r="I12" i="2"/>
  <c r="N12" i="2"/>
  <c r="I11" i="2"/>
  <c r="N11" i="2"/>
  <c r="I10" i="2"/>
  <c r="N10" i="2"/>
  <c r="I9" i="2"/>
  <c r="N9" i="2"/>
  <c r="I8" i="2"/>
  <c r="N8" i="2"/>
  <c r="I7" i="2"/>
  <c r="N7" i="2"/>
  <c r="I21" i="2"/>
  <c r="N21" i="2"/>
  <c r="I22" i="2"/>
  <c r="N22" i="2"/>
  <c r="I23" i="2"/>
  <c r="N23" i="2"/>
  <c r="I24" i="2"/>
  <c r="N24" i="2"/>
  <c r="I25" i="2"/>
  <c r="N25" i="2"/>
  <c r="I26" i="2"/>
  <c r="N26" i="2"/>
  <c r="I27" i="2"/>
  <c r="N27" i="2"/>
  <c r="I28" i="2"/>
  <c r="N28" i="2"/>
  <c r="I29" i="2"/>
  <c r="N29" i="2"/>
  <c r="I30" i="2"/>
  <c r="E7" i="6"/>
  <c r="I7" i="6" s="1"/>
  <c r="N30" i="2"/>
  <c r="I31" i="2"/>
  <c r="N31" i="2"/>
  <c r="I32" i="2"/>
  <c r="N32" i="2"/>
  <c r="I36" i="2"/>
  <c r="N36" i="2"/>
  <c r="I38" i="2"/>
  <c r="N38" i="2"/>
  <c r="I39" i="2"/>
  <c r="N39" i="2"/>
  <c r="I40" i="2"/>
  <c r="N40" i="2"/>
  <c r="I41" i="2"/>
  <c r="N41" i="2"/>
  <c r="I42" i="2"/>
  <c r="N42" i="2"/>
  <c r="I43" i="2"/>
  <c r="N43" i="2"/>
  <c r="I44" i="2"/>
  <c r="C42" i="6"/>
  <c r="D42" i="6" s="1"/>
  <c r="N44" i="2"/>
  <c r="I45" i="2"/>
  <c r="N45" i="2"/>
  <c r="I46" i="2"/>
  <c r="N46" i="2"/>
  <c r="I47" i="2"/>
  <c r="N47" i="2"/>
  <c r="I51" i="2"/>
  <c r="N51" i="2"/>
  <c r="I52" i="2"/>
  <c r="N52" i="2"/>
  <c r="I53" i="2"/>
  <c r="N53" i="2"/>
  <c r="I54" i="2"/>
  <c r="N54" i="2"/>
  <c r="I55" i="2"/>
  <c r="N55" i="2"/>
  <c r="I56" i="2"/>
  <c r="N56" i="2"/>
  <c r="I57" i="2"/>
  <c r="E8" i="6"/>
  <c r="I8" i="6" s="1"/>
  <c r="N57" i="2"/>
  <c r="I58" i="2"/>
  <c r="I64" i="2" s="1"/>
  <c r="C41" i="6"/>
  <c r="D41" i="6" s="1"/>
  <c r="D43" i="6" s="1"/>
  <c r="N58" i="2"/>
  <c r="I59" i="2"/>
  <c r="N59" i="2"/>
  <c r="I60" i="2"/>
  <c r="N60" i="2"/>
  <c r="I61" i="2"/>
  <c r="N61" i="2"/>
  <c r="I62" i="2"/>
  <c r="N62" i="2"/>
  <c r="J14" i="2"/>
  <c r="F6" i="6"/>
  <c r="J30" i="2"/>
  <c r="F7" i="6"/>
  <c r="J57" i="2"/>
  <c r="F8" i="6"/>
  <c r="I50" i="2"/>
  <c r="K9" i="6"/>
  <c r="G19" i="5"/>
  <c r="F19" i="5" s="1"/>
  <c r="G20" i="2" s="1"/>
  <c r="J20" i="2" s="1"/>
  <c r="K4" i="4"/>
  <c r="J4" i="4"/>
  <c r="I4" i="4"/>
  <c r="H4" i="4"/>
  <c r="G4" i="4"/>
  <c r="F4" i="4"/>
  <c r="G8" i="6" l="1"/>
  <c r="K8" i="6" s="1"/>
  <c r="J8" i="6"/>
  <c r="G7" i="6"/>
  <c r="K7" i="6" s="1"/>
  <c r="J7" i="6"/>
  <c r="G6" i="6"/>
  <c r="K6" i="6" s="1"/>
  <c r="J6" i="6"/>
  <c r="G5" i="6"/>
  <c r="K5" i="6" s="1"/>
  <c r="J5" i="6"/>
  <c r="E9" i="6"/>
  <c r="I9" i="6" s="1"/>
  <c r="I5" i="6"/>
  <c r="F7" i="4"/>
  <c r="G7" i="4"/>
  <c r="H7" i="4"/>
  <c r="I7" i="4"/>
  <c r="J7" i="4"/>
  <c r="K7" i="4"/>
  <c r="L12" i="4" l="1"/>
  <c r="L13" i="4"/>
  <c r="L14" i="4"/>
  <c r="L15" i="4"/>
  <c r="L16" i="4"/>
  <c r="L17" i="4"/>
  <c r="L18" i="4"/>
  <c r="L19" i="4"/>
  <c r="L20" i="4"/>
  <c r="L21" i="4"/>
  <c r="L22" i="4"/>
  <c r="L23" i="4"/>
  <c r="L24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M69" i="4" l="1"/>
  <c r="N69" i="4"/>
  <c r="M68" i="4"/>
  <c r="N68" i="4"/>
  <c r="M67" i="4"/>
  <c r="N67" i="4"/>
  <c r="M66" i="4"/>
  <c r="N66" i="4"/>
  <c r="M65" i="4"/>
  <c r="N65" i="4"/>
  <c r="M64" i="4"/>
  <c r="N64" i="4"/>
  <c r="M63" i="4"/>
  <c r="N63" i="4"/>
  <c r="M62" i="4"/>
  <c r="N62" i="4"/>
  <c r="M61" i="4"/>
  <c r="N61" i="4"/>
  <c r="M60" i="4"/>
  <c r="N60" i="4"/>
  <c r="M59" i="4"/>
  <c r="N59" i="4"/>
  <c r="M58" i="4"/>
  <c r="N58" i="4"/>
  <c r="M57" i="4"/>
  <c r="N57" i="4"/>
  <c r="L70" i="4"/>
  <c r="M54" i="4"/>
  <c r="N54" i="4"/>
  <c r="M53" i="4"/>
  <c r="N53" i="4"/>
  <c r="M52" i="4"/>
  <c r="N52" i="4"/>
  <c r="M51" i="4"/>
  <c r="N51" i="4"/>
  <c r="M50" i="4"/>
  <c r="N50" i="4"/>
  <c r="M49" i="4"/>
  <c r="N49" i="4"/>
  <c r="M48" i="4"/>
  <c r="N48" i="4"/>
  <c r="M47" i="4"/>
  <c r="N47" i="4"/>
  <c r="M46" i="4"/>
  <c r="N46" i="4"/>
  <c r="M45" i="4"/>
  <c r="N45" i="4"/>
  <c r="M44" i="4"/>
  <c r="N44" i="4"/>
  <c r="M43" i="4"/>
  <c r="N43" i="4"/>
  <c r="M42" i="4"/>
  <c r="N42" i="4"/>
  <c r="L55" i="4"/>
  <c r="M39" i="4"/>
  <c r="N39" i="4"/>
  <c r="M38" i="4"/>
  <c r="N38" i="4"/>
  <c r="M37" i="4"/>
  <c r="N37" i="4"/>
  <c r="M36" i="4"/>
  <c r="N36" i="4"/>
  <c r="M35" i="4"/>
  <c r="N35" i="4"/>
  <c r="M34" i="4"/>
  <c r="N34" i="4"/>
  <c r="M33" i="4"/>
  <c r="N33" i="4"/>
  <c r="M32" i="4"/>
  <c r="N32" i="4"/>
  <c r="M31" i="4"/>
  <c r="N31" i="4"/>
  <c r="M30" i="4"/>
  <c r="N30" i="4"/>
  <c r="M29" i="4"/>
  <c r="N29" i="4"/>
  <c r="M28" i="4"/>
  <c r="N28" i="4"/>
  <c r="M27" i="4"/>
  <c r="N27" i="4"/>
  <c r="L40" i="4"/>
  <c r="M24" i="4"/>
  <c r="N24" i="4"/>
  <c r="M23" i="4"/>
  <c r="N23" i="4"/>
  <c r="M22" i="4"/>
  <c r="N22" i="4"/>
  <c r="M21" i="4"/>
  <c r="N21" i="4"/>
  <c r="M20" i="4"/>
  <c r="N20" i="4"/>
  <c r="M19" i="4"/>
  <c r="N19" i="4"/>
  <c r="M18" i="4"/>
  <c r="N18" i="4"/>
  <c r="M17" i="4"/>
  <c r="N17" i="4"/>
  <c r="M16" i="4"/>
  <c r="N16" i="4"/>
  <c r="M15" i="4"/>
  <c r="N15" i="4"/>
  <c r="M14" i="4"/>
  <c r="N14" i="4"/>
  <c r="M13" i="4"/>
  <c r="N13" i="4"/>
  <c r="M12" i="4"/>
  <c r="N12" i="4"/>
  <c r="L25" i="4"/>
  <c r="L71" i="4" l="1"/>
</calcChain>
</file>

<file path=xl/comments1.xml><?xml version="1.0" encoding="utf-8"?>
<comments xmlns="http://schemas.openxmlformats.org/spreadsheetml/2006/main">
  <authors>
    <author>msong</author>
  </authors>
  <commentList>
    <comment ref="C5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13. Montana
14. Davidson
15. Pacific
16. LIU Bkn / JMU</t>
        </r>
      </text>
    </comment>
    <comment ref="C20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13. South Dakota State
14. Northwestern State
15. Florida Gulf Coast
16. Western Kentucky</t>
        </r>
      </text>
    </comment>
    <comment ref="C35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13. New Mexico State
14. Valparaiso
15. Albany
16. NC A&amp;T / Liberty</t>
        </r>
      </text>
    </comment>
    <comment ref="C50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13. Boise St. / La Salle
14. Harvard
15. Iona
16. Southern University</t>
        </r>
      </text>
    </comment>
  </commentList>
</comments>
</file>

<file path=xl/comments2.xml><?xml version="1.0" encoding="utf-8"?>
<comments xmlns="http://schemas.openxmlformats.org/spreadsheetml/2006/main">
  <authors>
    <author>msong</author>
  </authors>
  <commentList>
    <comment ref="C12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13. Montana
14. Davidson
15. Pacific
16. LIU Bkn / JMU</t>
        </r>
      </text>
    </comment>
    <comment ref="C27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13. South Dakota State
14. Northwestern State
15. Florida Gulf Coast
16. Western Kentucky</t>
        </r>
      </text>
    </comment>
    <comment ref="C42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13. New Mexico State
14. Valparaiso
15. Albany
16. NC A&amp;T / Liberty</t>
        </r>
      </text>
    </comment>
    <comment ref="C57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13. Boise St. / La Salle
14. Harvard
15. Iona
16. Southern University</t>
        </r>
      </text>
    </comment>
  </commentList>
</comments>
</file>

<file path=xl/sharedStrings.xml><?xml version="1.0" encoding="utf-8"?>
<sst xmlns="http://schemas.openxmlformats.org/spreadsheetml/2006/main" count="443" uniqueCount="133">
  <si>
    <t>Name</t>
  </si>
  <si>
    <t>Mean</t>
  </si>
  <si>
    <t>StandardDeviation</t>
  </si>
  <si>
    <t>Liberty</t>
  </si>
  <si>
    <t>Middle Tenn.</t>
  </si>
  <si>
    <t>La Salle</t>
  </si>
  <si>
    <t>James Madison</t>
  </si>
  <si>
    <t>Colorado</t>
  </si>
  <si>
    <t>Bucknell</t>
  </si>
  <si>
    <t>Temple</t>
  </si>
  <si>
    <t>Marquette</t>
  </si>
  <si>
    <t>Pacific</t>
  </si>
  <si>
    <t>California</t>
  </si>
  <si>
    <t>Montana</t>
  </si>
  <si>
    <t>LIU Brooklyn</t>
  </si>
  <si>
    <t>N.C. A&amp;T</t>
  </si>
  <si>
    <t>Mississippi</t>
  </si>
  <si>
    <t>Boise State</t>
  </si>
  <si>
    <t>Iowa State</t>
  </si>
  <si>
    <t>Arizona</t>
  </si>
  <si>
    <t>Wichita State</t>
  </si>
  <si>
    <t>Iona</t>
  </si>
  <si>
    <t>Harvard</t>
  </si>
  <si>
    <t>Memphis</t>
  </si>
  <si>
    <t>Southern Univ.</t>
  </si>
  <si>
    <t>Akron</t>
  </si>
  <si>
    <t>South Dakota State</t>
  </si>
  <si>
    <t>Oklahoma</t>
  </si>
  <si>
    <t>Minnesota</t>
  </si>
  <si>
    <t>Western Kentucky</t>
  </si>
  <si>
    <t>Northwestern State</t>
  </si>
  <si>
    <t>Florida Gulf Coast</t>
  </si>
  <si>
    <t>North Carolina</t>
  </si>
  <si>
    <t>Albany</t>
  </si>
  <si>
    <t>Valparaiso</t>
  </si>
  <si>
    <t>Creighton</t>
  </si>
  <si>
    <t>Colorado State</t>
  </si>
  <si>
    <t>New Mexico St.</t>
  </si>
  <si>
    <t>Oregon</t>
  </si>
  <si>
    <t>NC State</t>
  </si>
  <si>
    <t>Butler</t>
  </si>
  <si>
    <t>Illinois</t>
  </si>
  <si>
    <t>Syracuse</t>
  </si>
  <si>
    <t>Kansas State</t>
  </si>
  <si>
    <t>Ohio State</t>
  </si>
  <si>
    <t>Pittsburgh</t>
  </si>
  <si>
    <t>Belmont</t>
  </si>
  <si>
    <t>Michigan State</t>
  </si>
  <si>
    <t>VCU</t>
  </si>
  <si>
    <t>San Diego State</t>
  </si>
  <si>
    <t>UCLA</t>
  </si>
  <si>
    <t>Villanova</t>
  </si>
  <si>
    <t>Cincinnati</t>
  </si>
  <si>
    <t>Louisville</t>
  </si>
  <si>
    <t>Saint Louis</t>
  </si>
  <si>
    <t>Miami (FL)</t>
  </si>
  <si>
    <t>Indiana</t>
  </si>
  <si>
    <t>Wisconsin</t>
  </si>
  <si>
    <t>Notre Dame</t>
  </si>
  <si>
    <t>Duke</t>
  </si>
  <si>
    <t>Michigan</t>
  </si>
  <si>
    <t>Georgetown</t>
  </si>
  <si>
    <t>Oklahoma State</t>
  </si>
  <si>
    <t>Davidson</t>
  </si>
  <si>
    <t>St. Mary's (Cal.)</t>
  </si>
  <si>
    <t>New Mexico</t>
  </si>
  <si>
    <t>Florida</t>
  </si>
  <si>
    <t>UNLV</t>
  </si>
  <si>
    <t>Missouri</t>
  </si>
  <si>
    <t>Gonzaga</t>
  </si>
  <si>
    <t>Kansas</t>
  </si>
  <si>
    <t>Total Pool Size</t>
  </si>
  <si>
    <t>Points Paid</t>
  </si>
  <si>
    <t>% of Pot Paid</t>
  </si>
  <si>
    <t>% per Team</t>
  </si>
  <si>
    <t>Points per Team</t>
  </si>
  <si>
    <t>Results</t>
  </si>
  <si>
    <t>Return</t>
  </si>
  <si>
    <t>Owner</t>
  </si>
  <si>
    <t>Amount</t>
  </si>
  <si>
    <t>2nd Round</t>
  </si>
  <si>
    <t>Sweet 16</t>
  </si>
  <si>
    <t>Elite 8</t>
  </si>
  <si>
    <t>Final Four</t>
  </si>
  <si>
    <t>Semifinals</t>
  </si>
  <si>
    <t>Champ</t>
  </si>
  <si>
    <t>Points Won</t>
  </si>
  <si>
    <t>%</t>
  </si>
  <si>
    <t>Points</t>
  </si>
  <si>
    <t>EAST</t>
  </si>
  <si>
    <t>Dogs (13-14-15-16)</t>
  </si>
  <si>
    <t>SOUTH</t>
  </si>
  <si>
    <t>MIDWEST</t>
  </si>
  <si>
    <t>Mid Tenn / St. Mary's</t>
  </si>
  <si>
    <t>WEST</t>
  </si>
  <si>
    <t>Ole Miss</t>
  </si>
  <si>
    <t>GHL Name</t>
  </si>
  <si>
    <t>My Name</t>
  </si>
  <si>
    <t>St. Dev</t>
  </si>
  <si>
    <t>Covariances</t>
  </si>
  <si>
    <t>East Dogs</t>
  </si>
  <si>
    <t>Variance</t>
  </si>
  <si>
    <t>South Dogs</t>
  </si>
  <si>
    <t>Midwest Dogs</t>
  </si>
  <si>
    <t>Team</t>
  </si>
  <si>
    <t>Price</t>
  </si>
  <si>
    <t>Anticipated Pot</t>
  </si>
  <si>
    <t>Percentage</t>
  </si>
  <si>
    <t>Paid</t>
  </si>
  <si>
    <t>Implied Pot</t>
  </si>
  <si>
    <t>West Dogs</t>
  </si>
  <si>
    <t>Me</t>
  </si>
  <si>
    <t>WCC</t>
  </si>
  <si>
    <t>Foster</t>
  </si>
  <si>
    <t>Kruger</t>
  </si>
  <si>
    <t>Gerson</t>
  </si>
  <si>
    <t>Song</t>
  </si>
  <si>
    <t>Scott</t>
  </si>
  <si>
    <t>Rajiv</t>
  </si>
  <si>
    <t>Wolf</t>
  </si>
  <si>
    <t>Goldstein</t>
  </si>
  <si>
    <t>Kevin</t>
  </si>
  <si>
    <t>Jerrod</t>
  </si>
  <si>
    <t>Yi</t>
  </si>
  <si>
    <t>Goldston</t>
  </si>
  <si>
    <t>Total</t>
  </si>
  <si>
    <t>Expectation</t>
  </si>
  <si>
    <t>Std Dev</t>
  </si>
  <si>
    <t>Percentages</t>
  </si>
  <si>
    <t>Dollars</t>
  </si>
  <si>
    <t>Total Pot Size</t>
  </si>
  <si>
    <t>Wisc</t>
  </si>
  <si>
    <t>SLU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</si>
</sst>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44" formatCode="_(&quot;$&quot;* #,##0.00_);_(&quot;$&quot;* \(#,##0.00\);_(&quot;$&quot;* &quot;-&quot;??_);_(@_)"/>
    <numFmt numFmtId="164" formatCode="#,##0.0_);\(#,##0.0\)"/>
    <numFmt numFmtId="165" formatCode="0.000%"/>
    <numFmt numFmtId="166" formatCode="&quot;$&quot;#,##0.0_);\(&quot;$&quot;#,##0.0\)"/>
    <numFmt numFmtId="167" formatCode="#,##0_);\(#,##0\);&quot;-&quot;_);@_)"/>
    <numFmt numFmtId="168" formatCode="#,##0.0_);\(#,##0.0\);&quot;-&quot;_);@_)"/>
    <numFmt numFmtId="169" formatCode="0.0%_);[Red]\(0.0%\)"/>
    <numFmt numFmtId="170" formatCode="#,##0.0%_);\(#,##0.0%\)"/>
    <numFmt numFmtId="171" formatCode="0.0%_);\(0.0%\);0.0%_);@_)"/>
    <numFmt numFmtId="172" formatCode="&quot;$&quot;#,##0.00_);[Red]\(&quot;$&quot;#,##0.00\);&quot;$&quot;#,##0.00_);_(@_)"/>
    <numFmt numFmtId="175" formatCode="0.000000000000000000%"/>
  </numFmts>
  <fonts count="3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b/>
      <i/>
      <sz val="10"/>
      <name val="Arial"/>
      <family val="2"/>
    </font>
    <font>
      <sz val="10"/>
      <color indexed="12"/>
      <name val="Arial"/>
      <family val="2"/>
    </font>
    <font>
      <b/>
      <sz val="10"/>
      <color indexed="63"/>
      <name val="Arial"/>
      <family val="2"/>
    </font>
    <font>
      <sz val="10"/>
      <color indexed="10"/>
      <name val="Arial"/>
      <family val="2"/>
    </font>
    <font>
      <b/>
      <u/>
      <sz val="1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0"/>
      <color theme="1"/>
      <name val="Arial"/>
      <family val="2"/>
    </font>
    <font>
      <b/>
      <sz val="10"/>
      <color theme="0"/>
      <name val="Arial"/>
      <family val="2"/>
    </font>
    <font>
      <sz val="11"/>
      <color rgb="FF0000FF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008000"/>
      <name val="Calibri"/>
      <family val="2"/>
      <scheme val="minor"/>
    </font>
    <font>
      <sz val="10"/>
      <color theme="1"/>
      <name val="Arial"/>
      <family val="2"/>
    </font>
    <font>
      <sz val="10"/>
      <color theme="0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3"/>
      </left>
      <right/>
      <top style="medium">
        <color indexed="63"/>
      </top>
      <bottom/>
      <diagonal/>
    </border>
    <border>
      <left/>
      <right/>
      <top style="medium">
        <color indexed="63"/>
      </top>
      <bottom/>
      <diagonal/>
    </border>
    <border>
      <left/>
      <right style="medium">
        <color indexed="63"/>
      </right>
      <top style="medium">
        <color indexed="63"/>
      </top>
      <bottom/>
      <diagonal/>
    </border>
    <border>
      <left style="medium">
        <color indexed="63"/>
      </left>
      <right style="medium">
        <color indexed="63"/>
      </right>
      <top style="medium">
        <color indexed="63"/>
      </top>
      <bottom style="medium">
        <color indexed="63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44" fontId="18" fillId="0" borderId="0" applyFont="0" applyFill="0" applyBorder="0" applyAlignment="0" applyProtection="0"/>
    <xf numFmtId="9" fontId="18" fillId="0" borderId="0" applyFont="0" applyFill="0" applyBorder="0" applyAlignment="0" applyProtection="0"/>
  </cellStyleXfs>
  <cellXfs count="95">
    <xf numFmtId="0" fontId="0" fillId="0" borderId="0" xfId="0"/>
    <xf numFmtId="11" fontId="0" fillId="0" borderId="0" xfId="0" applyNumberFormat="1"/>
    <xf numFmtId="164" fontId="0" fillId="0" borderId="0" xfId="0" applyNumberFormat="1"/>
    <xf numFmtId="0" fontId="18" fillId="0" borderId="0" xfId="42"/>
    <xf numFmtId="165" fontId="18" fillId="0" borderId="0" xfId="42" applyNumberFormat="1"/>
    <xf numFmtId="0" fontId="19" fillId="0" borderId="0" xfId="42" applyFont="1" applyBorder="1"/>
    <xf numFmtId="0" fontId="19" fillId="0" borderId="10" xfId="42" applyFont="1" applyFill="1" applyBorder="1"/>
    <xf numFmtId="0" fontId="18" fillId="0" borderId="11" xfId="42" applyFill="1" applyBorder="1"/>
    <xf numFmtId="37" fontId="20" fillId="33" borderId="12" xfId="42" applyNumberFormat="1" applyFont="1" applyFill="1" applyBorder="1"/>
    <xf numFmtId="44" fontId="18" fillId="0" borderId="0" xfId="43" applyBorder="1"/>
    <xf numFmtId="44" fontId="18" fillId="0" borderId="0" xfId="43" applyFont="1" applyBorder="1"/>
    <xf numFmtId="0" fontId="21" fillId="0" borderId="13" xfId="42" applyFont="1" applyFill="1" applyBorder="1"/>
    <xf numFmtId="9" fontId="18" fillId="0" borderId="0" xfId="44"/>
    <xf numFmtId="0" fontId="21" fillId="0" borderId="16" xfId="42" applyFont="1" applyFill="1" applyBorder="1"/>
    <xf numFmtId="0" fontId="21" fillId="0" borderId="18" xfId="42" applyFont="1" applyFill="1" applyBorder="1"/>
    <xf numFmtId="166" fontId="18" fillId="0" borderId="0" xfId="42" applyNumberFormat="1"/>
    <xf numFmtId="0" fontId="19" fillId="0" borderId="0" xfId="42" applyFont="1"/>
    <xf numFmtId="0" fontId="18" fillId="0" borderId="16" xfId="42" applyBorder="1"/>
    <xf numFmtId="0" fontId="18" fillId="0" borderId="0" xfId="42" applyBorder="1"/>
    <xf numFmtId="0" fontId="18" fillId="0" borderId="17" xfId="42" applyBorder="1"/>
    <xf numFmtId="164" fontId="18" fillId="0" borderId="0" xfId="42" applyNumberFormat="1" applyFill="1"/>
    <xf numFmtId="0" fontId="18" fillId="0" borderId="0" xfId="42" applyFill="1" applyAlignment="1">
      <alignment horizontal="centerContinuous"/>
    </xf>
    <xf numFmtId="0" fontId="18" fillId="0" borderId="0" xfId="42" applyFill="1"/>
    <xf numFmtId="0" fontId="22" fillId="0" borderId="16" xfId="42" applyFont="1" applyFill="1" applyBorder="1" applyAlignment="1">
      <alignment horizontal="left"/>
    </xf>
    <xf numFmtId="167" fontId="22" fillId="0" borderId="16" xfId="43" applyNumberFormat="1" applyFont="1" applyFill="1" applyBorder="1"/>
    <xf numFmtId="167" fontId="24" fillId="0" borderId="0" xfId="42" applyNumberFormat="1" applyFont="1" applyFill="1" applyBorder="1"/>
    <xf numFmtId="167" fontId="24" fillId="0" borderId="17" xfId="42" applyNumberFormat="1" applyFont="1" applyFill="1" applyBorder="1"/>
    <xf numFmtId="169" fontId="18" fillId="0" borderId="0" xfId="44" applyNumberFormat="1" applyFill="1" applyBorder="1"/>
    <xf numFmtId="39" fontId="18" fillId="0" borderId="0" xfId="42" applyNumberFormat="1" applyFill="1"/>
    <xf numFmtId="44" fontId="18" fillId="0" borderId="0" xfId="42" applyNumberFormat="1" applyFill="1"/>
    <xf numFmtId="167" fontId="19" fillId="0" borderId="12" xfId="43" applyNumberFormat="1" applyFont="1" applyFill="1" applyBorder="1"/>
    <xf numFmtId="167" fontId="19" fillId="0" borderId="10" xfId="42" applyNumberFormat="1" applyFont="1" applyFill="1" applyBorder="1"/>
    <xf numFmtId="167" fontId="19" fillId="0" borderId="11" xfId="42" applyNumberFormat="1" applyFont="1" applyFill="1" applyBorder="1"/>
    <xf numFmtId="167" fontId="19" fillId="0" borderId="25" xfId="42" applyNumberFormat="1" applyFont="1" applyFill="1" applyBorder="1"/>
    <xf numFmtId="0" fontId="19" fillId="0" borderId="0" xfId="42" applyFont="1" applyFill="1"/>
    <xf numFmtId="0" fontId="18" fillId="0" borderId="16" xfId="42" applyFill="1" applyBorder="1"/>
    <xf numFmtId="0" fontId="18" fillId="0" borderId="0" xfId="42" applyFill="1" applyBorder="1"/>
    <xf numFmtId="0" fontId="18" fillId="0" borderId="17" xfId="42" applyFill="1" applyBorder="1"/>
    <xf numFmtId="44" fontId="18" fillId="0" borderId="0" xfId="43" applyFill="1"/>
    <xf numFmtId="170" fontId="22" fillId="0" borderId="0" xfId="42" applyNumberFormat="1" applyFont="1" applyFill="1"/>
    <xf numFmtId="171" fontId="18" fillId="0" borderId="0" xfId="42" applyNumberFormat="1" applyFill="1"/>
    <xf numFmtId="0" fontId="18" fillId="0" borderId="0" xfId="42" quotePrefix="1" applyFill="1"/>
    <xf numFmtId="0" fontId="25" fillId="0" borderId="0" xfId="42" applyFont="1" applyFill="1"/>
    <xf numFmtId="0" fontId="24" fillId="0" borderId="0" xfId="42" applyFont="1" applyFill="1" applyBorder="1"/>
    <xf numFmtId="0" fontId="24" fillId="0" borderId="17" xfId="42" applyFont="1" applyFill="1" applyBorder="1"/>
    <xf numFmtId="172" fontId="18" fillId="0" borderId="0" xfId="42" applyNumberFormat="1" applyFill="1"/>
    <xf numFmtId="0" fontId="18" fillId="0" borderId="0" xfId="42" applyAlignment="1">
      <alignment horizontal="centerContinuous"/>
    </xf>
    <xf numFmtId="0" fontId="22" fillId="0" borderId="16" xfId="42" applyFont="1" applyBorder="1" applyAlignment="1">
      <alignment horizontal="left"/>
    </xf>
    <xf numFmtId="172" fontId="18" fillId="0" borderId="0" xfId="42" applyNumberFormat="1"/>
    <xf numFmtId="167" fontId="19" fillId="0" borderId="26" xfId="43" applyNumberFormat="1" applyFont="1" applyFill="1" applyBorder="1"/>
    <xf numFmtId="167" fontId="19" fillId="0" borderId="0" xfId="43" applyNumberFormat="1" applyFont="1" applyFill="1" applyBorder="1"/>
    <xf numFmtId="0" fontId="23" fillId="34" borderId="21" xfId="42" applyFont="1" applyFill="1" applyBorder="1" applyAlignment="1">
      <alignment horizontal="centerContinuous" vertical="center"/>
    </xf>
    <xf numFmtId="0" fontId="23" fillId="34" borderId="22" xfId="42" applyFont="1" applyFill="1" applyBorder="1" applyAlignment="1">
      <alignment horizontal="centerContinuous" vertical="center"/>
    </xf>
    <xf numFmtId="0" fontId="23" fillId="34" borderId="23" xfId="42" applyFont="1" applyFill="1" applyBorder="1" applyAlignment="1">
      <alignment horizontal="centerContinuous" vertical="center"/>
    </xf>
    <xf numFmtId="0" fontId="29" fillId="35" borderId="24" xfId="42" applyFont="1" applyFill="1" applyBorder="1" applyAlignment="1">
      <alignment horizontal="center" vertical="center"/>
    </xf>
    <xf numFmtId="164" fontId="18" fillId="36" borderId="14" xfId="42" applyNumberFormat="1" applyFill="1" applyBorder="1"/>
    <xf numFmtId="164" fontId="18" fillId="36" borderId="15" xfId="42" applyNumberFormat="1" applyFill="1" applyBorder="1"/>
    <xf numFmtId="9" fontId="18" fillId="36" borderId="0" xfId="44" applyNumberFormat="1" applyFill="1" applyBorder="1"/>
    <xf numFmtId="9" fontId="18" fillId="36" borderId="17" xfId="44" applyNumberFormat="1" applyFill="1" applyBorder="1"/>
    <xf numFmtId="165" fontId="22" fillId="36" borderId="0" xfId="44" applyNumberFormat="1" applyFont="1" applyFill="1" applyBorder="1"/>
    <xf numFmtId="165" fontId="22" fillId="36" borderId="17" xfId="44" applyNumberFormat="1" applyFont="1" applyFill="1" applyBorder="1"/>
    <xf numFmtId="164" fontId="18" fillId="36" borderId="19" xfId="44" applyNumberFormat="1" applyFill="1" applyBorder="1"/>
    <xf numFmtId="164" fontId="18" fillId="36" borderId="20" xfId="44" applyNumberFormat="1" applyFill="1" applyBorder="1"/>
    <xf numFmtId="168" fontId="18" fillId="36" borderId="13" xfId="43" applyNumberFormat="1" applyFill="1" applyBorder="1"/>
    <xf numFmtId="168" fontId="18" fillId="36" borderId="16" xfId="43" applyNumberFormat="1" applyFill="1" applyBorder="1"/>
    <xf numFmtId="168" fontId="19" fillId="37" borderId="12" xfId="43" applyNumberFormat="1" applyFont="1" applyFill="1" applyBorder="1"/>
    <xf numFmtId="170" fontId="0" fillId="0" borderId="0" xfId="0" applyNumberFormat="1"/>
    <xf numFmtId="0" fontId="0" fillId="0" borderId="0" xfId="0" applyAlignment="1">
      <alignment horizontal="centerContinuous"/>
    </xf>
    <xf numFmtId="0" fontId="17" fillId="35" borderId="0" xfId="0" applyFont="1" applyFill="1" applyAlignment="1">
      <alignment horizontal="centerContinuous"/>
    </xf>
    <xf numFmtId="0" fontId="16" fillId="0" borderId="0" xfId="0" applyFont="1" applyAlignment="1">
      <alignment horizontal="centerContinuous"/>
    </xf>
    <xf numFmtId="0" fontId="16" fillId="0" borderId="0" xfId="0" applyFont="1"/>
    <xf numFmtId="175" fontId="0" fillId="0" borderId="0" xfId="0" applyNumberFormat="1"/>
    <xf numFmtId="0" fontId="16" fillId="0" borderId="10" xfId="0" applyFont="1" applyBorder="1"/>
    <xf numFmtId="170" fontId="16" fillId="0" borderId="11" xfId="0" applyNumberFormat="1" applyFont="1" applyBorder="1"/>
    <xf numFmtId="170" fontId="16" fillId="0" borderId="25" xfId="0" applyNumberFormat="1" applyFont="1" applyBorder="1"/>
    <xf numFmtId="0" fontId="16" fillId="0" borderId="0" xfId="0" applyFont="1" applyBorder="1"/>
    <xf numFmtId="170" fontId="16" fillId="0" borderId="0" xfId="0" applyNumberFormat="1" applyFont="1" applyBorder="1"/>
    <xf numFmtId="164" fontId="30" fillId="0" borderId="0" xfId="0" applyNumberFormat="1" applyFont="1"/>
    <xf numFmtId="0" fontId="13" fillId="35" borderId="0" xfId="0" applyFont="1" applyFill="1" applyAlignment="1">
      <alignment horizontal="centerContinuous"/>
    </xf>
    <xf numFmtId="0" fontId="16" fillId="35" borderId="0" xfId="0" applyFont="1" applyFill="1" applyAlignment="1">
      <alignment horizontal="centerContinuous"/>
    </xf>
    <xf numFmtId="0" fontId="16" fillId="34" borderId="0" xfId="0" applyFont="1" applyFill="1" applyAlignment="1">
      <alignment horizontal="centerContinuous"/>
    </xf>
    <xf numFmtId="164" fontId="31" fillId="0" borderId="0" xfId="0" applyNumberFormat="1" applyFont="1"/>
    <xf numFmtId="166" fontId="32" fillId="0" borderId="0" xfId="0" applyNumberFormat="1" applyFont="1"/>
    <xf numFmtId="0" fontId="33" fillId="0" borderId="0" xfId="0" applyFont="1"/>
    <xf numFmtId="0" fontId="29" fillId="35" borderId="27" xfId="0" applyFont="1" applyFill="1" applyBorder="1" applyAlignment="1">
      <alignment horizontal="centerContinuous"/>
    </xf>
    <xf numFmtId="0" fontId="34" fillId="35" borderId="27" xfId="0" applyFont="1" applyFill="1" applyBorder="1" applyAlignment="1">
      <alignment horizontal="centerContinuous"/>
    </xf>
    <xf numFmtId="0" fontId="28" fillId="34" borderId="27" xfId="0" applyFont="1" applyFill="1" applyBorder="1" applyAlignment="1">
      <alignment horizontal="centerContinuous"/>
    </xf>
    <xf numFmtId="166" fontId="33" fillId="0" borderId="0" xfId="0" applyNumberFormat="1" applyFont="1"/>
    <xf numFmtId="170" fontId="33" fillId="0" borderId="0" xfId="0" applyNumberFormat="1" applyFont="1"/>
    <xf numFmtId="164" fontId="33" fillId="0" borderId="0" xfId="0" applyNumberFormat="1" applyFont="1"/>
    <xf numFmtId="0" fontId="28" fillId="36" borderId="10" xfId="0" applyFont="1" applyFill="1" applyBorder="1"/>
    <xf numFmtId="166" fontId="28" fillId="36" borderId="11" xfId="0" applyNumberFormat="1" applyFont="1" applyFill="1" applyBorder="1"/>
    <xf numFmtId="0" fontId="33" fillId="36" borderId="11" xfId="0" applyFont="1" applyFill="1" applyBorder="1"/>
    <xf numFmtId="170" fontId="28" fillId="36" borderId="11" xfId="0" applyNumberFormat="1" applyFont="1" applyFill="1" applyBorder="1"/>
    <xf numFmtId="166" fontId="28" fillId="36" borderId="25" xfId="0" applyNumberFormat="1" applyFont="1" applyFill="1" applyBorder="1"/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 2" xfId="4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te" xfId="15" builtinId="10" customBuiltin="1"/>
    <cellStyle name="Output" xfId="10" builtinId="21" customBuiltin="1"/>
    <cellStyle name="Percent 2" xfId="44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GHL Mod">
      <a:dk1>
        <a:sysClr val="windowText" lastClr="000000"/>
      </a:dk1>
      <a:lt1>
        <a:srgbClr val="FFFFFF"/>
      </a:lt1>
      <a:dk2>
        <a:srgbClr val="035C51"/>
      </a:dk2>
      <a:lt2>
        <a:srgbClr val="B6DACB"/>
      </a:lt2>
      <a:accent1>
        <a:srgbClr val="99CCFF"/>
      </a:accent1>
      <a:accent2>
        <a:srgbClr val="FF7D80"/>
      </a:accent2>
      <a:accent3>
        <a:srgbClr val="CDCCFF"/>
      </a:accent3>
      <a:accent4>
        <a:srgbClr val="CDFFFF"/>
      </a:accent4>
      <a:accent5>
        <a:srgbClr val="FFFFCD"/>
      </a:accent5>
      <a:accent6>
        <a:srgbClr val="FFCC99"/>
      </a:accent6>
      <a:hlink>
        <a:srgbClr val="0066CC"/>
      </a:hlink>
      <a:folHlink>
        <a:srgbClr val="808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43"/>
  <sheetViews>
    <sheetView workbookViewId="0">
      <selection activeCell="B3" sqref="B3:K9"/>
    </sheetView>
  </sheetViews>
  <sheetFormatPr defaultRowHeight="15" x14ac:dyDescent="0.25"/>
  <cols>
    <col min="2" max="2" width="17.85546875" customWidth="1"/>
    <col min="3" max="3" width="17.5703125" customWidth="1"/>
    <col min="4" max="4" width="2.5703125" customWidth="1"/>
    <col min="5" max="7" width="17.5703125" customWidth="1"/>
    <col min="8" max="8" width="2.5703125" customWidth="1"/>
    <col min="9" max="11" width="17.5703125" customWidth="1"/>
  </cols>
  <sheetData>
    <row r="2" spans="2:11" ht="15.75" thickBot="1" x14ac:dyDescent="0.3"/>
    <row r="3" spans="2:11" ht="15.75" thickBot="1" x14ac:dyDescent="0.3">
      <c r="B3" s="83"/>
      <c r="C3" s="83"/>
      <c r="D3" s="83"/>
      <c r="E3" s="84" t="s">
        <v>128</v>
      </c>
      <c r="F3" s="85"/>
      <c r="G3" s="85"/>
      <c r="H3" s="83"/>
      <c r="I3" s="84" t="s">
        <v>129</v>
      </c>
      <c r="J3" s="85"/>
      <c r="K3" s="85"/>
    </row>
    <row r="4" spans="2:11" ht="15.75" thickBot="1" x14ac:dyDescent="0.3">
      <c r="B4" s="86" t="s">
        <v>104</v>
      </c>
      <c r="C4" s="86" t="s">
        <v>105</v>
      </c>
      <c r="D4" s="83"/>
      <c r="E4" s="86" t="s">
        <v>126</v>
      </c>
      <c r="F4" s="86" t="s">
        <v>127</v>
      </c>
      <c r="G4" s="86" t="s">
        <v>101</v>
      </c>
      <c r="H4" s="83"/>
      <c r="I4" s="86" t="s">
        <v>126</v>
      </c>
      <c r="J4" s="86" t="s">
        <v>127</v>
      </c>
      <c r="K4" s="86" t="s">
        <v>101</v>
      </c>
    </row>
    <row r="5" spans="2:11" x14ac:dyDescent="0.25">
      <c r="B5" s="83" t="s">
        <v>100</v>
      </c>
      <c r="C5" s="87">
        <v>20</v>
      </c>
      <c r="D5" s="83"/>
      <c r="E5" s="88">
        <f>Decider!F5</f>
        <v>9.83993039999995E-3</v>
      </c>
      <c r="F5" s="88">
        <f>Decider!G5</f>
        <v>1.4685231766218242E-2</v>
      </c>
      <c r="G5" s="88">
        <f>F5^2</f>
        <v>2.1565603202754533E-4</v>
      </c>
      <c r="H5" s="83"/>
      <c r="I5" s="87">
        <f>E5*$C$13</f>
        <v>52.200830771999733</v>
      </c>
      <c r="J5" s="87">
        <f t="shared" ref="J5:K8" si="0">F5*$C$13</f>
        <v>77.905154519787772</v>
      </c>
      <c r="K5" s="87">
        <f t="shared" si="0"/>
        <v>1.1440552499061281</v>
      </c>
    </row>
    <row r="6" spans="2:11" x14ac:dyDescent="0.25">
      <c r="B6" s="83" t="s">
        <v>42</v>
      </c>
      <c r="C6" s="89">
        <v>80</v>
      </c>
      <c r="D6" s="83"/>
      <c r="E6" s="88">
        <f>Decider!F14</f>
        <v>3.1644578600000202E-2</v>
      </c>
      <c r="F6" s="88">
        <f>Decider!G14</f>
        <v>4.3470498525888003E-2</v>
      </c>
      <c r="G6" s="88">
        <f t="shared" ref="G6:G8" si="1">F6^2</f>
        <v>1.889684242089231E-3</v>
      </c>
      <c r="H6" s="83"/>
      <c r="I6" s="89">
        <f t="shared" ref="I6:I8" si="2">E6*$C$13</f>
        <v>167.87448947300106</v>
      </c>
      <c r="J6" s="89">
        <f t="shared" si="0"/>
        <v>230.61099467983587</v>
      </c>
      <c r="K6" s="89">
        <f t="shared" si="0"/>
        <v>10.024774904283371</v>
      </c>
    </row>
    <row r="7" spans="2:11" x14ac:dyDescent="0.25">
      <c r="B7" s="83" t="s">
        <v>66</v>
      </c>
      <c r="C7" s="89">
        <v>200</v>
      </c>
      <c r="D7" s="83"/>
      <c r="E7" s="88">
        <f>Decider!F30</f>
        <v>7.7503320700000294E-2</v>
      </c>
      <c r="F7" s="88">
        <f>Decider!G30</f>
        <v>8.2854682572767305E-2</v>
      </c>
      <c r="G7" s="88">
        <f t="shared" si="1"/>
        <v>6.8648984242340302E-3</v>
      </c>
      <c r="H7" s="83"/>
      <c r="I7" s="89">
        <f t="shared" si="2"/>
        <v>411.15511631350154</v>
      </c>
      <c r="J7" s="89">
        <f t="shared" si="0"/>
        <v>439.54409104853056</v>
      </c>
      <c r="K7" s="89">
        <f t="shared" si="0"/>
        <v>36.418286140561527</v>
      </c>
    </row>
    <row r="8" spans="2:11" x14ac:dyDescent="0.25">
      <c r="B8" s="83" t="s">
        <v>19</v>
      </c>
      <c r="C8" s="89">
        <v>70</v>
      </c>
      <c r="D8" s="83"/>
      <c r="E8" s="88">
        <f>Decider!F57</f>
        <v>1.6495922999999801E-2</v>
      </c>
      <c r="F8" s="88">
        <f>Decider!G57</f>
        <v>2.5704628472275799E-2</v>
      </c>
      <c r="G8" s="88">
        <f t="shared" si="1"/>
        <v>6.607279248977317E-4</v>
      </c>
      <c r="H8" s="83"/>
      <c r="I8" s="89">
        <f t="shared" si="2"/>
        <v>87.510871514998939</v>
      </c>
      <c r="J8" s="89">
        <f t="shared" si="0"/>
        <v>136.3630540454231</v>
      </c>
      <c r="K8" s="89">
        <f t="shared" si="0"/>
        <v>3.5051616415824669</v>
      </c>
    </row>
    <row r="9" spans="2:11" x14ac:dyDescent="0.25">
      <c r="B9" s="90" t="s">
        <v>125</v>
      </c>
      <c r="C9" s="91">
        <f>SUM(C5:C8)</f>
        <v>370</v>
      </c>
      <c r="D9" s="92"/>
      <c r="E9" s="93">
        <f>SUM(E5:E8)</f>
        <v>0.13548375270000024</v>
      </c>
      <c r="F9" s="93">
        <f>SQRT(G9)</f>
        <v>9.5341596271788231E-2</v>
      </c>
      <c r="G9" s="93">
        <f>SUM(C21:J28)</f>
        <v>9.0900199796526623E-3</v>
      </c>
      <c r="H9" s="92"/>
      <c r="I9" s="91">
        <f>E9*$C$13</f>
        <v>718.74130807350127</v>
      </c>
      <c r="J9" s="91">
        <f t="shared" ref="J9" si="3">F9*$C$13</f>
        <v>505.78716822183657</v>
      </c>
      <c r="K9" s="94">
        <f t="shared" ref="K9" si="4">G9*$C$13</f>
        <v>48.222555992057373</v>
      </c>
    </row>
    <row r="13" spans="2:11" x14ac:dyDescent="0.25">
      <c r="B13" t="s">
        <v>130</v>
      </c>
      <c r="C13" s="82">
        <f>'2013'!I2</f>
        <v>5305</v>
      </c>
    </row>
    <row r="20" spans="1:10" x14ac:dyDescent="0.25">
      <c r="C20" t="s">
        <v>13</v>
      </c>
      <c r="D20" t="s">
        <v>63</v>
      </c>
      <c r="E20" t="s">
        <v>11</v>
      </c>
      <c r="F20" t="s">
        <v>14</v>
      </c>
      <c r="G20" t="s">
        <v>6</v>
      </c>
      <c r="H20" t="s">
        <v>42</v>
      </c>
      <c r="I20" t="s">
        <v>66</v>
      </c>
      <c r="J20" t="s">
        <v>19</v>
      </c>
    </row>
    <row r="21" spans="1:10" x14ac:dyDescent="0.25">
      <c r="B21" t="s">
        <v>13</v>
      </c>
      <c r="C21" s="66">
        <f>INDEX(testOutputs!$A$1:$BS$69,MATCH($B21,testOutputs!$A$1:$A$69,0),MATCH(C$20,testOutputs!$A$1:$BS$1,0))</f>
        <v>1.46983929178718E-5</v>
      </c>
      <c r="D21" s="66">
        <f>INDEX(testOutputs!$A$1:$BS$69,MATCH($B21,testOutputs!$A$1:$A$69,0),MATCH(D$20,testOutputs!$A$1:$BS$1,0))</f>
        <v>1.01409929380234E-7</v>
      </c>
      <c r="E21" s="66">
        <f>INDEX(testOutputs!$A$1:$BS$69,MATCH($B21,testOutputs!$A$1:$A$69,0),MATCH(E$20,testOutputs!$A$1:$BS$1,0))</f>
        <v>-8.2175634487883493E-9</v>
      </c>
      <c r="F21" s="66">
        <f>INDEX(testOutputs!$A$1:$BS$69,MATCH($B21,testOutputs!$A$1:$A$69,0),MATCH(F$20,testOutputs!$A$1:$BS$1,0))</f>
        <v>1.7475526691252201E-8</v>
      </c>
      <c r="G21" s="66">
        <f>INDEX(testOutputs!$A$1:$BS$69,MATCH($B21,testOutputs!$A$1:$A$69,0),MATCH(G$20,testOutputs!$A$1:$BS$1,0))</f>
        <v>8.4669326440669807E-9</v>
      </c>
      <c r="H21" s="66">
        <f>INDEX(testOutputs!$A$1:$BS$69,MATCH($B21,testOutputs!$A$1:$A$69,0),MATCH(H$20,testOutputs!$A$1:$BS$1,0))</f>
        <v>-3.5316731333737397E-5</v>
      </c>
      <c r="I21" s="66">
        <f>INDEX(testOutputs!$A$1:$BS$69,MATCH($B21,testOutputs!$A$1:$A$69,0),MATCH(I$20,testOutputs!$A$1:$BS$1,0))</f>
        <v>-4.3031311732187302E-7</v>
      </c>
      <c r="J21" s="66">
        <f>INDEX(testOutputs!$A$1:$BS$69,MATCH($B21,testOutputs!$A$1:$A$69,0),MATCH(J$20,testOutputs!$A$1:$BS$1,0))</f>
        <v>-1.3015874307876399E-7</v>
      </c>
    </row>
    <row r="22" spans="1:10" x14ac:dyDescent="0.25">
      <c r="B22" t="s">
        <v>63</v>
      </c>
      <c r="C22" s="66">
        <f>INDEX(testOutputs!$A$1:$BS$69,MATCH($B22,testOutputs!$A$1:$A$69,0),MATCH(C$20,testOutputs!$A$1:$BS$1,0))</f>
        <v>1.01409929380234E-7</v>
      </c>
      <c r="D22" s="66">
        <f>INDEX(testOutputs!$A$1:$BS$69,MATCH($B22,testOutputs!$A$1:$A$69,0),MATCH(D$20,testOutputs!$A$1:$BS$1,0))</f>
        <v>1.7486299884865599E-4</v>
      </c>
      <c r="E22" s="66">
        <f>INDEX(testOutputs!$A$1:$BS$69,MATCH($B22,testOutputs!$A$1:$A$69,0),MATCH(E$20,testOutputs!$A$1:$BS$1,0))</f>
        <v>1.49047640188334E-6</v>
      </c>
      <c r="F22" s="66">
        <f>INDEX(testOutputs!$A$1:$BS$69,MATCH($B22,testOutputs!$A$1:$A$69,0),MATCH(F$20,testOutputs!$A$1:$BS$1,0))</f>
        <v>8.7084579468984802E-8</v>
      </c>
      <c r="G22" s="66">
        <f>INDEX(testOutputs!$A$1:$BS$69,MATCH($B22,testOutputs!$A$1:$A$69,0),MATCH(G$20,testOutputs!$A$1:$BS$1,0))</f>
        <v>3.8435065299851401E-8</v>
      </c>
      <c r="H22" s="66">
        <f>INDEX(testOutputs!$A$1:$BS$69,MATCH($B22,testOutputs!$A$1:$A$69,0),MATCH(H$20,testOutputs!$A$1:$BS$1,0))</f>
        <v>6.4692451904782105E-7</v>
      </c>
      <c r="I22" s="66">
        <f>INDEX(testOutputs!$A$1:$BS$69,MATCH($B22,testOutputs!$A$1:$A$69,0),MATCH(I$20,testOutputs!$A$1:$BS$1,0))</f>
        <v>-3.3042359359283999E-6</v>
      </c>
      <c r="J22" s="66">
        <f>INDEX(testOutputs!$A$1:$BS$69,MATCH($B22,testOutputs!$A$1:$A$69,0),MATCH(J$20,testOutputs!$A$1:$BS$1,0))</f>
        <v>-9.7852274374576005E-7</v>
      </c>
    </row>
    <row r="23" spans="1:10" x14ac:dyDescent="0.25">
      <c r="B23" t="s">
        <v>11</v>
      </c>
      <c r="C23" s="66">
        <f>INDEX(testOutputs!$A$1:$BS$69,MATCH($B23,testOutputs!$A$1:$A$69,0),MATCH(C$20,testOutputs!$A$1:$BS$1,0))</f>
        <v>-8.2175634487883493E-9</v>
      </c>
      <c r="D23" s="66">
        <f>INDEX(testOutputs!$A$1:$BS$69,MATCH($B23,testOutputs!$A$1:$A$69,0),MATCH(D$20,testOutputs!$A$1:$BS$1,0))</f>
        <v>1.49047640188334E-6</v>
      </c>
      <c r="E23" s="66">
        <f>INDEX(testOutputs!$A$1:$BS$69,MATCH($B23,testOutputs!$A$1:$A$69,0),MATCH(E$20,testOutputs!$A$1:$BS$1,0))</f>
        <v>2.0569883397436202E-5</v>
      </c>
      <c r="F23" s="66">
        <f>INDEX(testOutputs!$A$1:$BS$69,MATCH($B23,testOutputs!$A$1:$A$69,0),MATCH(F$20,testOutputs!$A$1:$BS$1,0))</f>
        <v>-2.5289577211627401E-8</v>
      </c>
      <c r="G23" s="66">
        <f>INDEX(testOutputs!$A$1:$BS$69,MATCH($B23,testOutputs!$A$1:$A$69,0),MATCH(G$20,testOutputs!$A$1:$BS$1,0))</f>
        <v>-3.9898498388980399E-9</v>
      </c>
      <c r="H23" s="66">
        <f>INDEX(testOutputs!$A$1:$BS$69,MATCH($B23,testOutputs!$A$1:$A$69,0),MATCH(H$20,testOutputs!$A$1:$BS$1,0))</f>
        <v>2.08330874045388E-6</v>
      </c>
      <c r="I23" s="66">
        <f>INDEX(testOutputs!$A$1:$BS$69,MATCH($B23,testOutputs!$A$1:$A$69,0),MATCH(I$20,testOutputs!$A$1:$BS$1,0))</f>
        <v>-1.1323484040854499E-6</v>
      </c>
      <c r="J23" s="66">
        <f>INDEX(testOutputs!$A$1:$BS$69,MATCH($B23,testOutputs!$A$1:$A$69,0),MATCH(J$20,testOutputs!$A$1:$BS$1,0))</f>
        <v>2.51480454445775E-7</v>
      </c>
    </row>
    <row r="24" spans="1:10" x14ac:dyDescent="0.25">
      <c r="B24" t="s">
        <v>14</v>
      </c>
      <c r="C24" s="66">
        <f>INDEX(testOutputs!$A$1:$BS$69,MATCH($B24,testOutputs!$A$1:$A$69,0),MATCH(C$20,testOutputs!$A$1:$BS$1,0))</f>
        <v>1.7475526691252201E-8</v>
      </c>
      <c r="D24" s="66">
        <f>INDEX(testOutputs!$A$1:$BS$69,MATCH($B24,testOutputs!$A$1:$A$69,0),MATCH(D$20,testOutputs!$A$1:$BS$1,0))</f>
        <v>8.7084579468984802E-8</v>
      </c>
      <c r="E24" s="66">
        <f>INDEX(testOutputs!$A$1:$BS$69,MATCH($B24,testOutputs!$A$1:$A$69,0),MATCH(E$20,testOutputs!$A$1:$BS$1,0))</f>
        <v>-2.5289577211627401E-8</v>
      </c>
      <c r="F24" s="66">
        <f>INDEX(testOutputs!$A$1:$BS$69,MATCH($B24,testOutputs!$A$1:$A$69,0),MATCH(F$20,testOutputs!$A$1:$BS$1,0))</f>
        <v>1.1936087418819601E-6</v>
      </c>
      <c r="G24" s="66">
        <f>INDEX(testOutputs!$A$1:$BS$69,MATCH($B24,testOutputs!$A$1:$A$69,0),MATCH(G$20,testOutputs!$A$1:$BS$1,0))</f>
        <v>-6.0783507217471896E-9</v>
      </c>
      <c r="H24" s="66">
        <f>INDEX(testOutputs!$A$1:$BS$69,MATCH($B24,testOutputs!$A$1:$A$69,0),MATCH(H$20,testOutputs!$A$1:$BS$1,0))</f>
        <v>1.45361826178104E-6</v>
      </c>
      <c r="I24" s="66">
        <f>INDEX(testOutputs!$A$1:$BS$69,MATCH($B24,testOutputs!$A$1:$A$69,0),MATCH(I$20,testOutputs!$A$1:$BS$1,0))</f>
        <v>8.2140942795728898E-7</v>
      </c>
      <c r="J24" s="66">
        <f>INDEX(testOutputs!$A$1:$BS$69,MATCH($B24,testOutputs!$A$1:$A$69,0),MATCH(J$20,testOutputs!$A$1:$BS$1,0))</f>
        <v>1.2999824804559401E-7</v>
      </c>
    </row>
    <row r="25" spans="1:10" x14ac:dyDescent="0.25">
      <c r="B25" t="s">
        <v>6</v>
      </c>
      <c r="C25" s="66">
        <f>INDEX(testOutputs!$A$1:$BS$69,MATCH($B25,testOutputs!$A$1:$A$69,0),MATCH(C$20,testOutputs!$A$1:$BS$1,0))</f>
        <v>8.4669326440669807E-9</v>
      </c>
      <c r="D25" s="66">
        <f>INDEX(testOutputs!$A$1:$BS$69,MATCH($B25,testOutputs!$A$1:$A$69,0),MATCH(D$20,testOutputs!$A$1:$BS$1,0))</f>
        <v>3.8435065299851401E-8</v>
      </c>
      <c r="E25" s="66">
        <f>INDEX(testOutputs!$A$1:$BS$69,MATCH($B25,testOutputs!$A$1:$A$69,0),MATCH(E$20,testOutputs!$A$1:$BS$1,0))</f>
        <v>-3.9898498388980399E-9</v>
      </c>
      <c r="F25" s="66">
        <f>INDEX(testOutputs!$A$1:$BS$69,MATCH($B25,testOutputs!$A$1:$A$69,0),MATCH(F$20,testOutputs!$A$1:$BS$1,0))</f>
        <v>-6.0783507217471896E-9</v>
      </c>
      <c r="G25" s="66">
        <f>INDEX(testOutputs!$A$1:$BS$69,MATCH($B25,testOutputs!$A$1:$A$69,0),MATCH(G$20,testOutputs!$A$1:$BS$1,0))</f>
        <v>9.3160193340603904E-7</v>
      </c>
      <c r="H25" s="66">
        <f>INDEX(testOutputs!$A$1:$BS$69,MATCH($B25,testOutputs!$A$1:$A$69,0),MATCH(H$20,testOutputs!$A$1:$BS$1,0))</f>
        <v>8.8813989165686197E-7</v>
      </c>
      <c r="I25" s="66">
        <f>INDEX(testOutputs!$A$1:$BS$69,MATCH($B25,testOutputs!$A$1:$A$69,0),MATCH(I$20,testOutputs!$A$1:$BS$1,0))</f>
        <v>6.3208034687359698E-7</v>
      </c>
      <c r="J25" s="66">
        <f>INDEX(testOutputs!$A$1:$BS$69,MATCH($B25,testOutputs!$A$1:$A$69,0),MATCH(J$20,testOutputs!$A$1:$BS$1,0))</f>
        <v>3.7850653169928201E-8</v>
      </c>
    </row>
    <row r="26" spans="1:10" x14ac:dyDescent="0.25">
      <c r="B26" t="s">
        <v>42</v>
      </c>
      <c r="C26" s="66">
        <f>INDEX(testOutputs!$A$1:$BS$69,MATCH($B26,testOutputs!$A$1:$A$69,0),MATCH(C$20,testOutputs!$A$1:$BS$1,0))</f>
        <v>-3.5316731333737397E-5</v>
      </c>
      <c r="D26" s="66">
        <f>INDEX(testOutputs!$A$1:$BS$69,MATCH($B26,testOutputs!$A$1:$A$69,0),MATCH(D$20,testOutputs!$A$1:$BS$1,0))</f>
        <v>6.4692451904782105E-7</v>
      </c>
      <c r="E26" s="66">
        <f>INDEX(testOutputs!$A$1:$BS$69,MATCH($B26,testOutputs!$A$1:$A$69,0),MATCH(E$20,testOutputs!$A$1:$BS$1,0))</f>
        <v>2.08330874045388E-6</v>
      </c>
      <c r="F26" s="66">
        <f>INDEX(testOutputs!$A$1:$BS$69,MATCH($B26,testOutputs!$A$1:$A$69,0),MATCH(F$20,testOutputs!$A$1:$BS$1,0))</f>
        <v>1.45361826178104E-6</v>
      </c>
      <c r="G26" s="66">
        <f>INDEX(testOutputs!$A$1:$BS$69,MATCH($B26,testOutputs!$A$1:$A$69,0),MATCH(G$20,testOutputs!$A$1:$BS$1,0))</f>
        <v>8.8813989165686197E-7</v>
      </c>
      <c r="H26" s="66">
        <f>INDEX(testOutputs!$A$1:$BS$69,MATCH($B26,testOutputs!$A$1:$A$69,0),MATCH(H$20,testOutputs!$A$1:$BS$1,0))</f>
        <v>1.8896842420892299E-3</v>
      </c>
      <c r="I26" s="66">
        <f>INDEX(testOutputs!$A$1:$BS$69,MATCH($B26,testOutputs!$A$1:$A$69,0),MATCH(I$20,testOutputs!$A$1:$BS$1,0))</f>
        <v>-2.2616259963595799E-4</v>
      </c>
      <c r="J26" s="66">
        <f>INDEX(testOutputs!$A$1:$BS$69,MATCH($B26,testOutputs!$A$1:$A$69,0),MATCH(J$20,testOutputs!$A$1:$BS$1,0))</f>
        <v>5.4749075961668804E-7</v>
      </c>
    </row>
    <row r="27" spans="1:10" x14ac:dyDescent="0.25">
      <c r="B27" t="s">
        <v>66</v>
      </c>
      <c r="C27" s="66">
        <f>INDEX(testOutputs!$A$1:$BS$69,MATCH($B27,testOutputs!$A$1:$A$69,0),MATCH(C$20,testOutputs!$A$1:$BS$1,0))</f>
        <v>-4.3031311732187302E-7</v>
      </c>
      <c r="D27" s="66">
        <f>INDEX(testOutputs!$A$1:$BS$69,MATCH($B27,testOutputs!$A$1:$A$69,0),MATCH(D$20,testOutputs!$A$1:$BS$1,0))</f>
        <v>-3.3042359359283999E-6</v>
      </c>
      <c r="E27" s="66">
        <f>INDEX(testOutputs!$A$1:$BS$69,MATCH($B27,testOutputs!$A$1:$A$69,0),MATCH(E$20,testOutputs!$A$1:$BS$1,0))</f>
        <v>-1.1323484040854499E-6</v>
      </c>
      <c r="F27" s="66">
        <f>INDEX(testOutputs!$A$1:$BS$69,MATCH($B27,testOutputs!$A$1:$A$69,0),MATCH(F$20,testOutputs!$A$1:$BS$1,0))</f>
        <v>8.2140942795728898E-7</v>
      </c>
      <c r="G27" s="66">
        <f>INDEX(testOutputs!$A$1:$BS$69,MATCH($B27,testOutputs!$A$1:$A$69,0),MATCH(G$20,testOutputs!$A$1:$BS$1,0))</f>
        <v>6.3208034687359698E-7</v>
      </c>
      <c r="H27" s="66">
        <f>INDEX(testOutputs!$A$1:$BS$69,MATCH($B27,testOutputs!$A$1:$A$69,0),MATCH(H$20,testOutputs!$A$1:$BS$1,0))</f>
        <v>-2.2616259963595799E-4</v>
      </c>
      <c r="I27" s="66">
        <f>INDEX(testOutputs!$A$1:$BS$69,MATCH($B27,testOutputs!$A$1:$A$69,0),MATCH(I$20,testOutputs!$A$1:$BS$1,0))</f>
        <v>6.8648984242340302E-3</v>
      </c>
      <c r="J27" s="66">
        <f>INDEX(testOutputs!$A$1:$BS$69,MATCH($B27,testOutputs!$A$1:$A$69,0),MATCH(J$20,testOutputs!$A$1:$BS$1,0))</f>
        <v>-1.05107131871324E-5</v>
      </c>
    </row>
    <row r="28" spans="1:10" x14ac:dyDescent="0.25">
      <c r="B28" t="s">
        <v>19</v>
      </c>
      <c r="C28" s="66">
        <f>INDEX(testOutputs!$A$1:$BS$69,MATCH($B28,testOutputs!$A$1:$A$69,0),MATCH(C$20,testOutputs!$A$1:$BS$1,0))</f>
        <v>-1.3015874307876399E-7</v>
      </c>
      <c r="D28" s="66">
        <f>INDEX(testOutputs!$A$1:$BS$69,MATCH($B28,testOutputs!$A$1:$A$69,0),MATCH(D$20,testOutputs!$A$1:$BS$1,0))</f>
        <v>-9.7852274374576005E-7</v>
      </c>
      <c r="E28" s="66">
        <f>INDEX(testOutputs!$A$1:$BS$69,MATCH($B28,testOutputs!$A$1:$A$69,0),MATCH(E$20,testOutputs!$A$1:$BS$1,0))</f>
        <v>2.51480454445775E-7</v>
      </c>
      <c r="F28" s="66">
        <f>INDEX(testOutputs!$A$1:$BS$69,MATCH($B28,testOutputs!$A$1:$A$69,0),MATCH(F$20,testOutputs!$A$1:$BS$1,0))</f>
        <v>1.2999824804559401E-7</v>
      </c>
      <c r="G28" s="66">
        <f>INDEX(testOutputs!$A$1:$BS$69,MATCH($B28,testOutputs!$A$1:$A$69,0),MATCH(G$20,testOutputs!$A$1:$BS$1,0))</f>
        <v>3.7850653169928201E-8</v>
      </c>
      <c r="H28" s="66">
        <f>INDEX(testOutputs!$A$1:$BS$69,MATCH($B28,testOutputs!$A$1:$A$69,0),MATCH(H$20,testOutputs!$A$1:$BS$1,0))</f>
        <v>5.4749075961668804E-7</v>
      </c>
      <c r="I28" s="66">
        <f>INDEX(testOutputs!$A$1:$BS$69,MATCH($B28,testOutputs!$A$1:$A$69,0),MATCH(I$20,testOutputs!$A$1:$BS$1,0))</f>
        <v>-1.05107131871324E-5</v>
      </c>
      <c r="J28" s="66">
        <f>INDEX(testOutputs!$A$1:$BS$69,MATCH($B28,testOutputs!$A$1:$A$69,0),MATCH(J$20,testOutputs!$A$1:$BS$1,0))</f>
        <v>6.6072792489773604E-4</v>
      </c>
    </row>
    <row r="31" spans="1:10" x14ac:dyDescent="0.25">
      <c r="C31" t="s">
        <v>57</v>
      </c>
      <c r="D31" t="s">
        <v>54</v>
      </c>
    </row>
    <row r="32" spans="1:10" x14ac:dyDescent="0.25">
      <c r="A32">
        <v>-0.2</v>
      </c>
      <c r="B32" t="s">
        <v>57</v>
      </c>
      <c r="C32" s="66">
        <f>INDEX(testOutputs!$A$1:$BS$69,MATCH($B32,testOutputs!$A$1:$A$69,0),MATCH(C$31,testOutputs!$A$1:$BS$1,0))</f>
        <v>1.9716677738920801E-3</v>
      </c>
      <c r="D32" s="66">
        <f>INDEX(testOutputs!$A$1:$BS$69,MATCH($B32,testOutputs!$A$1:$A$69,0),MATCH(D$31,testOutputs!$A$1:$BS$1,0))</f>
        <v>-2.8541888980455999E-6</v>
      </c>
    </row>
    <row r="33" spans="1:4" x14ac:dyDescent="0.25">
      <c r="A33">
        <v>0.5</v>
      </c>
      <c r="B33" t="s">
        <v>54</v>
      </c>
      <c r="C33" s="66">
        <f>INDEX(testOutputs!$A$1:$BS$69,MATCH($B33,testOutputs!$A$1:$A$69,0),MATCH(C$31,testOutputs!$A$1:$BS$1,0))</f>
        <v>-2.8541888980455999E-6</v>
      </c>
      <c r="D33" s="66">
        <f>INDEX(testOutputs!$A$1:$BS$69,MATCH($B33,testOutputs!$A$1:$A$69,0),MATCH(D$31,testOutputs!$A$1:$BS$1,0))</f>
        <v>7.8689740329081703E-4</v>
      </c>
    </row>
    <row r="35" spans="1:4" x14ac:dyDescent="0.25">
      <c r="C35">
        <f>A32^2*C32</f>
        <v>7.8866710955683214E-5</v>
      </c>
    </row>
    <row r="36" spans="1:4" x14ac:dyDescent="0.25">
      <c r="C36">
        <f>A33^2*D33</f>
        <v>1.9672435082270426E-4</v>
      </c>
    </row>
    <row r="37" spans="1:4" x14ac:dyDescent="0.25">
      <c r="C37">
        <f>2*A32*A33*C33</f>
        <v>5.7083777960911996E-7</v>
      </c>
    </row>
    <row r="38" spans="1:4" x14ac:dyDescent="0.25">
      <c r="C38">
        <f>SUM(C35:C37)</f>
        <v>2.7616189955799659E-4</v>
      </c>
    </row>
    <row r="39" spans="1:4" x14ac:dyDescent="0.25">
      <c r="C39" s="66">
        <f>SQRT(C38)</f>
        <v>1.6618119615588178E-2</v>
      </c>
    </row>
    <row r="41" spans="1:4" x14ac:dyDescent="0.25">
      <c r="B41" t="s">
        <v>131</v>
      </c>
      <c r="C41" s="66">
        <f>Decider!F58</f>
        <v>2.7714221599999801E-2</v>
      </c>
      <c r="D41" s="66">
        <f>A32*C41</f>
        <v>-5.5428443199999605E-3</v>
      </c>
    </row>
    <row r="42" spans="1:4" x14ac:dyDescent="0.25">
      <c r="B42" t="s">
        <v>132</v>
      </c>
      <c r="C42" s="66">
        <f>Decider!F44</f>
        <v>1.9666632100000001E-2</v>
      </c>
      <c r="D42" s="66">
        <f>A33*C42</f>
        <v>9.8333160500000006E-3</v>
      </c>
    </row>
    <row r="43" spans="1:4" x14ac:dyDescent="0.25">
      <c r="D43" s="66">
        <f>SUM(D41:D42)</f>
        <v>4.2904717300000401E-3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64"/>
  <sheetViews>
    <sheetView tabSelected="1" topLeftCell="A25" workbookViewId="0">
      <selection activeCell="L34" sqref="L34"/>
    </sheetView>
  </sheetViews>
  <sheetFormatPr defaultRowHeight="15" x14ac:dyDescent="0.25"/>
  <cols>
    <col min="3" max="3" width="25.28515625" customWidth="1"/>
    <col min="4" max="4" width="26.7109375" customWidth="1"/>
    <col min="5" max="5" width="6.85546875" customWidth="1"/>
    <col min="6" max="6" width="8" customWidth="1"/>
    <col min="12" max="12" width="29.5703125" customWidth="1"/>
    <col min="13" max="13" width="14" customWidth="1"/>
    <col min="14" max="14" width="18.42578125" customWidth="1"/>
  </cols>
  <sheetData>
    <row r="1" spans="2:14" x14ac:dyDescent="0.25">
      <c r="C1" t="s">
        <v>106</v>
      </c>
      <c r="D1" s="77">
        <f>SUM(M5:M62)</f>
        <v>5305</v>
      </c>
    </row>
    <row r="3" spans="2:14" x14ac:dyDescent="0.25">
      <c r="F3" s="78" t="s">
        <v>107</v>
      </c>
      <c r="G3" s="79"/>
      <c r="I3" s="78" t="s">
        <v>79</v>
      </c>
      <c r="J3" s="79"/>
      <c r="L3" s="78" t="s">
        <v>108</v>
      </c>
      <c r="M3" s="78"/>
      <c r="N3" s="79"/>
    </row>
    <row r="4" spans="2:14" x14ac:dyDescent="0.25">
      <c r="C4" s="80" t="s">
        <v>96</v>
      </c>
      <c r="D4" s="80" t="s">
        <v>97</v>
      </c>
      <c r="F4" s="80" t="s">
        <v>1</v>
      </c>
      <c r="G4" s="80" t="s">
        <v>98</v>
      </c>
      <c r="I4" s="80" t="s">
        <v>1</v>
      </c>
      <c r="J4" s="80" t="s">
        <v>98</v>
      </c>
      <c r="L4" s="80" t="s">
        <v>78</v>
      </c>
      <c r="M4" s="80" t="s">
        <v>105</v>
      </c>
      <c r="N4" s="80" t="s">
        <v>109</v>
      </c>
    </row>
    <row r="5" spans="2:14" x14ac:dyDescent="0.25">
      <c r="B5" s="21">
        <v>13</v>
      </c>
      <c r="C5" s="22" t="s">
        <v>90</v>
      </c>
      <c r="F5" s="66">
        <f>Combos!E9</f>
        <v>9.83993039999995E-3</v>
      </c>
      <c r="G5" s="66">
        <f>Combos!F9</f>
        <v>1.4685231766218242E-2</v>
      </c>
      <c r="I5" s="2">
        <f>F5*$D$1</f>
        <v>52.200830771999733</v>
      </c>
      <c r="J5" s="2">
        <f>G5*$D$1</f>
        <v>77.905154519787772</v>
      </c>
      <c r="L5" t="s">
        <v>111</v>
      </c>
      <c r="M5" s="81">
        <v>20</v>
      </c>
      <c r="N5" s="2">
        <f>M5/F5</f>
        <v>2032.5347016682254</v>
      </c>
    </row>
    <row r="6" spans="2:14" x14ac:dyDescent="0.25">
      <c r="B6" s="21">
        <v>12</v>
      </c>
      <c r="C6" s="22" t="s">
        <v>12</v>
      </c>
      <c r="D6" t="str">
        <f>C6</f>
        <v>California</v>
      </c>
      <c r="F6" s="66">
        <f>VLOOKUP($D6,testOutputs!$A$1:$BS$69,2,FALSE)</f>
        <v>5.8210700999999504E-3</v>
      </c>
      <c r="G6" s="66">
        <f>VLOOKUP($D6,testOutputs!$A$1:$BS$69,3,FALSE)</f>
        <v>9.8803112050948796E-3</v>
      </c>
      <c r="I6" s="2">
        <f t="shared" ref="I6:I17" si="0">F6*$D$1</f>
        <v>30.880776880499738</v>
      </c>
      <c r="J6" s="2">
        <f t="shared" ref="J6:J17" si="1">G6*$D$1</f>
        <v>52.415050943028334</v>
      </c>
      <c r="L6" t="s">
        <v>112</v>
      </c>
      <c r="M6" s="81">
        <v>25</v>
      </c>
      <c r="N6" s="2">
        <f t="shared" ref="N6:N17" si="2">M6/F6</f>
        <v>4294.7429889222967</v>
      </c>
    </row>
    <row r="7" spans="2:14" x14ac:dyDescent="0.25">
      <c r="B7" s="21">
        <v>11</v>
      </c>
      <c r="C7" s="22" t="s">
        <v>8</v>
      </c>
      <c r="D7" t="str">
        <f t="shared" ref="D7:D17" si="3">C7</f>
        <v>Bucknell</v>
      </c>
      <c r="F7" s="66">
        <f>VLOOKUP($D7,testOutputs!$A$1:$BS$69,2,FALSE)</f>
        <v>5.1579534999999397E-3</v>
      </c>
      <c r="G7" s="66">
        <f>VLOOKUP($D7,testOutputs!$A$1:$BS$69,3,FALSE)</f>
        <v>9.2926480176539396E-3</v>
      </c>
      <c r="I7" s="2">
        <f t="shared" si="0"/>
        <v>27.362943317499681</v>
      </c>
      <c r="J7" s="2">
        <f t="shared" si="1"/>
        <v>49.297497733654147</v>
      </c>
      <c r="L7" t="s">
        <v>112</v>
      </c>
      <c r="M7" s="81">
        <v>20</v>
      </c>
      <c r="N7" s="2">
        <f t="shared" si="2"/>
        <v>3877.5068445266584</v>
      </c>
    </row>
    <row r="8" spans="2:14" x14ac:dyDescent="0.25">
      <c r="B8" s="21">
        <v>10</v>
      </c>
      <c r="C8" s="22" t="s">
        <v>7</v>
      </c>
      <c r="D8" t="str">
        <f t="shared" si="3"/>
        <v>Colorado</v>
      </c>
      <c r="F8" s="66">
        <f>VLOOKUP($D8,testOutputs!$A$1:$BS$69,2,FALSE)</f>
        <v>7.8458321000000001E-3</v>
      </c>
      <c r="G8" s="66">
        <f>VLOOKUP($D8,testOutputs!$A$1:$BS$69,3,FALSE)</f>
        <v>1.3728489022679299E-2</v>
      </c>
      <c r="I8" s="2">
        <f t="shared" si="0"/>
        <v>41.622139290500002</v>
      </c>
      <c r="J8" s="2">
        <f t="shared" si="1"/>
        <v>72.829634265313686</v>
      </c>
      <c r="L8" t="s">
        <v>113</v>
      </c>
      <c r="M8" s="81">
        <v>20</v>
      </c>
      <c r="N8" s="2">
        <f t="shared" si="2"/>
        <v>2549.1241394268427</v>
      </c>
    </row>
    <row r="9" spans="2:14" x14ac:dyDescent="0.25">
      <c r="B9" s="21">
        <v>9</v>
      </c>
      <c r="C9" s="22" t="s">
        <v>9</v>
      </c>
      <c r="D9" t="str">
        <f t="shared" si="3"/>
        <v>Temple</v>
      </c>
      <c r="F9" s="66">
        <f>VLOOKUP($D9,testOutputs!$A$1:$BS$69,2,FALSE)</f>
        <v>4.0893997000001096E-3</v>
      </c>
      <c r="G9" s="66">
        <f>VLOOKUP($D9,testOutputs!$A$1:$BS$69,3,FALSE)</f>
        <v>7.9087463221041796E-3</v>
      </c>
      <c r="I9" s="2">
        <f t="shared" si="0"/>
        <v>21.694265408500581</v>
      </c>
      <c r="J9" s="2">
        <f t="shared" si="1"/>
        <v>41.955899238762676</v>
      </c>
      <c r="L9" t="s">
        <v>114</v>
      </c>
      <c r="M9" s="81">
        <v>20</v>
      </c>
      <c r="N9" s="2">
        <f t="shared" si="2"/>
        <v>4890.6933699827541</v>
      </c>
    </row>
    <row r="10" spans="2:14" x14ac:dyDescent="0.25">
      <c r="B10" s="21">
        <v>8</v>
      </c>
      <c r="C10" s="22" t="s">
        <v>39</v>
      </c>
      <c r="D10" t="str">
        <f t="shared" si="3"/>
        <v>NC State</v>
      </c>
      <c r="F10" s="66">
        <f>VLOOKUP($D10,testOutputs!$A$1:$BS$69,2,FALSE)</f>
        <v>1.1768786200000001E-2</v>
      </c>
      <c r="G10" s="66">
        <f>VLOOKUP($D10,testOutputs!$A$1:$BS$69,3,FALSE)</f>
        <v>2.0176410107108099E-2</v>
      </c>
      <c r="I10" s="2">
        <f t="shared" si="0"/>
        <v>62.433410791000007</v>
      </c>
      <c r="J10" s="2">
        <f t="shared" si="1"/>
        <v>107.03585561820846</v>
      </c>
      <c r="L10" t="s">
        <v>115</v>
      </c>
      <c r="M10" s="81">
        <v>35</v>
      </c>
      <c r="N10" s="2">
        <f t="shared" si="2"/>
        <v>2973.9685474106072</v>
      </c>
    </row>
    <row r="11" spans="2:14" x14ac:dyDescent="0.25">
      <c r="B11" s="21">
        <v>7</v>
      </c>
      <c r="C11" s="22" t="s">
        <v>41</v>
      </c>
      <c r="D11" t="str">
        <f t="shared" si="3"/>
        <v>Illinois</v>
      </c>
      <c r="F11" s="66">
        <f>VLOOKUP($D11,testOutputs!$A$1:$BS$69,2,FALSE)</f>
        <v>1.0807476099999901E-2</v>
      </c>
      <c r="G11" s="66">
        <f>VLOOKUP($D11,testOutputs!$A$1:$BS$69,3,FALSE)</f>
        <v>1.71760512257162E-2</v>
      </c>
      <c r="I11" s="2">
        <f t="shared" si="0"/>
        <v>57.333660710499473</v>
      </c>
      <c r="J11" s="2">
        <f t="shared" si="1"/>
        <v>91.118951752424437</v>
      </c>
      <c r="L11" t="s">
        <v>116</v>
      </c>
      <c r="M11" s="81">
        <v>45</v>
      </c>
      <c r="N11" s="2">
        <f t="shared" si="2"/>
        <v>4163.7843640478104</v>
      </c>
    </row>
    <row r="12" spans="2:14" x14ac:dyDescent="0.25">
      <c r="B12" s="21">
        <v>6</v>
      </c>
      <c r="C12" s="22" t="s">
        <v>40</v>
      </c>
      <c r="D12" t="str">
        <f t="shared" si="3"/>
        <v>Butler</v>
      </c>
      <c r="F12" s="66">
        <f>VLOOKUP($D12,testOutputs!$A$1:$BS$69,2,FALSE)</f>
        <v>1.20270641999998E-2</v>
      </c>
      <c r="G12" s="66">
        <f>VLOOKUP($D12,testOutputs!$A$1:$BS$69,3,FALSE)</f>
        <v>1.5034928405748599E-2</v>
      </c>
      <c r="I12" s="2">
        <f t="shared" si="0"/>
        <v>63.803575580998938</v>
      </c>
      <c r="J12" s="2">
        <f t="shared" si="1"/>
        <v>79.760295192496315</v>
      </c>
      <c r="L12" t="s">
        <v>117</v>
      </c>
      <c r="M12" s="81">
        <v>55</v>
      </c>
      <c r="N12" s="2">
        <f t="shared" si="2"/>
        <v>4573.0195736380047</v>
      </c>
    </row>
    <row r="13" spans="2:14" x14ac:dyDescent="0.25">
      <c r="B13" s="21">
        <v>5</v>
      </c>
      <c r="C13" s="22" t="s">
        <v>67</v>
      </c>
      <c r="D13" t="str">
        <f t="shared" si="3"/>
        <v>UNLV</v>
      </c>
      <c r="F13" s="66">
        <f>VLOOKUP($D13,testOutputs!$A$1:$BS$69,2,FALSE)</f>
        <v>1.03056687999998E-2</v>
      </c>
      <c r="G13" s="66">
        <f>VLOOKUP($D13,testOutputs!$A$1:$BS$69,3,FALSE)</f>
        <v>1.5768934563623299E-2</v>
      </c>
      <c r="I13" s="2">
        <f t="shared" si="0"/>
        <v>54.671572983998935</v>
      </c>
      <c r="J13" s="2">
        <f t="shared" si="1"/>
        <v>83.654197860021597</v>
      </c>
      <c r="L13" t="s">
        <v>118</v>
      </c>
      <c r="M13" s="81">
        <v>55</v>
      </c>
      <c r="N13" s="2">
        <f t="shared" si="2"/>
        <v>5336.8685785827965</v>
      </c>
    </row>
    <row r="14" spans="2:14" x14ac:dyDescent="0.25">
      <c r="B14" s="21">
        <v>4</v>
      </c>
      <c r="C14" s="22" t="s">
        <v>42</v>
      </c>
      <c r="D14" t="str">
        <f t="shared" si="3"/>
        <v>Syracuse</v>
      </c>
      <c r="F14" s="66">
        <f>VLOOKUP($D14,testOutputs!$A$1:$BS$69,2,FALSE)</f>
        <v>3.1644578600000202E-2</v>
      </c>
      <c r="G14" s="66">
        <f>VLOOKUP($D14,testOutputs!$A$1:$BS$69,3,FALSE)</f>
        <v>4.3470498525888003E-2</v>
      </c>
      <c r="I14" s="2">
        <f t="shared" si="0"/>
        <v>167.87448947300106</v>
      </c>
      <c r="J14" s="2">
        <f t="shared" si="1"/>
        <v>230.61099467983587</v>
      </c>
      <c r="L14" t="s">
        <v>111</v>
      </c>
      <c r="M14" s="81">
        <v>80</v>
      </c>
      <c r="N14" s="2">
        <f t="shared" si="2"/>
        <v>2528.0791699340084</v>
      </c>
    </row>
    <row r="15" spans="2:14" x14ac:dyDescent="0.25">
      <c r="B15" s="21">
        <v>3</v>
      </c>
      <c r="C15" s="22" t="s">
        <v>10</v>
      </c>
      <c r="D15" t="str">
        <f t="shared" si="3"/>
        <v>Marquette</v>
      </c>
      <c r="F15" s="66">
        <f>VLOOKUP($D15,testOutputs!$A$1:$BS$69,2,FALSE)</f>
        <v>1.8587254000000001E-2</v>
      </c>
      <c r="G15" s="66">
        <f>VLOOKUP($D15,testOutputs!$A$1:$BS$69,3,FALSE)</f>
        <v>2.7963276832457199E-2</v>
      </c>
      <c r="I15" s="2">
        <f t="shared" si="0"/>
        <v>98.605382470000009</v>
      </c>
      <c r="J15" s="2">
        <f t="shared" si="1"/>
        <v>148.34518359618545</v>
      </c>
      <c r="L15" t="s">
        <v>116</v>
      </c>
      <c r="M15" s="81">
        <v>85</v>
      </c>
      <c r="N15" s="2">
        <f t="shared" si="2"/>
        <v>4573.0262253907968</v>
      </c>
    </row>
    <row r="16" spans="2:14" x14ac:dyDescent="0.25">
      <c r="B16" s="21">
        <v>2</v>
      </c>
      <c r="C16" s="22" t="s">
        <v>55</v>
      </c>
      <c r="D16" t="str">
        <f t="shared" si="3"/>
        <v>Miami (FL)</v>
      </c>
      <c r="F16" s="66">
        <f>VLOOKUP($D16,testOutputs!$A$1:$BS$69,2,FALSE)</f>
        <v>3.4401501100000301E-2</v>
      </c>
      <c r="G16" s="66">
        <f>VLOOKUP($D16,testOutputs!$A$1:$BS$69,3,FALSE)</f>
        <v>4.2580259558203201E-2</v>
      </c>
      <c r="I16" s="2">
        <f t="shared" si="0"/>
        <v>182.4999633355016</v>
      </c>
      <c r="J16" s="2">
        <f t="shared" si="1"/>
        <v>225.88827695626799</v>
      </c>
      <c r="L16" t="s">
        <v>115</v>
      </c>
      <c r="M16" s="81">
        <v>200</v>
      </c>
      <c r="N16" s="2">
        <f t="shared" si="2"/>
        <v>5813.6997981171889</v>
      </c>
    </row>
    <row r="17" spans="2:14" x14ac:dyDescent="0.25">
      <c r="B17" s="21">
        <v>1</v>
      </c>
      <c r="C17" s="22" t="s">
        <v>56</v>
      </c>
      <c r="D17" t="str">
        <f t="shared" si="3"/>
        <v>Indiana</v>
      </c>
      <c r="F17" s="66">
        <f>VLOOKUP($D17,testOutputs!$A$1:$BS$69,2,FALSE)</f>
        <v>8.2188485199999703E-2</v>
      </c>
      <c r="G17" s="66">
        <f>VLOOKUP($D17,testOutputs!$A$1:$BS$69,3,FALSE)</f>
        <v>8.3767103487705094E-2</v>
      </c>
      <c r="I17" s="2">
        <f t="shared" si="0"/>
        <v>436.00991398599842</v>
      </c>
      <c r="J17" s="2">
        <f t="shared" si="1"/>
        <v>444.38448400227554</v>
      </c>
      <c r="L17" t="s">
        <v>112</v>
      </c>
      <c r="M17" s="81">
        <v>300</v>
      </c>
      <c r="N17" s="2">
        <f t="shared" si="2"/>
        <v>3650.1463589451955</v>
      </c>
    </row>
    <row r="18" spans="2:14" x14ac:dyDescent="0.25">
      <c r="B18" s="21"/>
      <c r="C18" s="29"/>
      <c r="M18" s="81"/>
    </row>
    <row r="19" spans="2:14" x14ac:dyDescent="0.25">
      <c r="B19" s="21"/>
      <c r="C19" s="34" t="s">
        <v>91</v>
      </c>
      <c r="M19" s="81"/>
    </row>
    <row r="20" spans="2:14" x14ac:dyDescent="0.25">
      <c r="B20" s="21">
        <v>13</v>
      </c>
      <c r="C20" s="22" t="s">
        <v>90</v>
      </c>
      <c r="F20" s="66">
        <f>Combos!E19</f>
        <v>3.1121694999999877E-3</v>
      </c>
      <c r="G20" s="66">
        <f>Combos!F19</f>
        <v>6.5051905805526807E-3</v>
      </c>
      <c r="I20" s="2">
        <f>F20*$D$1</f>
        <v>16.510059197499935</v>
      </c>
      <c r="J20" s="2">
        <f>G20*$D$1</f>
        <v>34.510036029831973</v>
      </c>
      <c r="L20" t="s">
        <v>119</v>
      </c>
      <c r="M20" s="81">
        <v>40</v>
      </c>
      <c r="N20" s="2">
        <f t="shared" ref="N20:N32" si="4">M20/F20</f>
        <v>12852.770390558791</v>
      </c>
    </row>
    <row r="21" spans="2:14" x14ac:dyDescent="0.25">
      <c r="B21" s="21">
        <v>12</v>
      </c>
      <c r="C21" s="22" t="s">
        <v>25</v>
      </c>
      <c r="D21" t="str">
        <f>C21</f>
        <v>Akron</v>
      </c>
      <c r="F21" s="66">
        <f>VLOOKUP($D21,testOutputs!$A$1:$BS$69,2,FALSE)</f>
        <v>2.9008457999999998E-3</v>
      </c>
      <c r="G21" s="66">
        <f>VLOOKUP($D21,testOutputs!$A$1:$BS$69,3,FALSE)</f>
        <v>7.1579351847445597E-3</v>
      </c>
      <c r="I21" s="2">
        <f t="shared" ref="I21:I32" si="5">F21*$D$1</f>
        <v>15.388986968999999</v>
      </c>
      <c r="J21" s="2">
        <f t="shared" ref="J21:J32" si="6">G21*$D$1</f>
        <v>37.972846155069888</v>
      </c>
      <c r="L21" t="s">
        <v>121</v>
      </c>
      <c r="M21" s="81">
        <v>35</v>
      </c>
      <c r="N21" s="2">
        <f t="shared" si="4"/>
        <v>12065.446567342533</v>
      </c>
    </row>
    <row r="22" spans="2:14" x14ac:dyDescent="0.25">
      <c r="B22" s="21">
        <v>11</v>
      </c>
      <c r="C22" s="22" t="s">
        <v>28</v>
      </c>
      <c r="D22" t="str">
        <f t="shared" ref="D22:D32" si="7">C22</f>
        <v>Minnesota</v>
      </c>
      <c r="F22" s="66">
        <f>VLOOKUP($D22,testOutputs!$A$1:$BS$69,2,FALSE)</f>
        <v>9.8560985999999792E-3</v>
      </c>
      <c r="G22" s="66">
        <f>VLOOKUP($D22,testOutputs!$A$1:$BS$69,3,FALSE)</f>
        <v>1.6436404573666699E-2</v>
      </c>
      <c r="I22" s="2">
        <f t="shared" si="5"/>
        <v>52.286603072999888</v>
      </c>
      <c r="J22" s="2">
        <f t="shared" si="6"/>
        <v>87.195126263301844</v>
      </c>
      <c r="L22" t="s">
        <v>112</v>
      </c>
      <c r="M22" s="81">
        <v>50</v>
      </c>
      <c r="N22" s="2">
        <f t="shared" si="4"/>
        <v>5073.0011974515055</v>
      </c>
    </row>
    <row r="23" spans="2:14" x14ac:dyDescent="0.25">
      <c r="B23" s="21">
        <v>10</v>
      </c>
      <c r="C23" s="22" t="s">
        <v>27</v>
      </c>
      <c r="D23" t="str">
        <f t="shared" si="7"/>
        <v>Oklahoma</v>
      </c>
      <c r="F23" s="66">
        <f>VLOOKUP($D23,testOutputs!$A$1:$BS$69,2,FALSE)</f>
        <v>6.0751319999999701E-3</v>
      </c>
      <c r="G23" s="66">
        <f>VLOOKUP($D23,testOutputs!$A$1:$BS$69,3,FALSE)</f>
        <v>1.0805856375505501E-2</v>
      </c>
      <c r="I23" s="2">
        <f t="shared" si="5"/>
        <v>32.228575259999843</v>
      </c>
      <c r="J23" s="2">
        <f t="shared" si="6"/>
        <v>57.325068072056681</v>
      </c>
      <c r="L23" t="s">
        <v>120</v>
      </c>
      <c r="M23" s="81">
        <v>45</v>
      </c>
      <c r="N23" s="2">
        <f t="shared" si="4"/>
        <v>7407.2464598300448</v>
      </c>
    </row>
    <row r="24" spans="2:14" x14ac:dyDescent="0.25">
      <c r="B24" s="21">
        <v>9</v>
      </c>
      <c r="C24" s="41" t="s">
        <v>51</v>
      </c>
      <c r="D24" t="str">
        <f t="shared" si="7"/>
        <v>Villanova</v>
      </c>
      <c r="F24" s="66">
        <f>VLOOKUP($D24,testOutputs!$A$1:$BS$69,2,FALSE)</f>
        <v>4.7729796000000602E-3</v>
      </c>
      <c r="G24" s="66">
        <f>VLOOKUP($D24,testOutputs!$A$1:$BS$69,3,FALSE)</f>
        <v>9.8656641666630494E-3</v>
      </c>
      <c r="I24" s="2">
        <f t="shared" si="5"/>
        <v>25.32065677800032</v>
      </c>
      <c r="J24" s="2">
        <f t="shared" si="6"/>
        <v>52.337348404147477</v>
      </c>
      <c r="L24" t="s">
        <v>119</v>
      </c>
      <c r="M24" s="81">
        <v>50</v>
      </c>
      <c r="N24" s="2">
        <f t="shared" si="4"/>
        <v>10475.636644246159</v>
      </c>
    </row>
    <row r="25" spans="2:14" x14ac:dyDescent="0.25">
      <c r="B25" s="21">
        <v>8</v>
      </c>
      <c r="C25" s="22" t="s">
        <v>32</v>
      </c>
      <c r="D25" t="str">
        <f t="shared" si="7"/>
        <v>North Carolina</v>
      </c>
      <c r="F25" s="66">
        <f>VLOOKUP($D25,testOutputs!$A$1:$BS$69,2,FALSE)</f>
        <v>1.2303035E-2</v>
      </c>
      <c r="G25" s="66">
        <f>VLOOKUP($D25,testOutputs!$A$1:$BS$69,3,FALSE)</f>
        <v>2.0122718468860702E-2</v>
      </c>
      <c r="I25" s="2">
        <f t="shared" si="5"/>
        <v>65.267600674999997</v>
      </c>
      <c r="J25" s="2">
        <f t="shared" si="6"/>
        <v>106.75102147730603</v>
      </c>
      <c r="L25" t="s">
        <v>118</v>
      </c>
      <c r="M25" s="81">
        <v>60</v>
      </c>
      <c r="N25" s="2">
        <f t="shared" si="4"/>
        <v>4876.8454287905379</v>
      </c>
    </row>
    <row r="26" spans="2:14" x14ac:dyDescent="0.25">
      <c r="B26" s="21">
        <v>7</v>
      </c>
      <c r="C26" s="22" t="s">
        <v>49</v>
      </c>
      <c r="D26" t="str">
        <f t="shared" si="7"/>
        <v>San Diego State</v>
      </c>
      <c r="F26" s="66">
        <f>VLOOKUP($D26,testOutputs!$A$1:$BS$69,2,FALSE)</f>
        <v>1.0383000399999899E-2</v>
      </c>
      <c r="G26" s="66">
        <f>VLOOKUP($D26,testOutputs!$A$1:$BS$69,3,FALSE)</f>
        <v>1.5679058909087499E-2</v>
      </c>
      <c r="I26" s="2">
        <f t="shared" si="5"/>
        <v>55.081817121999464</v>
      </c>
      <c r="J26" s="2">
        <f t="shared" si="6"/>
        <v>83.177407512709181</v>
      </c>
      <c r="L26" t="s">
        <v>112</v>
      </c>
      <c r="M26" s="81">
        <v>70</v>
      </c>
      <c r="N26" s="2">
        <f t="shared" si="4"/>
        <v>6741.7892038221125</v>
      </c>
    </row>
    <row r="27" spans="2:14" x14ac:dyDescent="0.25">
      <c r="B27" s="21">
        <v>6</v>
      </c>
      <c r="C27" s="22" t="s">
        <v>50</v>
      </c>
      <c r="D27" t="str">
        <f t="shared" si="7"/>
        <v>UCLA</v>
      </c>
      <c r="F27" s="66">
        <f>VLOOKUP($D27,testOutputs!$A$1:$BS$69,2,FALSE)</f>
        <v>5.17232060000001E-3</v>
      </c>
      <c r="G27" s="66">
        <f>VLOOKUP($D27,testOutputs!$A$1:$BS$69,3,FALSE)</f>
        <v>1.013919082673E-2</v>
      </c>
      <c r="I27" s="2">
        <f t="shared" si="5"/>
        <v>27.439160783000052</v>
      </c>
      <c r="J27" s="2">
        <f t="shared" si="6"/>
        <v>53.788407335802646</v>
      </c>
      <c r="L27" t="s">
        <v>114</v>
      </c>
      <c r="M27" s="81">
        <v>70</v>
      </c>
      <c r="N27" s="2">
        <f t="shared" si="4"/>
        <v>13533.577172304413</v>
      </c>
    </row>
    <row r="28" spans="2:14" x14ac:dyDescent="0.25">
      <c r="B28" s="21">
        <v>5</v>
      </c>
      <c r="C28" s="22" t="s">
        <v>48</v>
      </c>
      <c r="D28" t="str">
        <f t="shared" si="7"/>
        <v>VCU</v>
      </c>
      <c r="F28" s="66">
        <f>VLOOKUP($D28,testOutputs!$A$1:$BS$69,2,FALSE)</f>
        <v>1.6516012100000001E-2</v>
      </c>
      <c r="G28" s="66">
        <f>VLOOKUP($D28,testOutputs!$A$1:$BS$69,3,FALSE)</f>
        <v>2.3259939142951099E-2</v>
      </c>
      <c r="I28" s="2">
        <f t="shared" si="5"/>
        <v>87.617444190500009</v>
      </c>
      <c r="J28" s="2">
        <f t="shared" si="6"/>
        <v>123.39397715335558</v>
      </c>
      <c r="L28" t="s">
        <v>122</v>
      </c>
      <c r="M28" s="81">
        <v>85</v>
      </c>
      <c r="N28" s="2">
        <f t="shared" si="4"/>
        <v>5146.5208117642387</v>
      </c>
    </row>
    <row r="29" spans="2:14" x14ac:dyDescent="0.25">
      <c r="B29" s="21">
        <v>4</v>
      </c>
      <c r="C29" s="22" t="s">
        <v>60</v>
      </c>
      <c r="D29" t="str">
        <f t="shared" si="7"/>
        <v>Michigan</v>
      </c>
      <c r="F29" s="66">
        <f>VLOOKUP($D29,testOutputs!$A$1:$BS$69,2,FALSE)</f>
        <v>2.78294199000001E-2</v>
      </c>
      <c r="G29" s="66">
        <f>VLOOKUP($D29,testOutputs!$A$1:$BS$69,3,FALSE)</f>
        <v>3.9985429063741397E-2</v>
      </c>
      <c r="I29" s="2">
        <f t="shared" si="5"/>
        <v>147.63507256950052</v>
      </c>
      <c r="J29" s="2">
        <f t="shared" si="6"/>
        <v>212.12270118314811</v>
      </c>
      <c r="L29" t="s">
        <v>116</v>
      </c>
      <c r="M29" s="81">
        <v>110</v>
      </c>
      <c r="N29" s="2">
        <f t="shared" si="4"/>
        <v>3952.6515606600769</v>
      </c>
    </row>
    <row r="30" spans="2:14" x14ac:dyDescent="0.25">
      <c r="B30" s="21">
        <v>3</v>
      </c>
      <c r="C30" s="22" t="s">
        <v>66</v>
      </c>
      <c r="D30" t="str">
        <f t="shared" si="7"/>
        <v>Florida</v>
      </c>
      <c r="F30" s="66">
        <f>VLOOKUP($D30,testOutputs!$A$1:$BS$69,2,FALSE)</f>
        <v>7.7503320700000294E-2</v>
      </c>
      <c r="G30" s="66">
        <f>VLOOKUP($D30,testOutputs!$A$1:$BS$69,3,FALSE)</f>
        <v>8.2854682572767305E-2</v>
      </c>
      <c r="I30" s="2">
        <f t="shared" si="5"/>
        <v>411.15511631350154</v>
      </c>
      <c r="J30" s="2">
        <f t="shared" si="6"/>
        <v>439.54409104853056</v>
      </c>
      <c r="L30" t="s">
        <v>111</v>
      </c>
      <c r="M30" s="81">
        <v>200</v>
      </c>
      <c r="N30" s="2">
        <f t="shared" si="4"/>
        <v>2580.5345912100929</v>
      </c>
    </row>
    <row r="31" spans="2:14" x14ac:dyDescent="0.25">
      <c r="B31" s="21">
        <v>2</v>
      </c>
      <c r="C31" s="22" t="s">
        <v>61</v>
      </c>
      <c r="D31" t="str">
        <f t="shared" si="7"/>
        <v>Georgetown</v>
      </c>
      <c r="F31" s="66">
        <f>VLOOKUP($D31,testOutputs!$A$1:$BS$69,2,FALSE)</f>
        <v>2.8669345400000001E-2</v>
      </c>
      <c r="G31" s="66">
        <f>VLOOKUP($D31,testOutputs!$A$1:$BS$69,3,FALSE)</f>
        <v>3.9809356243679199E-2</v>
      </c>
      <c r="I31" s="2">
        <f t="shared" si="5"/>
        <v>152.090877347</v>
      </c>
      <c r="J31" s="2">
        <f t="shared" si="6"/>
        <v>211.18863487271815</v>
      </c>
      <c r="L31" t="s">
        <v>118</v>
      </c>
      <c r="M31" s="81">
        <v>170</v>
      </c>
      <c r="N31" s="2">
        <f t="shared" si="4"/>
        <v>5929.6784641619333</v>
      </c>
    </row>
    <row r="32" spans="2:14" x14ac:dyDescent="0.25">
      <c r="B32" s="21">
        <v>1</v>
      </c>
      <c r="C32" s="22" t="s">
        <v>70</v>
      </c>
      <c r="D32" t="str">
        <f t="shared" si="7"/>
        <v>Kansas</v>
      </c>
      <c r="F32" s="66">
        <f>VLOOKUP($D32,testOutputs!$A$1:$BS$69,2,FALSE)</f>
        <v>5.1380520399999401E-2</v>
      </c>
      <c r="G32" s="66">
        <f>VLOOKUP($D32,testOutputs!$A$1:$BS$69,3,FALSE)</f>
        <v>6.3744514786815906E-2</v>
      </c>
      <c r="I32" s="2">
        <f t="shared" si="5"/>
        <v>272.57366072199682</v>
      </c>
      <c r="J32" s="2">
        <f t="shared" si="6"/>
        <v>338.16465094405839</v>
      </c>
      <c r="L32" t="s">
        <v>117</v>
      </c>
      <c r="M32" s="81">
        <v>375</v>
      </c>
      <c r="N32" s="2">
        <f t="shared" si="4"/>
        <v>7298.4858284931734</v>
      </c>
    </row>
    <row r="33" spans="2:14" x14ac:dyDescent="0.25">
      <c r="B33" s="21"/>
      <c r="C33" s="22"/>
      <c r="M33" s="81"/>
    </row>
    <row r="34" spans="2:14" x14ac:dyDescent="0.25">
      <c r="B34" s="21"/>
      <c r="C34" s="34" t="s">
        <v>92</v>
      </c>
      <c r="M34" s="81"/>
    </row>
    <row r="35" spans="2:14" x14ac:dyDescent="0.25">
      <c r="B35" s="21">
        <v>13</v>
      </c>
      <c r="C35" s="22" t="s">
        <v>90</v>
      </c>
      <c r="F35" s="66">
        <f>Combos!E29</f>
        <v>4.7746297999999654E-3</v>
      </c>
      <c r="G35" s="66">
        <f>Combos!F29</f>
        <v>8.7240097196419012E-3</v>
      </c>
      <c r="I35" s="2">
        <f>F35*$D$1</f>
        <v>25.329411088999816</v>
      </c>
      <c r="J35" s="2">
        <f>G35*$D$1</f>
        <v>46.280871562700284</v>
      </c>
      <c r="L35" t="s">
        <v>119</v>
      </c>
      <c r="M35" s="81">
        <v>40</v>
      </c>
      <c r="N35" s="2">
        <f t="shared" ref="N35:N47" si="8">M35/F35</f>
        <v>8377.6128570219807</v>
      </c>
    </row>
    <row r="36" spans="2:14" x14ac:dyDescent="0.25">
      <c r="B36" s="21">
        <v>12</v>
      </c>
      <c r="C36" s="22" t="s">
        <v>38</v>
      </c>
      <c r="D36" t="str">
        <f>C36</f>
        <v>Oregon</v>
      </c>
      <c r="F36" s="66">
        <f>VLOOKUP($D36,testOutputs!$A$1:$BS$69,2,FALSE)</f>
        <v>5.9841514999999599E-3</v>
      </c>
      <c r="G36" s="66">
        <f>VLOOKUP($D36,testOutputs!$A$1:$BS$69,3,FALSE)</f>
        <v>1.0608164796598801E-2</v>
      </c>
      <c r="I36" s="2">
        <f t="shared" ref="I36:I47" si="9">F36*$D$1</f>
        <v>31.745923707499788</v>
      </c>
      <c r="J36" s="2">
        <f t="shared" ref="J36:J47" si="10">G36*$D$1</f>
        <v>56.276314245956634</v>
      </c>
      <c r="L36" t="s">
        <v>115</v>
      </c>
      <c r="M36" s="81">
        <v>60</v>
      </c>
      <c r="N36" s="2">
        <f t="shared" si="8"/>
        <v>10026.484122268696</v>
      </c>
    </row>
    <row r="37" spans="2:14" x14ac:dyDescent="0.25">
      <c r="B37" s="21">
        <v>11</v>
      </c>
      <c r="C37" s="22" t="s">
        <v>93</v>
      </c>
      <c r="D37" t="str">
        <f t="shared" ref="D37:D47" si="11">C37</f>
        <v>Mid Tenn / St. Mary's</v>
      </c>
      <c r="F37" s="66">
        <f>Combos!E36</f>
        <v>7.8933592000000503E-3</v>
      </c>
      <c r="G37" s="66">
        <f>Combos!F36</f>
        <v>1.5297580780817633E-2</v>
      </c>
      <c r="I37" s="2">
        <f t="shared" si="9"/>
        <v>41.874270556000269</v>
      </c>
      <c r="J37" s="2">
        <f t="shared" si="10"/>
        <v>81.153666042237546</v>
      </c>
      <c r="L37" t="s">
        <v>118</v>
      </c>
      <c r="M37" s="81">
        <v>35</v>
      </c>
      <c r="N37" s="2">
        <f t="shared" si="8"/>
        <v>4434.1070909328155</v>
      </c>
    </row>
    <row r="38" spans="2:14" x14ac:dyDescent="0.25">
      <c r="B38" s="21">
        <v>10</v>
      </c>
      <c r="C38" s="22" t="s">
        <v>52</v>
      </c>
      <c r="D38" t="str">
        <f t="shared" si="11"/>
        <v>Cincinnati</v>
      </c>
      <c r="F38" s="66">
        <f>VLOOKUP($D38,testOutputs!$A$1:$BS$69,2,FALSE)</f>
        <v>5.92382789999995E-3</v>
      </c>
      <c r="G38" s="66">
        <f>VLOOKUP($D38,testOutputs!$A$1:$BS$69,3,FALSE)</f>
        <v>1.20602171135796E-2</v>
      </c>
      <c r="I38" s="2">
        <f t="shared" si="9"/>
        <v>31.425907009499735</v>
      </c>
      <c r="J38" s="2">
        <f t="shared" si="10"/>
        <v>63.97945178753978</v>
      </c>
      <c r="L38" t="s">
        <v>116</v>
      </c>
      <c r="M38" s="81">
        <v>45</v>
      </c>
      <c r="N38" s="2">
        <f t="shared" si="8"/>
        <v>7596.439457668981</v>
      </c>
    </row>
    <row r="39" spans="2:14" x14ac:dyDescent="0.25">
      <c r="B39" s="21">
        <v>9</v>
      </c>
      <c r="C39" s="22" t="s">
        <v>68</v>
      </c>
      <c r="D39" t="str">
        <f t="shared" si="11"/>
        <v>Missouri</v>
      </c>
      <c r="F39" s="66">
        <f>VLOOKUP($D39,testOutputs!$A$1:$BS$69,2,FALSE)</f>
        <v>1.2010624100000001E-2</v>
      </c>
      <c r="G39" s="66">
        <f>VLOOKUP($D39,testOutputs!$A$1:$BS$69,3,FALSE)</f>
        <v>2.4063909556205399E-2</v>
      </c>
      <c r="I39" s="2">
        <f t="shared" si="9"/>
        <v>63.716360850500003</v>
      </c>
      <c r="J39" s="2">
        <f t="shared" si="10"/>
        <v>127.65904019566965</v>
      </c>
      <c r="L39" t="s">
        <v>116</v>
      </c>
      <c r="M39" s="81">
        <v>45</v>
      </c>
      <c r="N39" s="2">
        <f t="shared" si="8"/>
        <v>3746.6829055119624</v>
      </c>
    </row>
    <row r="40" spans="2:14" x14ac:dyDescent="0.25">
      <c r="B40" s="21">
        <v>8</v>
      </c>
      <c r="C40" s="22" t="s">
        <v>36</v>
      </c>
      <c r="D40" t="str">
        <f t="shared" si="11"/>
        <v>Colorado State</v>
      </c>
      <c r="F40" s="66">
        <f>VLOOKUP($D40,testOutputs!$A$1:$BS$69,2,FALSE)</f>
        <v>5.3493492999999699E-3</v>
      </c>
      <c r="G40" s="66">
        <f>VLOOKUP($D40,testOutputs!$A$1:$BS$69,3,FALSE)</f>
        <v>1.1508356780987E-2</v>
      </c>
      <c r="I40" s="2">
        <f t="shared" si="9"/>
        <v>28.378298036499842</v>
      </c>
      <c r="J40" s="2">
        <f t="shared" si="10"/>
        <v>61.051832723136037</v>
      </c>
      <c r="L40" t="s">
        <v>112</v>
      </c>
      <c r="M40" s="81">
        <v>45</v>
      </c>
      <c r="N40" s="2">
        <f t="shared" si="8"/>
        <v>8412.2381015575575</v>
      </c>
    </row>
    <row r="41" spans="2:14" x14ac:dyDescent="0.25">
      <c r="B41" s="21">
        <v>7</v>
      </c>
      <c r="C41" s="22" t="s">
        <v>35</v>
      </c>
      <c r="D41" t="str">
        <f t="shared" si="11"/>
        <v>Creighton</v>
      </c>
      <c r="F41" s="66">
        <f>VLOOKUP($D41,testOutputs!$A$1:$BS$69,2,FALSE)</f>
        <v>1.28381781999998E-2</v>
      </c>
      <c r="G41" s="66">
        <f>VLOOKUP($D41,testOutputs!$A$1:$BS$69,3,FALSE)</f>
        <v>2.2656527612450902E-2</v>
      </c>
      <c r="I41" s="2">
        <f t="shared" si="9"/>
        <v>68.106535350998939</v>
      </c>
      <c r="J41" s="2">
        <f t="shared" si="10"/>
        <v>120.19287898405203</v>
      </c>
      <c r="L41" t="s">
        <v>118</v>
      </c>
      <c r="M41" s="81">
        <v>55</v>
      </c>
      <c r="N41" s="2">
        <f t="shared" si="8"/>
        <v>4284.0969445338324</v>
      </c>
    </row>
    <row r="42" spans="2:14" x14ac:dyDescent="0.25">
      <c r="B42" s="21">
        <v>6</v>
      </c>
      <c r="C42" s="22" t="s">
        <v>23</v>
      </c>
      <c r="D42" t="str">
        <f t="shared" si="11"/>
        <v>Memphis</v>
      </c>
      <c r="F42" s="66">
        <f>VLOOKUP($D42,testOutputs!$A$1:$BS$69,2,FALSE)</f>
        <v>9.9173260000000804E-3</v>
      </c>
      <c r="G42" s="66">
        <f>VLOOKUP($D42,testOutputs!$A$1:$BS$69,3,FALSE)</f>
        <v>1.5686557591477801E-2</v>
      </c>
      <c r="I42" s="2">
        <f t="shared" si="9"/>
        <v>52.61141443000043</v>
      </c>
      <c r="J42" s="2">
        <f t="shared" si="10"/>
        <v>83.217188022789728</v>
      </c>
      <c r="L42" t="s">
        <v>119</v>
      </c>
      <c r="M42" s="81">
        <v>55</v>
      </c>
      <c r="N42" s="2">
        <f t="shared" si="8"/>
        <v>5545.8497582916561</v>
      </c>
    </row>
    <row r="43" spans="2:14" x14ac:dyDescent="0.25">
      <c r="B43" s="21">
        <v>5</v>
      </c>
      <c r="C43" s="22" t="s">
        <v>62</v>
      </c>
      <c r="D43" t="str">
        <f t="shared" si="11"/>
        <v>Oklahoma State</v>
      </c>
      <c r="F43" s="66">
        <f>VLOOKUP($D43,testOutputs!$A$1:$BS$69,2,FALSE)</f>
        <v>1.35391432999999E-2</v>
      </c>
      <c r="G43" s="66">
        <f>VLOOKUP($D43,testOutputs!$A$1:$BS$69,3,FALSE)</f>
        <v>2.2794044741247601E-2</v>
      </c>
      <c r="I43" s="2">
        <f t="shared" si="9"/>
        <v>71.825155206499474</v>
      </c>
      <c r="J43" s="2">
        <f t="shared" si="10"/>
        <v>120.92240735231853</v>
      </c>
      <c r="L43" t="s">
        <v>119</v>
      </c>
      <c r="M43" s="81">
        <v>65</v>
      </c>
      <c r="N43" s="2">
        <f t="shared" si="8"/>
        <v>4800.8946031319783</v>
      </c>
    </row>
    <row r="44" spans="2:14" x14ac:dyDescent="0.25">
      <c r="B44" s="21">
        <v>4</v>
      </c>
      <c r="C44" s="22" t="s">
        <v>54</v>
      </c>
      <c r="D44" t="str">
        <f t="shared" si="11"/>
        <v>Saint Louis</v>
      </c>
      <c r="F44" s="66">
        <f>VLOOKUP($D44,testOutputs!$A$1:$BS$69,2,FALSE)</f>
        <v>1.9666632100000001E-2</v>
      </c>
      <c r="G44" s="66">
        <f>VLOOKUP($D44,testOutputs!$A$1:$BS$69,3,FALSE)</f>
        <v>2.80516916297541E-2</v>
      </c>
      <c r="I44" s="2">
        <f t="shared" si="9"/>
        <v>104.3314832905</v>
      </c>
      <c r="J44" s="2">
        <f t="shared" si="10"/>
        <v>148.8142240958455</v>
      </c>
      <c r="L44" t="s">
        <v>122</v>
      </c>
      <c r="M44" s="81">
        <v>90</v>
      </c>
      <c r="N44" s="2">
        <f t="shared" si="8"/>
        <v>4576.2792298331542</v>
      </c>
    </row>
    <row r="45" spans="2:14" x14ac:dyDescent="0.25">
      <c r="B45" s="21">
        <v>3</v>
      </c>
      <c r="C45" s="22" t="s">
        <v>47</v>
      </c>
      <c r="D45" t="str">
        <f t="shared" si="11"/>
        <v>Michigan State</v>
      </c>
      <c r="F45" s="66">
        <f>VLOOKUP($D45,testOutputs!$A$1:$BS$69,2,FALSE)</f>
        <v>3.0724702300000101E-2</v>
      </c>
      <c r="G45" s="66">
        <f>VLOOKUP($D45,testOutputs!$A$1:$BS$69,3,FALSE)</f>
        <v>4.4246658873223897E-2</v>
      </c>
      <c r="I45" s="2">
        <f t="shared" si="9"/>
        <v>162.99454570150053</v>
      </c>
      <c r="J45" s="2">
        <f t="shared" si="10"/>
        <v>234.72852532245278</v>
      </c>
      <c r="L45" t="s">
        <v>121</v>
      </c>
      <c r="M45" s="81">
        <v>275</v>
      </c>
      <c r="N45" s="2">
        <f t="shared" si="8"/>
        <v>8950.4528738753343</v>
      </c>
    </row>
    <row r="46" spans="2:14" x14ac:dyDescent="0.25">
      <c r="B46" s="21">
        <v>2</v>
      </c>
      <c r="C46" s="22" t="s">
        <v>59</v>
      </c>
      <c r="D46" t="str">
        <f t="shared" si="11"/>
        <v>Duke</v>
      </c>
      <c r="F46" s="66">
        <f>VLOOKUP($D46,testOutputs!$A$1:$BS$69,2,FALSE)</f>
        <v>4.4015963200000202E-2</v>
      </c>
      <c r="G46" s="66">
        <f>VLOOKUP($D46,testOutputs!$A$1:$BS$69,3,FALSE)</f>
        <v>5.7526258785406598E-2</v>
      </c>
      <c r="I46" s="2">
        <f t="shared" si="9"/>
        <v>233.50468477600108</v>
      </c>
      <c r="J46" s="2">
        <f t="shared" si="10"/>
        <v>305.17680285658201</v>
      </c>
      <c r="L46" t="s">
        <v>112</v>
      </c>
      <c r="M46" s="81">
        <v>235</v>
      </c>
      <c r="N46" s="2">
        <f t="shared" si="8"/>
        <v>5338.9721118268953</v>
      </c>
    </row>
    <row r="47" spans="2:14" x14ac:dyDescent="0.25">
      <c r="B47" s="21">
        <v>1</v>
      </c>
      <c r="C47" s="22" t="s">
        <v>53</v>
      </c>
      <c r="D47" t="str">
        <f t="shared" si="11"/>
        <v>Louisville</v>
      </c>
      <c r="F47" s="66">
        <f>VLOOKUP($D47,testOutputs!$A$1:$BS$69,2,FALSE)</f>
        <v>8.9054513099999594E-2</v>
      </c>
      <c r="G47" s="66">
        <f>VLOOKUP($D47,testOutputs!$A$1:$BS$69,3,FALSE)</f>
        <v>8.9230448328964193E-2</v>
      </c>
      <c r="I47" s="2">
        <f t="shared" si="9"/>
        <v>472.43419199549783</v>
      </c>
      <c r="J47" s="2">
        <f t="shared" si="10"/>
        <v>473.36752838515503</v>
      </c>
      <c r="L47" t="s">
        <v>115</v>
      </c>
      <c r="M47" s="81">
        <v>475</v>
      </c>
      <c r="N47" s="2">
        <f t="shared" si="8"/>
        <v>5333.8116560877834</v>
      </c>
    </row>
    <row r="48" spans="2:14" x14ac:dyDescent="0.25">
      <c r="B48" s="21"/>
      <c r="C48" s="22"/>
      <c r="M48" s="81"/>
    </row>
    <row r="49" spans="2:14" x14ac:dyDescent="0.25">
      <c r="B49" s="21"/>
      <c r="C49" s="34" t="s">
        <v>94</v>
      </c>
      <c r="M49" s="81"/>
    </row>
    <row r="50" spans="2:14" x14ac:dyDescent="0.25">
      <c r="B50" s="21">
        <v>13</v>
      </c>
      <c r="C50" s="22" t="s">
        <v>90</v>
      </c>
      <c r="F50" s="66">
        <f>Combos!E46</f>
        <v>7.21616339999997E-3</v>
      </c>
      <c r="G50" s="66">
        <f>Combos!F46</f>
        <v>1.0607413931907025E-2</v>
      </c>
      <c r="I50" s="2">
        <f>F50*$D$1</f>
        <v>38.281746836999844</v>
      </c>
      <c r="J50" s="2">
        <f>G50*$D$1</f>
        <v>56.272330908766769</v>
      </c>
      <c r="L50" t="s">
        <v>123</v>
      </c>
      <c r="M50" s="81">
        <v>40</v>
      </c>
      <c r="N50" s="2">
        <f t="shared" ref="N50:N62" si="12">M50/F50</f>
        <v>5543.1117316440159</v>
      </c>
    </row>
    <row r="51" spans="2:14" x14ac:dyDescent="0.25">
      <c r="B51" s="21">
        <v>12</v>
      </c>
      <c r="C51" s="22" t="s">
        <v>95</v>
      </c>
      <c r="D51" t="s">
        <v>16</v>
      </c>
      <c r="F51" s="66">
        <f>VLOOKUP($D51,testOutputs!$A$1:$BS$69,2,FALSE)</f>
        <v>5.7964259999999804E-3</v>
      </c>
      <c r="G51" s="66">
        <f>VLOOKUP($D51,testOutputs!$A$1:$BS$69,3,FALSE)</f>
        <v>1.50530743855546E-2</v>
      </c>
      <c r="I51" s="2">
        <f t="shared" ref="I51:I62" si="13">F51*$D$1</f>
        <v>30.750039929999897</v>
      </c>
      <c r="J51" s="2">
        <f t="shared" ref="J51:J62" si="14">G51*$D$1</f>
        <v>79.856559615367146</v>
      </c>
      <c r="L51" t="s">
        <v>121</v>
      </c>
      <c r="M51" s="81">
        <v>50</v>
      </c>
      <c r="N51" s="2">
        <f t="shared" si="12"/>
        <v>8626.0050589794755</v>
      </c>
    </row>
    <row r="52" spans="2:14" x14ac:dyDescent="0.25">
      <c r="B52" s="21">
        <v>11</v>
      </c>
      <c r="C52" s="22" t="s">
        <v>46</v>
      </c>
      <c r="D52" t="str">
        <f t="shared" ref="D52:D62" si="15">C52</f>
        <v>Belmont</v>
      </c>
      <c r="F52" s="66">
        <f>VLOOKUP($D52,testOutputs!$A$1:$BS$69,2,FALSE)</f>
        <v>5.7743587999999997E-3</v>
      </c>
      <c r="G52" s="66">
        <f>VLOOKUP($D52,testOutputs!$A$1:$BS$69,3,FALSE)</f>
        <v>1.2074890031493399E-2</v>
      </c>
      <c r="I52" s="2">
        <f t="shared" si="13"/>
        <v>30.632973433999997</v>
      </c>
      <c r="J52" s="2">
        <f t="shared" si="14"/>
        <v>64.05729161707248</v>
      </c>
      <c r="L52" t="s">
        <v>116</v>
      </c>
      <c r="M52" s="81">
        <v>35</v>
      </c>
      <c r="N52" s="2">
        <f t="shared" si="12"/>
        <v>6061.2790462553176</v>
      </c>
    </row>
    <row r="53" spans="2:14" x14ac:dyDescent="0.25">
      <c r="B53" s="21">
        <v>10</v>
      </c>
      <c r="C53" s="22" t="s">
        <v>18</v>
      </c>
      <c r="D53" t="str">
        <f t="shared" si="15"/>
        <v>Iowa State</v>
      </c>
      <c r="F53" s="66">
        <f>VLOOKUP($D53,testOutputs!$A$1:$BS$69,2,FALSE)</f>
        <v>7.7215452999999804E-3</v>
      </c>
      <c r="G53" s="66">
        <f>VLOOKUP($D53,testOutputs!$A$1:$BS$69,3,FALSE)</f>
        <v>1.4863093186969999E-2</v>
      </c>
      <c r="I53" s="2">
        <f t="shared" si="13"/>
        <v>40.962797816499894</v>
      </c>
      <c r="J53" s="2">
        <f t="shared" si="14"/>
        <v>78.848709356875844</v>
      </c>
      <c r="L53" t="s">
        <v>117</v>
      </c>
      <c r="M53" s="81">
        <v>35</v>
      </c>
      <c r="N53" s="2">
        <f t="shared" si="12"/>
        <v>4532.7714388983886</v>
      </c>
    </row>
    <row r="54" spans="2:14" x14ac:dyDescent="0.25">
      <c r="B54" s="21">
        <v>9</v>
      </c>
      <c r="C54" s="22" t="s">
        <v>20</v>
      </c>
      <c r="D54" t="str">
        <f t="shared" si="15"/>
        <v>Wichita State</v>
      </c>
      <c r="F54" s="66">
        <f>VLOOKUP($D54,testOutputs!$A$1:$BS$69,2,FALSE)</f>
        <v>4.9326673999999498E-3</v>
      </c>
      <c r="G54" s="66">
        <f>VLOOKUP($D54,testOutputs!$A$1:$BS$69,3,FALSE)</f>
        <v>1.1130698022022999E-2</v>
      </c>
      <c r="I54" s="2">
        <f t="shared" si="13"/>
        <v>26.167800556999733</v>
      </c>
      <c r="J54" s="2">
        <f t="shared" si="14"/>
        <v>59.048353006832009</v>
      </c>
      <c r="L54" t="s">
        <v>112</v>
      </c>
      <c r="M54" s="81">
        <v>50</v>
      </c>
      <c r="N54" s="2">
        <f t="shared" si="12"/>
        <v>10136.503426117988</v>
      </c>
    </row>
    <row r="55" spans="2:14" x14ac:dyDescent="0.25">
      <c r="B55" s="21">
        <v>8</v>
      </c>
      <c r="C55" s="22" t="s">
        <v>45</v>
      </c>
      <c r="D55" t="str">
        <f t="shared" si="15"/>
        <v>Pittsburgh</v>
      </c>
      <c r="F55" s="66">
        <f>VLOOKUP($D55,testOutputs!$A$1:$BS$69,2,FALSE)</f>
        <v>1.93748370000002E-2</v>
      </c>
      <c r="G55" s="66">
        <f>VLOOKUP($D55,testOutputs!$A$1:$BS$69,3,FALSE)</f>
        <v>3.6164873161169502E-2</v>
      </c>
      <c r="I55" s="2">
        <f t="shared" si="13"/>
        <v>102.78351028500106</v>
      </c>
      <c r="J55" s="2">
        <f t="shared" si="14"/>
        <v>191.8546521200042</v>
      </c>
      <c r="L55" t="s">
        <v>112</v>
      </c>
      <c r="M55" s="81">
        <v>100</v>
      </c>
      <c r="N55" s="2">
        <f t="shared" si="12"/>
        <v>5161.3337443818991</v>
      </c>
    </row>
    <row r="56" spans="2:14" x14ac:dyDescent="0.25">
      <c r="B56" s="21">
        <v>7</v>
      </c>
      <c r="C56" s="22" t="s">
        <v>58</v>
      </c>
      <c r="D56" t="str">
        <f t="shared" si="15"/>
        <v>Notre Dame</v>
      </c>
      <c r="F56" s="66">
        <f>VLOOKUP($D56,testOutputs!$A$1:$BS$69,2,FALSE)</f>
        <v>1.09775013999998E-2</v>
      </c>
      <c r="G56" s="66">
        <f>VLOOKUP($D56,testOutputs!$A$1:$BS$69,3,FALSE)</f>
        <v>2.0267427311607002E-2</v>
      </c>
      <c r="I56" s="2">
        <f t="shared" si="13"/>
        <v>58.235644926998937</v>
      </c>
      <c r="J56" s="2">
        <f t="shared" si="14"/>
        <v>107.51870188807514</v>
      </c>
      <c r="L56" t="s">
        <v>112</v>
      </c>
      <c r="M56" s="81">
        <v>70</v>
      </c>
      <c r="N56" s="2">
        <f t="shared" si="12"/>
        <v>6376.6787586108876</v>
      </c>
    </row>
    <row r="57" spans="2:14" x14ac:dyDescent="0.25">
      <c r="B57" s="21">
        <v>6</v>
      </c>
      <c r="C57" s="22" t="s">
        <v>19</v>
      </c>
      <c r="D57" t="str">
        <f t="shared" si="15"/>
        <v>Arizona</v>
      </c>
      <c r="F57" s="66">
        <f>VLOOKUP($D57,testOutputs!$A$1:$BS$69,2,FALSE)</f>
        <v>1.6495922999999801E-2</v>
      </c>
      <c r="G57" s="66">
        <f>VLOOKUP($D57,testOutputs!$A$1:$BS$69,3,FALSE)</f>
        <v>2.5704628472275799E-2</v>
      </c>
      <c r="I57" s="2">
        <f t="shared" si="13"/>
        <v>87.510871514998939</v>
      </c>
      <c r="J57" s="2">
        <f t="shared" si="14"/>
        <v>136.3630540454231</v>
      </c>
      <c r="L57" t="s">
        <v>111</v>
      </c>
      <c r="M57" s="81">
        <v>70</v>
      </c>
      <c r="N57" s="2">
        <f t="shared" si="12"/>
        <v>4243.4727659677392</v>
      </c>
    </row>
    <row r="58" spans="2:14" x14ac:dyDescent="0.25">
      <c r="B58" s="46">
        <v>5</v>
      </c>
      <c r="C58" s="22" t="s">
        <v>57</v>
      </c>
      <c r="D58" t="str">
        <f t="shared" si="15"/>
        <v>Wisconsin</v>
      </c>
      <c r="F58" s="66">
        <f>VLOOKUP($D58,testOutputs!$A$1:$BS$69,2,FALSE)</f>
        <v>2.7714221599999801E-2</v>
      </c>
      <c r="G58" s="66">
        <f>VLOOKUP($D58,testOutputs!$A$1:$BS$69,3,FALSE)</f>
        <v>4.4403465786941397E-2</v>
      </c>
      <c r="I58" s="2">
        <f t="shared" si="13"/>
        <v>147.02394558799895</v>
      </c>
      <c r="J58" s="2">
        <f t="shared" si="14"/>
        <v>235.5603859997241</v>
      </c>
      <c r="L58" t="s">
        <v>112</v>
      </c>
      <c r="M58" s="81">
        <v>145</v>
      </c>
      <c r="N58" s="2">
        <f t="shared" si="12"/>
        <v>5231.9708665388262</v>
      </c>
    </row>
    <row r="59" spans="2:14" x14ac:dyDescent="0.25">
      <c r="B59" s="46">
        <v>4</v>
      </c>
      <c r="C59" s="22" t="s">
        <v>43</v>
      </c>
      <c r="D59" t="str">
        <f t="shared" si="15"/>
        <v>Kansas State</v>
      </c>
      <c r="F59" s="66">
        <f>VLOOKUP($D59,testOutputs!$A$1:$BS$69,2,FALSE)</f>
        <v>1.29481319999999E-2</v>
      </c>
      <c r="G59" s="66">
        <f>VLOOKUP($D59,testOutputs!$A$1:$BS$69,3,FALSE)</f>
        <v>2.0210132152344101E-2</v>
      </c>
      <c r="I59" s="2">
        <f t="shared" si="13"/>
        <v>68.689840259999471</v>
      </c>
      <c r="J59" s="2">
        <f t="shared" si="14"/>
        <v>107.21475106818546</v>
      </c>
      <c r="L59" t="s">
        <v>123</v>
      </c>
      <c r="M59" s="81">
        <v>120</v>
      </c>
      <c r="N59" s="2">
        <f t="shared" si="12"/>
        <v>9267.7461119488835</v>
      </c>
    </row>
    <row r="60" spans="2:14" x14ac:dyDescent="0.25">
      <c r="B60" s="46">
        <v>3</v>
      </c>
      <c r="C60" s="22" t="s">
        <v>65</v>
      </c>
      <c r="D60" t="str">
        <f t="shared" si="15"/>
        <v>New Mexico</v>
      </c>
      <c r="F60" s="66">
        <f>VLOOKUP($D60,testOutputs!$A$1:$BS$69,2,FALSE)</f>
        <v>2.0659191000000101E-2</v>
      </c>
      <c r="G60" s="66">
        <f>VLOOKUP($D60,testOutputs!$A$1:$BS$69,3,FALSE)</f>
        <v>2.57104126582876E-2</v>
      </c>
      <c r="I60" s="2">
        <f t="shared" si="13"/>
        <v>109.59700825500053</v>
      </c>
      <c r="J60" s="2">
        <f t="shared" si="14"/>
        <v>136.39373915221572</v>
      </c>
      <c r="L60" t="s">
        <v>115</v>
      </c>
      <c r="M60" s="81">
        <v>140</v>
      </c>
      <c r="N60" s="2">
        <f t="shared" si="12"/>
        <v>6776.644835705295</v>
      </c>
    </row>
    <row r="61" spans="2:14" x14ac:dyDescent="0.25">
      <c r="B61" s="46">
        <v>2</v>
      </c>
      <c r="C61" s="22" t="s">
        <v>44</v>
      </c>
      <c r="D61" t="str">
        <f t="shared" si="15"/>
        <v>Ohio State</v>
      </c>
      <c r="F61" s="66">
        <f>VLOOKUP($D61,testOutputs!$A$1:$BS$69,2,FALSE)</f>
        <v>4.95412302999996E-2</v>
      </c>
      <c r="G61" s="66">
        <f>VLOOKUP($D61,testOutputs!$A$1:$BS$69,3,FALSE)</f>
        <v>6.18952338403344E-2</v>
      </c>
      <c r="I61" s="2">
        <f t="shared" si="13"/>
        <v>262.81622674149787</v>
      </c>
      <c r="J61" s="2">
        <f t="shared" si="14"/>
        <v>328.35421552297402</v>
      </c>
      <c r="L61" t="s">
        <v>124</v>
      </c>
      <c r="M61" s="81">
        <v>310</v>
      </c>
      <c r="N61" s="2">
        <f t="shared" si="12"/>
        <v>6257.4142410831992</v>
      </c>
    </row>
    <row r="62" spans="2:14" x14ac:dyDescent="0.25">
      <c r="B62" s="46">
        <v>1</v>
      </c>
      <c r="C62" s="22" t="s">
        <v>69</v>
      </c>
      <c r="D62" t="str">
        <f t="shared" si="15"/>
        <v>Gonzaga</v>
      </c>
      <c r="F62" s="66">
        <f>VLOOKUP($D62,testOutputs!$A$1:$BS$69,2,FALSE)</f>
        <v>4.8276202800000098E-2</v>
      </c>
      <c r="G62" s="66">
        <f>VLOOKUP($D62,testOutputs!$A$1:$BS$69,3,FALSE)</f>
        <v>6.2140475027248801E-2</v>
      </c>
      <c r="I62" s="2">
        <f t="shared" si="13"/>
        <v>256.10525585400052</v>
      </c>
      <c r="J62" s="2">
        <f t="shared" si="14"/>
        <v>329.65522001955492</v>
      </c>
      <c r="L62" t="s">
        <v>113</v>
      </c>
      <c r="M62" s="81">
        <v>300</v>
      </c>
      <c r="N62" s="2">
        <f t="shared" si="12"/>
        <v>6214.2418541666948</v>
      </c>
    </row>
    <row r="64" spans="2:14" x14ac:dyDescent="0.25">
      <c r="I64" s="2">
        <f>I58/I44</f>
        <v>1.4092001853230276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71"/>
  <sheetViews>
    <sheetView showGridLines="0" view="pageBreakPreview" zoomScale="115" zoomScaleNormal="85" zoomScaleSheetLayoutView="115" workbookViewId="0">
      <pane xSplit="3" ySplit="10" topLeftCell="D11" activePane="bottomRight" state="frozen"/>
      <selection pane="topRight" activeCell="D1" sqref="D1"/>
      <selection pane="bottomLeft" activeCell="A11" sqref="A11"/>
      <selection pane="bottomRight" activeCell="C13" sqref="C13"/>
    </sheetView>
  </sheetViews>
  <sheetFormatPr defaultRowHeight="12.75" x14ac:dyDescent="0.2"/>
  <cols>
    <col min="1" max="2" width="9.140625" style="3"/>
    <col min="3" max="3" width="19.7109375" style="3" bestFit="1" customWidth="1"/>
    <col min="4" max="4" width="12.7109375" style="3" customWidth="1"/>
    <col min="5" max="5" width="16" style="3" customWidth="1"/>
    <col min="6" max="12" width="11.7109375" style="3" customWidth="1"/>
    <col min="13" max="14" width="10.7109375" style="3" customWidth="1"/>
    <col min="15" max="17" width="9.140625" style="3"/>
    <col min="18" max="24" width="13.7109375" style="3" customWidth="1"/>
    <col min="25" max="26" width="9.140625" style="3"/>
    <col min="27" max="33" width="13.7109375" style="3" customWidth="1"/>
    <col min="34" max="16384" width="9.140625" style="3"/>
  </cols>
  <sheetData>
    <row r="1" spans="1:14" x14ac:dyDescent="0.2">
      <c r="K1" s="4"/>
    </row>
    <row r="2" spans="1:14" x14ac:dyDescent="0.2">
      <c r="F2" s="5"/>
      <c r="G2" s="6" t="s">
        <v>71</v>
      </c>
      <c r="H2" s="7"/>
      <c r="I2" s="8">
        <v>5305</v>
      </c>
    </row>
    <row r="3" spans="1:14" x14ac:dyDescent="0.2">
      <c r="F3" s="5"/>
      <c r="J3" s="9"/>
    </row>
    <row r="4" spans="1:14" x14ac:dyDescent="0.2">
      <c r="D4" s="10"/>
      <c r="E4" s="11" t="s">
        <v>72</v>
      </c>
      <c r="F4" s="55">
        <f>+F5*$I$2</f>
        <v>901.85</v>
      </c>
      <c r="G4" s="55">
        <f>+G5*$I$2</f>
        <v>848.80000000000007</v>
      </c>
      <c r="H4" s="55">
        <f>+H5*$I$2</f>
        <v>795.75</v>
      </c>
      <c r="I4" s="55">
        <f>+I5*$I$2</f>
        <v>742.7</v>
      </c>
      <c r="J4" s="55">
        <f>+J5*$I$2</f>
        <v>689.65</v>
      </c>
      <c r="K4" s="56">
        <f>+K5*$I$2</f>
        <v>1326.25</v>
      </c>
    </row>
    <row r="5" spans="1:14" x14ac:dyDescent="0.2">
      <c r="D5" s="12"/>
      <c r="E5" s="13" t="s">
        <v>73</v>
      </c>
      <c r="F5" s="57">
        <f>+F6*16</f>
        <v>0.17</v>
      </c>
      <c r="G5" s="57">
        <f>+G6*8</f>
        <v>0.16</v>
      </c>
      <c r="H5" s="57">
        <f>+H6*4</f>
        <v>0.15</v>
      </c>
      <c r="I5" s="57">
        <f>+I6*2</f>
        <v>0.14000000000000001</v>
      </c>
      <c r="J5" s="57">
        <f>+J6*1</f>
        <v>0.13</v>
      </c>
      <c r="K5" s="58">
        <f>+K6*1</f>
        <v>0.25</v>
      </c>
    </row>
    <row r="6" spans="1:14" x14ac:dyDescent="0.2">
      <c r="E6" s="13" t="s">
        <v>74</v>
      </c>
      <c r="F6" s="59">
        <v>1.0625000000000001E-2</v>
      </c>
      <c r="G6" s="59">
        <v>0.02</v>
      </c>
      <c r="H6" s="59">
        <v>3.7499999999999999E-2</v>
      </c>
      <c r="I6" s="59">
        <v>7.0000000000000007E-2</v>
      </c>
      <c r="J6" s="59">
        <v>0.13</v>
      </c>
      <c r="K6" s="60">
        <v>0.25</v>
      </c>
    </row>
    <row r="7" spans="1:14" x14ac:dyDescent="0.2">
      <c r="E7" s="14" t="s">
        <v>75</v>
      </c>
      <c r="F7" s="61">
        <f>F6*$I$2</f>
        <v>56.365625000000001</v>
      </c>
      <c r="G7" s="61">
        <f>G6*$I$2</f>
        <v>106.10000000000001</v>
      </c>
      <c r="H7" s="61">
        <f>H6*$I$2</f>
        <v>198.9375</v>
      </c>
      <c r="I7" s="61">
        <f>I6*$I$2</f>
        <v>371.35</v>
      </c>
      <c r="J7" s="61">
        <f>J6*$I$2</f>
        <v>689.65</v>
      </c>
      <c r="K7" s="62">
        <f>K6*$I$2</f>
        <v>1326.25</v>
      </c>
      <c r="L7" s="15"/>
    </row>
    <row r="8" spans="1:14" ht="13.5" thickBot="1" x14ac:dyDescent="0.25"/>
    <row r="9" spans="1:14" ht="15" customHeight="1" thickBot="1" x14ac:dyDescent="0.25">
      <c r="C9" s="16"/>
      <c r="D9" s="51" t="s">
        <v>76</v>
      </c>
      <c r="E9" s="52"/>
      <c r="F9" s="52"/>
      <c r="G9" s="52"/>
      <c r="H9" s="52"/>
      <c r="I9" s="52"/>
      <c r="J9" s="52"/>
      <c r="K9" s="52"/>
      <c r="L9" s="53"/>
      <c r="M9" s="51" t="s">
        <v>77</v>
      </c>
      <c r="N9" s="53"/>
    </row>
    <row r="10" spans="1:14" ht="15" customHeight="1" thickBot="1" x14ac:dyDescent="0.25">
      <c r="D10" s="54" t="s">
        <v>78</v>
      </c>
      <c r="E10" s="54" t="s">
        <v>79</v>
      </c>
      <c r="F10" s="54" t="s">
        <v>80</v>
      </c>
      <c r="G10" s="54" t="s">
        <v>81</v>
      </c>
      <c r="H10" s="54" t="s">
        <v>82</v>
      </c>
      <c r="I10" s="54" t="s">
        <v>83</v>
      </c>
      <c r="J10" s="54" t="s">
        <v>84</v>
      </c>
      <c r="K10" s="54" t="s">
        <v>85</v>
      </c>
      <c r="L10" s="54" t="s">
        <v>86</v>
      </c>
      <c r="M10" s="54" t="s">
        <v>87</v>
      </c>
      <c r="N10" s="54" t="s">
        <v>88</v>
      </c>
    </row>
    <row r="11" spans="1:14" x14ac:dyDescent="0.2">
      <c r="C11" s="16" t="s">
        <v>89</v>
      </c>
      <c r="D11" s="17"/>
      <c r="E11" s="17"/>
      <c r="F11" s="18"/>
      <c r="G11" s="18"/>
      <c r="H11" s="18"/>
      <c r="I11" s="18"/>
      <c r="J11" s="18"/>
      <c r="K11" s="19"/>
    </row>
    <row r="12" spans="1:14" s="22" customFormat="1" x14ac:dyDescent="0.2">
      <c r="A12" s="20"/>
      <c r="B12" s="21">
        <v>13</v>
      </c>
      <c r="C12" s="22" t="s">
        <v>90</v>
      </c>
      <c r="D12" s="23"/>
      <c r="E12" s="24"/>
      <c r="F12" s="25">
        <v>0</v>
      </c>
      <c r="G12" s="25">
        <v>0</v>
      </c>
      <c r="H12" s="25">
        <v>0</v>
      </c>
      <c r="I12" s="25">
        <v>0</v>
      </c>
      <c r="J12" s="25">
        <v>0</v>
      </c>
      <c r="K12" s="26">
        <v>0</v>
      </c>
      <c r="L12" s="63">
        <f>SUMPRODUCT(F12:K12,$F$7:$K$7)</f>
        <v>0</v>
      </c>
      <c r="M12" s="27" t="e">
        <f>+L12/E12-1</f>
        <v>#DIV/0!</v>
      </c>
      <c r="N12" s="28">
        <f>+L12-E12</f>
        <v>0</v>
      </c>
    </row>
    <row r="13" spans="1:14" s="22" customFormat="1" x14ac:dyDescent="0.2">
      <c r="A13" s="20"/>
      <c r="B13" s="21">
        <v>12</v>
      </c>
      <c r="C13" s="22" t="s">
        <v>12</v>
      </c>
      <c r="D13" s="23"/>
      <c r="E13" s="24"/>
      <c r="F13" s="25">
        <v>0</v>
      </c>
      <c r="G13" s="25">
        <v>0</v>
      </c>
      <c r="H13" s="25">
        <v>0</v>
      </c>
      <c r="I13" s="25">
        <v>0</v>
      </c>
      <c r="J13" s="25">
        <v>0</v>
      </c>
      <c r="K13" s="26">
        <v>0</v>
      </c>
      <c r="L13" s="64">
        <f>SUMPRODUCT(F13:K13,$F$7:$K$7)</f>
        <v>0</v>
      </c>
      <c r="M13" s="27" t="e">
        <f>+L13/E13-1</f>
        <v>#DIV/0!</v>
      </c>
      <c r="N13" s="28">
        <f>+L13-E13</f>
        <v>0</v>
      </c>
    </row>
    <row r="14" spans="1:14" s="22" customFormat="1" x14ac:dyDescent="0.2">
      <c r="A14" s="20"/>
      <c r="B14" s="21">
        <v>11</v>
      </c>
      <c r="C14" s="22" t="s">
        <v>8</v>
      </c>
      <c r="D14" s="23"/>
      <c r="E14" s="24"/>
      <c r="F14" s="25">
        <v>0</v>
      </c>
      <c r="G14" s="25">
        <v>0</v>
      </c>
      <c r="H14" s="25">
        <v>0</v>
      </c>
      <c r="I14" s="25">
        <v>0</v>
      </c>
      <c r="J14" s="25">
        <v>0</v>
      </c>
      <c r="K14" s="26">
        <v>0</v>
      </c>
      <c r="L14" s="64">
        <f>SUMPRODUCT(F14:K14,$F$7:$K$7)</f>
        <v>0</v>
      </c>
      <c r="M14" s="27" t="e">
        <f>+L14/E14-1</f>
        <v>#DIV/0!</v>
      </c>
      <c r="N14" s="28">
        <f>+L14-E14</f>
        <v>0</v>
      </c>
    </row>
    <row r="15" spans="1:14" s="22" customFormat="1" x14ac:dyDescent="0.2">
      <c r="A15" s="20"/>
      <c r="B15" s="21">
        <v>10</v>
      </c>
      <c r="C15" s="22" t="s">
        <v>7</v>
      </c>
      <c r="D15" s="23"/>
      <c r="E15" s="24"/>
      <c r="F15" s="25">
        <v>0</v>
      </c>
      <c r="G15" s="25">
        <v>0</v>
      </c>
      <c r="H15" s="25">
        <v>0</v>
      </c>
      <c r="I15" s="25">
        <v>0</v>
      </c>
      <c r="J15" s="25">
        <v>0</v>
      </c>
      <c r="K15" s="26">
        <v>0</v>
      </c>
      <c r="L15" s="64">
        <f>SUMPRODUCT(F15:K15,$F$7:$K$7)</f>
        <v>0</v>
      </c>
      <c r="M15" s="27" t="e">
        <f>+L15/E15-1</f>
        <v>#DIV/0!</v>
      </c>
      <c r="N15" s="28">
        <f>+L15-E15</f>
        <v>0</v>
      </c>
    </row>
    <row r="16" spans="1:14" s="22" customFormat="1" x14ac:dyDescent="0.2">
      <c r="A16" s="20"/>
      <c r="B16" s="21">
        <v>9</v>
      </c>
      <c r="C16" s="22" t="s">
        <v>9</v>
      </c>
      <c r="D16" s="23"/>
      <c r="E16" s="24"/>
      <c r="F16" s="25">
        <v>0</v>
      </c>
      <c r="G16" s="25">
        <v>0</v>
      </c>
      <c r="H16" s="25">
        <v>0</v>
      </c>
      <c r="I16" s="25">
        <v>0</v>
      </c>
      <c r="J16" s="25">
        <v>0</v>
      </c>
      <c r="K16" s="26">
        <v>0</v>
      </c>
      <c r="L16" s="64">
        <f>SUMPRODUCT(F16:K16,$F$7:$K$7)</f>
        <v>0</v>
      </c>
      <c r="M16" s="27" t="e">
        <f>+L16/E16-1</f>
        <v>#DIV/0!</v>
      </c>
      <c r="N16" s="28">
        <f>+L16-E16</f>
        <v>0</v>
      </c>
    </row>
    <row r="17" spans="1:14" s="22" customFormat="1" x14ac:dyDescent="0.2">
      <c r="A17" s="20"/>
      <c r="B17" s="21">
        <v>8</v>
      </c>
      <c r="C17" s="22" t="s">
        <v>39</v>
      </c>
      <c r="D17" s="23"/>
      <c r="E17" s="24"/>
      <c r="F17" s="25">
        <v>0</v>
      </c>
      <c r="G17" s="25">
        <v>0</v>
      </c>
      <c r="H17" s="25">
        <v>0</v>
      </c>
      <c r="I17" s="25">
        <v>0</v>
      </c>
      <c r="J17" s="25">
        <v>0</v>
      </c>
      <c r="K17" s="26">
        <v>0</v>
      </c>
      <c r="L17" s="64">
        <f>SUMPRODUCT(F17:K17,$F$7:$K$7)</f>
        <v>0</v>
      </c>
      <c r="M17" s="27" t="e">
        <f>+L17/E17-1</f>
        <v>#DIV/0!</v>
      </c>
      <c r="N17" s="28">
        <f>+L17-E17</f>
        <v>0</v>
      </c>
    </row>
    <row r="18" spans="1:14" s="22" customFormat="1" x14ac:dyDescent="0.2">
      <c r="A18" s="20"/>
      <c r="B18" s="21">
        <v>7</v>
      </c>
      <c r="C18" s="22" t="s">
        <v>41</v>
      </c>
      <c r="D18" s="23"/>
      <c r="E18" s="24"/>
      <c r="F18" s="25">
        <v>0</v>
      </c>
      <c r="G18" s="25">
        <v>0</v>
      </c>
      <c r="H18" s="25">
        <v>0</v>
      </c>
      <c r="I18" s="25">
        <v>0</v>
      </c>
      <c r="J18" s="25">
        <v>0</v>
      </c>
      <c r="K18" s="26">
        <v>0</v>
      </c>
      <c r="L18" s="64">
        <f>SUMPRODUCT(F18:K18,$F$7:$K$7)</f>
        <v>0</v>
      </c>
      <c r="M18" s="27" t="e">
        <f>+L18/E18-1</f>
        <v>#DIV/0!</v>
      </c>
      <c r="N18" s="28">
        <f>+L18-E18</f>
        <v>0</v>
      </c>
    </row>
    <row r="19" spans="1:14" s="22" customFormat="1" x14ac:dyDescent="0.2">
      <c r="A19" s="20"/>
      <c r="B19" s="21">
        <v>6</v>
      </c>
      <c r="C19" s="22" t="s">
        <v>40</v>
      </c>
      <c r="D19" s="23"/>
      <c r="E19" s="24"/>
      <c r="F19" s="25">
        <v>0</v>
      </c>
      <c r="G19" s="25">
        <v>0</v>
      </c>
      <c r="H19" s="25">
        <v>0</v>
      </c>
      <c r="I19" s="25">
        <v>0</v>
      </c>
      <c r="J19" s="25">
        <v>0</v>
      </c>
      <c r="K19" s="26">
        <v>0</v>
      </c>
      <c r="L19" s="64">
        <f>SUMPRODUCT(F19:K19,$F$7:$K$7)</f>
        <v>0</v>
      </c>
      <c r="M19" s="27" t="e">
        <f>+L19/E19-1</f>
        <v>#DIV/0!</v>
      </c>
      <c r="N19" s="28">
        <f>+L19-E19</f>
        <v>0</v>
      </c>
    </row>
    <row r="20" spans="1:14" s="22" customFormat="1" x14ac:dyDescent="0.2">
      <c r="A20" s="20"/>
      <c r="B20" s="21">
        <v>5</v>
      </c>
      <c r="C20" s="22" t="s">
        <v>67</v>
      </c>
      <c r="D20" s="23"/>
      <c r="E20" s="24"/>
      <c r="F20" s="25">
        <v>0</v>
      </c>
      <c r="G20" s="25">
        <v>0</v>
      </c>
      <c r="H20" s="25">
        <v>0</v>
      </c>
      <c r="I20" s="25">
        <v>0</v>
      </c>
      <c r="J20" s="25">
        <v>0</v>
      </c>
      <c r="K20" s="26">
        <v>0</v>
      </c>
      <c r="L20" s="64">
        <f>SUMPRODUCT(F20:K20,$F$7:$K$7)</f>
        <v>0</v>
      </c>
      <c r="M20" s="27" t="e">
        <f>+L20/E20-1</f>
        <v>#DIV/0!</v>
      </c>
      <c r="N20" s="28">
        <f>+L20-E20</f>
        <v>0</v>
      </c>
    </row>
    <row r="21" spans="1:14" s="22" customFormat="1" x14ac:dyDescent="0.2">
      <c r="A21" s="20"/>
      <c r="B21" s="21">
        <v>4</v>
      </c>
      <c r="C21" s="22" t="s">
        <v>42</v>
      </c>
      <c r="D21" s="23"/>
      <c r="E21" s="24"/>
      <c r="F21" s="25">
        <v>0</v>
      </c>
      <c r="G21" s="25">
        <v>0</v>
      </c>
      <c r="H21" s="25">
        <v>0</v>
      </c>
      <c r="I21" s="25">
        <v>0</v>
      </c>
      <c r="J21" s="25">
        <v>0</v>
      </c>
      <c r="K21" s="26">
        <v>0</v>
      </c>
      <c r="L21" s="64">
        <f>SUMPRODUCT(F21:K21,$F$7:$K$7)</f>
        <v>0</v>
      </c>
      <c r="M21" s="27" t="e">
        <f>+L21/E21-1</f>
        <v>#DIV/0!</v>
      </c>
      <c r="N21" s="28">
        <f>+L21-E21</f>
        <v>0</v>
      </c>
    </row>
    <row r="22" spans="1:14" s="22" customFormat="1" x14ac:dyDescent="0.2">
      <c r="A22" s="20"/>
      <c r="B22" s="21">
        <v>3</v>
      </c>
      <c r="C22" s="22" t="s">
        <v>10</v>
      </c>
      <c r="D22" s="23"/>
      <c r="E22" s="24"/>
      <c r="F22" s="25">
        <v>0</v>
      </c>
      <c r="G22" s="25">
        <v>0</v>
      </c>
      <c r="H22" s="25">
        <v>0</v>
      </c>
      <c r="I22" s="25">
        <v>0</v>
      </c>
      <c r="J22" s="25">
        <v>0</v>
      </c>
      <c r="K22" s="26">
        <v>0</v>
      </c>
      <c r="L22" s="64">
        <f>SUMPRODUCT(F22:K22,$F$7:$K$7)</f>
        <v>0</v>
      </c>
      <c r="M22" s="27" t="e">
        <f>+L22/E22-1</f>
        <v>#DIV/0!</v>
      </c>
      <c r="N22" s="28">
        <f>+L22-E22</f>
        <v>0</v>
      </c>
    </row>
    <row r="23" spans="1:14" s="22" customFormat="1" x14ac:dyDescent="0.2">
      <c r="A23" s="20"/>
      <c r="B23" s="21">
        <v>2</v>
      </c>
      <c r="C23" s="22" t="s">
        <v>55</v>
      </c>
      <c r="D23" s="23"/>
      <c r="E23" s="24"/>
      <c r="F23" s="25">
        <v>0</v>
      </c>
      <c r="G23" s="25">
        <v>0</v>
      </c>
      <c r="H23" s="25">
        <v>0</v>
      </c>
      <c r="I23" s="25">
        <v>0</v>
      </c>
      <c r="J23" s="25">
        <v>0</v>
      </c>
      <c r="K23" s="26">
        <v>0</v>
      </c>
      <c r="L23" s="64">
        <f>SUMPRODUCT(F23:K23,$F$7:$K$7)</f>
        <v>0</v>
      </c>
      <c r="M23" s="27" t="e">
        <f>+L23/E23-1</f>
        <v>#DIV/0!</v>
      </c>
      <c r="N23" s="28">
        <f>+L23-E23</f>
        <v>0</v>
      </c>
    </row>
    <row r="24" spans="1:14" s="22" customFormat="1" x14ac:dyDescent="0.2">
      <c r="A24" s="20"/>
      <c r="B24" s="21">
        <v>1</v>
      </c>
      <c r="C24" s="22" t="s">
        <v>56</v>
      </c>
      <c r="D24" s="23"/>
      <c r="E24" s="24"/>
      <c r="F24" s="25">
        <v>0</v>
      </c>
      <c r="G24" s="25">
        <v>0</v>
      </c>
      <c r="H24" s="25">
        <v>0</v>
      </c>
      <c r="I24" s="25">
        <v>0</v>
      </c>
      <c r="J24" s="25">
        <v>0</v>
      </c>
      <c r="K24" s="26">
        <v>0</v>
      </c>
      <c r="L24" s="64">
        <f>SUMPRODUCT(F24:K24,$F$7:$K$7)</f>
        <v>0</v>
      </c>
      <c r="M24" s="27" t="e">
        <f>+L24/E24-1</f>
        <v>#DIV/0!</v>
      </c>
      <c r="N24" s="28">
        <f>+L24-E24</f>
        <v>0</v>
      </c>
    </row>
    <row r="25" spans="1:14" s="22" customFormat="1" x14ac:dyDescent="0.2">
      <c r="A25" s="20"/>
      <c r="B25" s="21"/>
      <c r="C25" s="29"/>
      <c r="D25" s="23"/>
      <c r="E25" s="30">
        <f>+SUM(E12:E24)</f>
        <v>0</v>
      </c>
      <c r="F25" s="31">
        <f>SUM(F12:F24)</f>
        <v>0</v>
      </c>
      <c r="G25" s="32">
        <f>SUM(G12:G24)</f>
        <v>0</v>
      </c>
      <c r="H25" s="32">
        <f>SUM(H12:H24)</f>
        <v>0</v>
      </c>
      <c r="I25" s="32">
        <f>SUM(I12:I24)</f>
        <v>0</v>
      </c>
      <c r="J25" s="32">
        <f>SUM(J12:J24)</f>
        <v>0</v>
      </c>
      <c r="K25" s="33">
        <f>SUM(K12:K24)</f>
        <v>0</v>
      </c>
      <c r="L25" s="65">
        <f>SUM(L12:L24)</f>
        <v>0</v>
      </c>
    </row>
    <row r="26" spans="1:14" s="22" customFormat="1" x14ac:dyDescent="0.2">
      <c r="B26" s="21"/>
      <c r="C26" s="34" t="s">
        <v>91</v>
      </c>
      <c r="D26" s="23"/>
      <c r="E26" s="35"/>
      <c r="F26" s="36"/>
      <c r="G26" s="36"/>
      <c r="H26" s="36"/>
      <c r="I26" s="36"/>
      <c r="J26" s="36"/>
      <c r="K26" s="37"/>
      <c r="L26" s="38"/>
    </row>
    <row r="27" spans="1:14" s="22" customFormat="1" x14ac:dyDescent="0.2">
      <c r="A27" s="39"/>
      <c r="B27" s="21">
        <v>13</v>
      </c>
      <c r="C27" s="22" t="s">
        <v>90</v>
      </c>
      <c r="D27" s="23"/>
      <c r="E27" s="24"/>
      <c r="F27" s="25">
        <v>0</v>
      </c>
      <c r="G27" s="25">
        <v>0</v>
      </c>
      <c r="H27" s="25">
        <v>0</v>
      </c>
      <c r="I27" s="25">
        <v>0</v>
      </c>
      <c r="J27" s="25">
        <v>0</v>
      </c>
      <c r="K27" s="26">
        <v>0</v>
      </c>
      <c r="L27" s="63">
        <f>SUMPRODUCT(F27:K27,$F$7:$K$7)</f>
        <v>0</v>
      </c>
      <c r="M27" s="27" t="e">
        <f>+L27/E27-1</f>
        <v>#DIV/0!</v>
      </c>
      <c r="N27" s="28">
        <f>+L27-E27</f>
        <v>0</v>
      </c>
    </row>
    <row r="28" spans="1:14" s="22" customFormat="1" x14ac:dyDescent="0.2">
      <c r="A28" s="40"/>
      <c r="B28" s="21">
        <v>12</v>
      </c>
      <c r="C28" s="22" t="s">
        <v>25</v>
      </c>
      <c r="D28" s="23"/>
      <c r="E28" s="24"/>
      <c r="F28" s="25">
        <v>0</v>
      </c>
      <c r="G28" s="25">
        <v>0</v>
      </c>
      <c r="H28" s="25">
        <v>0</v>
      </c>
      <c r="I28" s="25">
        <v>0</v>
      </c>
      <c r="J28" s="25">
        <v>0</v>
      </c>
      <c r="K28" s="26">
        <v>0</v>
      </c>
      <c r="L28" s="64">
        <f>SUMPRODUCT(F28:K28,$F$7:$K$7)</f>
        <v>0</v>
      </c>
      <c r="M28" s="27" t="e">
        <f>+L28/E28-1</f>
        <v>#DIV/0!</v>
      </c>
      <c r="N28" s="28">
        <f>+L28-E28</f>
        <v>0</v>
      </c>
    </row>
    <row r="29" spans="1:14" s="22" customFormat="1" x14ac:dyDescent="0.2">
      <c r="B29" s="21">
        <v>11</v>
      </c>
      <c r="C29" s="22" t="s">
        <v>28</v>
      </c>
      <c r="D29" s="23"/>
      <c r="E29" s="24"/>
      <c r="F29" s="25">
        <v>0</v>
      </c>
      <c r="G29" s="25">
        <v>0</v>
      </c>
      <c r="H29" s="25">
        <v>0</v>
      </c>
      <c r="I29" s="25">
        <v>0</v>
      </c>
      <c r="J29" s="25">
        <v>0</v>
      </c>
      <c r="K29" s="26">
        <v>0</v>
      </c>
      <c r="L29" s="64">
        <f>SUMPRODUCT(F29:K29,$F$7:$K$7)</f>
        <v>0</v>
      </c>
      <c r="M29" s="27" t="e">
        <f>+L29/E29-1</f>
        <v>#DIV/0!</v>
      </c>
      <c r="N29" s="28">
        <f>+L29-E29</f>
        <v>0</v>
      </c>
    </row>
    <row r="30" spans="1:14" s="22" customFormat="1" x14ac:dyDescent="0.2">
      <c r="B30" s="21">
        <v>10</v>
      </c>
      <c r="C30" s="22" t="s">
        <v>27</v>
      </c>
      <c r="D30" s="23"/>
      <c r="E30" s="24"/>
      <c r="F30" s="25">
        <v>0</v>
      </c>
      <c r="G30" s="25">
        <v>0</v>
      </c>
      <c r="H30" s="25">
        <v>0</v>
      </c>
      <c r="I30" s="25">
        <v>0</v>
      </c>
      <c r="J30" s="25">
        <v>0</v>
      </c>
      <c r="K30" s="26">
        <v>0</v>
      </c>
      <c r="L30" s="64">
        <f>SUMPRODUCT(F30:K30,$F$7:$K$7)</f>
        <v>0</v>
      </c>
      <c r="M30" s="27" t="e">
        <f>+L30/E30-1</f>
        <v>#DIV/0!</v>
      </c>
      <c r="N30" s="28">
        <f>+L30-E30</f>
        <v>0</v>
      </c>
    </row>
    <row r="31" spans="1:14" s="22" customFormat="1" x14ac:dyDescent="0.2">
      <c r="B31" s="21">
        <v>9</v>
      </c>
      <c r="C31" s="41" t="s">
        <v>51</v>
      </c>
      <c r="D31" s="23"/>
      <c r="E31" s="24"/>
      <c r="F31" s="25">
        <v>0</v>
      </c>
      <c r="G31" s="25">
        <v>0</v>
      </c>
      <c r="H31" s="25">
        <v>0</v>
      </c>
      <c r="I31" s="25">
        <v>0</v>
      </c>
      <c r="J31" s="25">
        <v>0</v>
      </c>
      <c r="K31" s="26">
        <v>0</v>
      </c>
      <c r="L31" s="64">
        <f>SUMPRODUCT(F31:K31,$F$7:$K$7)</f>
        <v>0</v>
      </c>
      <c r="M31" s="27" t="e">
        <f>+L31/E31-1</f>
        <v>#DIV/0!</v>
      </c>
      <c r="N31" s="28">
        <f>+L31-E31</f>
        <v>0</v>
      </c>
    </row>
    <row r="32" spans="1:14" s="22" customFormat="1" x14ac:dyDescent="0.2">
      <c r="B32" s="21">
        <v>8</v>
      </c>
      <c r="C32" s="22" t="s">
        <v>32</v>
      </c>
      <c r="D32" s="23"/>
      <c r="E32" s="24"/>
      <c r="F32" s="25">
        <v>0</v>
      </c>
      <c r="G32" s="25">
        <v>0</v>
      </c>
      <c r="H32" s="25">
        <v>0</v>
      </c>
      <c r="I32" s="25">
        <v>0</v>
      </c>
      <c r="J32" s="25">
        <v>0</v>
      </c>
      <c r="K32" s="26">
        <v>0</v>
      </c>
      <c r="L32" s="64">
        <f>SUMPRODUCT(F32:K32,$F$7:$K$7)</f>
        <v>0</v>
      </c>
      <c r="M32" s="27" t="e">
        <f>+L32/E32-1</f>
        <v>#DIV/0!</v>
      </c>
      <c r="N32" s="28">
        <f>+L32-E32</f>
        <v>0</v>
      </c>
    </row>
    <row r="33" spans="1:14" s="22" customFormat="1" x14ac:dyDescent="0.2">
      <c r="B33" s="21">
        <v>7</v>
      </c>
      <c r="C33" s="22" t="s">
        <v>49</v>
      </c>
      <c r="D33" s="23"/>
      <c r="E33" s="24"/>
      <c r="F33" s="25">
        <v>0</v>
      </c>
      <c r="G33" s="25">
        <v>0</v>
      </c>
      <c r="H33" s="25">
        <v>0</v>
      </c>
      <c r="I33" s="25">
        <v>0</v>
      </c>
      <c r="J33" s="25">
        <v>0</v>
      </c>
      <c r="K33" s="26">
        <v>0</v>
      </c>
      <c r="L33" s="64">
        <f>SUMPRODUCT(F33:K33,$F$7:$K$7)</f>
        <v>0</v>
      </c>
      <c r="M33" s="27" t="e">
        <f>+L33/E33-1</f>
        <v>#DIV/0!</v>
      </c>
      <c r="N33" s="28">
        <f>+L33-E33</f>
        <v>0</v>
      </c>
    </row>
    <row r="34" spans="1:14" s="22" customFormat="1" x14ac:dyDescent="0.2">
      <c r="B34" s="21">
        <v>6</v>
      </c>
      <c r="C34" s="22" t="s">
        <v>50</v>
      </c>
      <c r="D34" s="23"/>
      <c r="E34" s="24"/>
      <c r="F34" s="25">
        <v>0</v>
      </c>
      <c r="G34" s="25">
        <v>0</v>
      </c>
      <c r="H34" s="25">
        <v>0</v>
      </c>
      <c r="I34" s="25">
        <v>0</v>
      </c>
      <c r="J34" s="25">
        <v>0</v>
      </c>
      <c r="K34" s="26">
        <v>0</v>
      </c>
      <c r="L34" s="64">
        <f>SUMPRODUCT(F34:K34,$F$7:$K$7)</f>
        <v>0</v>
      </c>
      <c r="M34" s="27" t="e">
        <f>+L34/E34-1</f>
        <v>#DIV/0!</v>
      </c>
      <c r="N34" s="28">
        <f>+L34-E34</f>
        <v>0</v>
      </c>
    </row>
    <row r="35" spans="1:14" s="22" customFormat="1" x14ac:dyDescent="0.2">
      <c r="B35" s="21">
        <v>5</v>
      </c>
      <c r="C35" s="22" t="s">
        <v>48</v>
      </c>
      <c r="D35" s="23"/>
      <c r="E35" s="24"/>
      <c r="F35" s="25">
        <v>0</v>
      </c>
      <c r="G35" s="25">
        <v>0</v>
      </c>
      <c r="H35" s="25">
        <v>0</v>
      </c>
      <c r="I35" s="25">
        <v>0</v>
      </c>
      <c r="J35" s="25">
        <v>0</v>
      </c>
      <c r="K35" s="26">
        <v>0</v>
      </c>
      <c r="L35" s="64">
        <f>SUMPRODUCT(F35:K35,$F$7:$K$7)</f>
        <v>0</v>
      </c>
      <c r="M35" s="27" t="e">
        <f>+L35/E35-1</f>
        <v>#DIV/0!</v>
      </c>
      <c r="N35" s="28">
        <f>+L35-E35</f>
        <v>0</v>
      </c>
    </row>
    <row r="36" spans="1:14" s="22" customFormat="1" x14ac:dyDescent="0.2">
      <c r="B36" s="21">
        <v>4</v>
      </c>
      <c r="C36" s="22" t="s">
        <v>60</v>
      </c>
      <c r="D36" s="23"/>
      <c r="E36" s="24"/>
      <c r="F36" s="25">
        <v>0</v>
      </c>
      <c r="G36" s="25">
        <v>0</v>
      </c>
      <c r="H36" s="25">
        <v>0</v>
      </c>
      <c r="I36" s="25">
        <v>0</v>
      </c>
      <c r="J36" s="25">
        <v>0</v>
      </c>
      <c r="K36" s="26">
        <v>0</v>
      </c>
      <c r="L36" s="64">
        <f>SUMPRODUCT(F36:K36,$F$7:$K$7)</f>
        <v>0</v>
      </c>
      <c r="M36" s="27" t="e">
        <f>+L36/E36-1</f>
        <v>#DIV/0!</v>
      </c>
      <c r="N36" s="28">
        <f>+L36-E36</f>
        <v>0</v>
      </c>
    </row>
    <row r="37" spans="1:14" s="22" customFormat="1" x14ac:dyDescent="0.2">
      <c r="B37" s="21">
        <v>3</v>
      </c>
      <c r="C37" s="22" t="s">
        <v>66</v>
      </c>
      <c r="D37" s="23"/>
      <c r="E37" s="24"/>
      <c r="F37" s="25">
        <v>0</v>
      </c>
      <c r="G37" s="25">
        <v>0</v>
      </c>
      <c r="H37" s="25">
        <v>0</v>
      </c>
      <c r="I37" s="25">
        <v>0</v>
      </c>
      <c r="J37" s="25">
        <v>0</v>
      </c>
      <c r="K37" s="26">
        <v>0</v>
      </c>
      <c r="L37" s="64">
        <f>SUMPRODUCT(F37:K37,$F$7:$K$7)</f>
        <v>0</v>
      </c>
      <c r="M37" s="27" t="e">
        <f>+L37/E37-1</f>
        <v>#DIV/0!</v>
      </c>
      <c r="N37" s="28">
        <f>+L37-E37</f>
        <v>0</v>
      </c>
    </row>
    <row r="38" spans="1:14" s="22" customFormat="1" x14ac:dyDescent="0.2">
      <c r="A38" s="42"/>
      <c r="B38" s="21">
        <v>2</v>
      </c>
      <c r="C38" s="22" t="s">
        <v>61</v>
      </c>
      <c r="D38" s="23"/>
      <c r="E38" s="24"/>
      <c r="F38" s="25">
        <v>0</v>
      </c>
      <c r="G38" s="25">
        <v>0</v>
      </c>
      <c r="H38" s="25">
        <v>0</v>
      </c>
      <c r="I38" s="25">
        <v>0</v>
      </c>
      <c r="J38" s="25">
        <v>0</v>
      </c>
      <c r="K38" s="26">
        <v>0</v>
      </c>
      <c r="L38" s="64">
        <f>SUMPRODUCT(F38:K38,$F$7:$K$7)</f>
        <v>0</v>
      </c>
      <c r="M38" s="27" t="e">
        <f>+L38/E38-1</f>
        <v>#DIV/0!</v>
      </c>
      <c r="N38" s="28">
        <f>+L38-E38</f>
        <v>0</v>
      </c>
    </row>
    <row r="39" spans="1:14" s="22" customFormat="1" x14ac:dyDescent="0.2">
      <c r="B39" s="21">
        <v>1</v>
      </c>
      <c r="C39" s="22" t="s">
        <v>70</v>
      </c>
      <c r="D39" s="23"/>
      <c r="E39" s="24"/>
      <c r="F39" s="25">
        <v>0</v>
      </c>
      <c r="G39" s="25">
        <v>0</v>
      </c>
      <c r="H39" s="25">
        <v>0</v>
      </c>
      <c r="I39" s="25">
        <v>0</v>
      </c>
      <c r="J39" s="25">
        <v>0</v>
      </c>
      <c r="K39" s="26">
        <v>0</v>
      </c>
      <c r="L39" s="64">
        <f>SUMPRODUCT(F39:K39,$F$7:$K$7)</f>
        <v>0</v>
      </c>
      <c r="M39" s="27" t="e">
        <f>+L39/E39-1</f>
        <v>#DIV/0!</v>
      </c>
      <c r="N39" s="28">
        <f>+L39-E39</f>
        <v>0</v>
      </c>
    </row>
    <row r="40" spans="1:14" s="22" customFormat="1" x14ac:dyDescent="0.2">
      <c r="B40" s="21"/>
      <c r="D40" s="23"/>
      <c r="E40" s="30">
        <f>+SUM(E27:E39)</f>
        <v>0</v>
      </c>
      <c r="F40" s="31">
        <f>SUM(F27:F39)</f>
        <v>0</v>
      </c>
      <c r="G40" s="32">
        <f>SUM(G27:G39)</f>
        <v>0</v>
      </c>
      <c r="H40" s="32">
        <f>SUM(H27:H39)</f>
        <v>0</v>
      </c>
      <c r="I40" s="32">
        <f>SUM(I27:I39)</f>
        <v>0</v>
      </c>
      <c r="J40" s="32">
        <f>SUM(J27:J39)</f>
        <v>0</v>
      </c>
      <c r="K40" s="33">
        <f>SUM(K27:K39)</f>
        <v>0</v>
      </c>
      <c r="L40" s="65">
        <f>SUM(L27:L39)</f>
        <v>0</v>
      </c>
    </row>
    <row r="41" spans="1:14" s="22" customFormat="1" x14ac:dyDescent="0.2">
      <c r="B41" s="21"/>
      <c r="C41" s="34" t="s">
        <v>92</v>
      </c>
      <c r="D41" s="23"/>
      <c r="E41" s="35"/>
      <c r="F41" s="36"/>
      <c r="G41" s="36"/>
      <c r="H41" s="36"/>
      <c r="I41" s="36"/>
      <c r="J41" s="36"/>
      <c r="K41" s="37"/>
      <c r="L41" s="38"/>
    </row>
    <row r="42" spans="1:14" s="22" customFormat="1" x14ac:dyDescent="0.2">
      <c r="B42" s="21">
        <v>13</v>
      </c>
      <c r="C42" s="22" t="s">
        <v>90</v>
      </c>
      <c r="D42" s="23"/>
      <c r="E42" s="24"/>
      <c r="F42" s="25">
        <v>0</v>
      </c>
      <c r="G42" s="25">
        <v>0</v>
      </c>
      <c r="H42" s="25">
        <v>0</v>
      </c>
      <c r="I42" s="25">
        <v>0</v>
      </c>
      <c r="J42" s="25">
        <v>0</v>
      </c>
      <c r="K42" s="26">
        <v>0</v>
      </c>
      <c r="L42" s="63">
        <f>SUMPRODUCT(F42:K42,$F$7:$K$7)</f>
        <v>0</v>
      </c>
      <c r="M42" s="27" t="e">
        <f>+L42/E42-1</f>
        <v>#DIV/0!</v>
      </c>
      <c r="N42" s="28">
        <f>+L42-E42</f>
        <v>0</v>
      </c>
    </row>
    <row r="43" spans="1:14" s="22" customFormat="1" x14ac:dyDescent="0.2">
      <c r="A43" s="42"/>
      <c r="B43" s="21">
        <v>12</v>
      </c>
      <c r="C43" s="22" t="s">
        <v>38</v>
      </c>
      <c r="D43" s="23"/>
      <c r="E43" s="24"/>
      <c r="F43" s="25">
        <v>0</v>
      </c>
      <c r="G43" s="25">
        <v>0</v>
      </c>
      <c r="H43" s="25">
        <v>0</v>
      </c>
      <c r="I43" s="25">
        <v>0</v>
      </c>
      <c r="J43" s="25">
        <v>0</v>
      </c>
      <c r="K43" s="26">
        <v>0</v>
      </c>
      <c r="L43" s="64">
        <f>SUMPRODUCT(F43:K43,$F$7:$K$7)</f>
        <v>0</v>
      </c>
      <c r="M43" s="27" t="e">
        <f>+L43/E43-1</f>
        <v>#DIV/0!</v>
      </c>
      <c r="N43" s="28">
        <f>+L43-E43</f>
        <v>0</v>
      </c>
    </row>
    <row r="44" spans="1:14" s="22" customFormat="1" x14ac:dyDescent="0.2">
      <c r="B44" s="21">
        <v>11</v>
      </c>
      <c r="C44" s="22" t="s">
        <v>93</v>
      </c>
      <c r="D44" s="23"/>
      <c r="E44" s="24"/>
      <c r="F44" s="25">
        <v>0</v>
      </c>
      <c r="G44" s="25">
        <v>0</v>
      </c>
      <c r="H44" s="25">
        <v>0</v>
      </c>
      <c r="I44" s="25">
        <v>0</v>
      </c>
      <c r="J44" s="25">
        <v>0</v>
      </c>
      <c r="K44" s="26">
        <v>0</v>
      </c>
      <c r="L44" s="64">
        <f>SUMPRODUCT(F44:K44,$F$7:$K$7)</f>
        <v>0</v>
      </c>
      <c r="M44" s="27" t="e">
        <f>+L44/E44-1</f>
        <v>#DIV/0!</v>
      </c>
      <c r="N44" s="28">
        <f>+L44-E44</f>
        <v>0</v>
      </c>
    </row>
    <row r="45" spans="1:14" s="22" customFormat="1" x14ac:dyDescent="0.2">
      <c r="B45" s="21">
        <v>10</v>
      </c>
      <c r="C45" s="22" t="s">
        <v>52</v>
      </c>
      <c r="D45" s="23"/>
      <c r="E45" s="24"/>
      <c r="F45" s="25">
        <v>0</v>
      </c>
      <c r="G45" s="25">
        <v>0</v>
      </c>
      <c r="H45" s="25">
        <v>0</v>
      </c>
      <c r="I45" s="25">
        <v>0</v>
      </c>
      <c r="J45" s="25">
        <v>0</v>
      </c>
      <c r="K45" s="26">
        <v>0</v>
      </c>
      <c r="L45" s="64">
        <f>SUMPRODUCT(F45:K45,$F$7:$K$7)</f>
        <v>0</v>
      </c>
      <c r="M45" s="27" t="e">
        <f>+L45/E45-1</f>
        <v>#DIV/0!</v>
      </c>
      <c r="N45" s="28">
        <f>+L45-E45</f>
        <v>0</v>
      </c>
    </row>
    <row r="46" spans="1:14" s="22" customFormat="1" x14ac:dyDescent="0.2">
      <c r="B46" s="21">
        <v>9</v>
      </c>
      <c r="C46" s="22" t="s">
        <v>68</v>
      </c>
      <c r="D46" s="23"/>
      <c r="E46" s="24"/>
      <c r="F46" s="25">
        <v>0</v>
      </c>
      <c r="G46" s="25">
        <v>0</v>
      </c>
      <c r="H46" s="25">
        <v>0</v>
      </c>
      <c r="I46" s="25">
        <v>0</v>
      </c>
      <c r="J46" s="25">
        <v>0</v>
      </c>
      <c r="K46" s="26">
        <v>0</v>
      </c>
      <c r="L46" s="64">
        <f>SUMPRODUCT(F46:K46,$F$7:$K$7)</f>
        <v>0</v>
      </c>
      <c r="M46" s="27" t="e">
        <f>+L46/E46-1</f>
        <v>#DIV/0!</v>
      </c>
      <c r="N46" s="28">
        <f>+L46-E46</f>
        <v>0</v>
      </c>
    </row>
    <row r="47" spans="1:14" s="22" customFormat="1" x14ac:dyDescent="0.2">
      <c r="B47" s="21">
        <v>8</v>
      </c>
      <c r="C47" s="22" t="s">
        <v>36</v>
      </c>
      <c r="D47" s="23"/>
      <c r="E47" s="24"/>
      <c r="F47" s="25">
        <v>0</v>
      </c>
      <c r="G47" s="25">
        <v>0</v>
      </c>
      <c r="H47" s="25">
        <v>0</v>
      </c>
      <c r="I47" s="25">
        <v>0</v>
      </c>
      <c r="J47" s="25">
        <v>0</v>
      </c>
      <c r="K47" s="26">
        <v>0</v>
      </c>
      <c r="L47" s="64">
        <f>SUMPRODUCT(F47:K47,$F$7:$K$7)</f>
        <v>0</v>
      </c>
      <c r="M47" s="27" t="e">
        <f>+L47/E47-1</f>
        <v>#DIV/0!</v>
      </c>
      <c r="N47" s="28">
        <f>+L47-E47</f>
        <v>0</v>
      </c>
    </row>
    <row r="48" spans="1:14" s="22" customFormat="1" x14ac:dyDescent="0.2">
      <c r="B48" s="21">
        <v>7</v>
      </c>
      <c r="C48" s="22" t="s">
        <v>35</v>
      </c>
      <c r="D48" s="23"/>
      <c r="E48" s="24"/>
      <c r="F48" s="25">
        <v>0</v>
      </c>
      <c r="G48" s="25">
        <v>0</v>
      </c>
      <c r="H48" s="25">
        <v>0</v>
      </c>
      <c r="I48" s="25">
        <v>0</v>
      </c>
      <c r="J48" s="25">
        <v>0</v>
      </c>
      <c r="K48" s="26">
        <v>0</v>
      </c>
      <c r="L48" s="64">
        <f>SUMPRODUCT(F48:K48,$F$7:$K$7)</f>
        <v>0</v>
      </c>
      <c r="M48" s="27" t="e">
        <f>+L48/E48-1</f>
        <v>#DIV/0!</v>
      </c>
      <c r="N48" s="28">
        <f>+L48-E48</f>
        <v>0</v>
      </c>
    </row>
    <row r="49" spans="2:14" s="22" customFormat="1" x14ac:dyDescent="0.2">
      <c r="B49" s="21">
        <v>6</v>
      </c>
      <c r="C49" s="22" t="s">
        <v>23</v>
      </c>
      <c r="D49" s="23"/>
      <c r="E49" s="24"/>
      <c r="F49" s="25">
        <v>0</v>
      </c>
      <c r="G49" s="25">
        <v>0</v>
      </c>
      <c r="H49" s="25">
        <v>0</v>
      </c>
      <c r="I49" s="25">
        <v>0</v>
      </c>
      <c r="J49" s="25">
        <v>0</v>
      </c>
      <c r="K49" s="26">
        <v>0</v>
      </c>
      <c r="L49" s="64">
        <f>SUMPRODUCT(F49:K49,$F$7:$K$7)</f>
        <v>0</v>
      </c>
      <c r="M49" s="27" t="e">
        <f>+L49/E49-1</f>
        <v>#DIV/0!</v>
      </c>
      <c r="N49" s="28">
        <f>+L49-E49</f>
        <v>0</v>
      </c>
    </row>
    <row r="50" spans="2:14" s="22" customFormat="1" x14ac:dyDescent="0.2">
      <c r="B50" s="21">
        <v>5</v>
      </c>
      <c r="C50" s="22" t="s">
        <v>62</v>
      </c>
      <c r="D50" s="23"/>
      <c r="E50" s="24"/>
      <c r="F50" s="25">
        <v>0</v>
      </c>
      <c r="G50" s="25">
        <v>0</v>
      </c>
      <c r="H50" s="25">
        <v>0</v>
      </c>
      <c r="I50" s="25">
        <v>0</v>
      </c>
      <c r="J50" s="25">
        <v>0</v>
      </c>
      <c r="K50" s="26">
        <v>0</v>
      </c>
      <c r="L50" s="64">
        <f>SUMPRODUCT(F50:K50,$F$7:$K$7)</f>
        <v>0</v>
      </c>
      <c r="M50" s="27" t="e">
        <f>+L50/E50-1</f>
        <v>#DIV/0!</v>
      </c>
      <c r="N50" s="28">
        <f>+L50-E50</f>
        <v>0</v>
      </c>
    </row>
    <row r="51" spans="2:14" s="22" customFormat="1" x14ac:dyDescent="0.2">
      <c r="B51" s="21">
        <v>4</v>
      </c>
      <c r="C51" s="22" t="s">
        <v>54</v>
      </c>
      <c r="D51" s="23"/>
      <c r="E51" s="24"/>
      <c r="F51" s="25">
        <v>0</v>
      </c>
      <c r="G51" s="25">
        <v>0</v>
      </c>
      <c r="H51" s="25">
        <v>0</v>
      </c>
      <c r="I51" s="25">
        <v>0</v>
      </c>
      <c r="J51" s="25">
        <v>0</v>
      </c>
      <c r="K51" s="26">
        <v>0</v>
      </c>
      <c r="L51" s="64">
        <f>SUMPRODUCT(F51:K51,$F$7:$K$7)</f>
        <v>0</v>
      </c>
      <c r="M51" s="27" t="e">
        <f>+L51/E51-1</f>
        <v>#DIV/0!</v>
      </c>
      <c r="N51" s="28">
        <f>+L51-E51</f>
        <v>0</v>
      </c>
    </row>
    <row r="52" spans="2:14" s="22" customFormat="1" x14ac:dyDescent="0.2">
      <c r="B52" s="21">
        <v>3</v>
      </c>
      <c r="C52" s="22" t="s">
        <v>47</v>
      </c>
      <c r="D52" s="23"/>
      <c r="E52" s="24"/>
      <c r="F52" s="25">
        <v>0</v>
      </c>
      <c r="G52" s="25">
        <v>0</v>
      </c>
      <c r="H52" s="25">
        <v>0</v>
      </c>
      <c r="I52" s="25">
        <v>0</v>
      </c>
      <c r="J52" s="25">
        <v>0</v>
      </c>
      <c r="K52" s="26">
        <v>0</v>
      </c>
      <c r="L52" s="64">
        <f>SUMPRODUCT(F52:K52,$F$7:$K$7)</f>
        <v>0</v>
      </c>
      <c r="M52" s="27" t="e">
        <f>+L52/E52-1</f>
        <v>#DIV/0!</v>
      </c>
      <c r="N52" s="28">
        <f>+L52-E52</f>
        <v>0</v>
      </c>
    </row>
    <row r="53" spans="2:14" s="22" customFormat="1" x14ac:dyDescent="0.2">
      <c r="B53" s="21">
        <v>2</v>
      </c>
      <c r="C53" s="22" t="s">
        <v>59</v>
      </c>
      <c r="D53" s="23"/>
      <c r="E53" s="24"/>
      <c r="F53" s="25">
        <v>0</v>
      </c>
      <c r="G53" s="25">
        <v>0</v>
      </c>
      <c r="H53" s="25">
        <v>0</v>
      </c>
      <c r="I53" s="25">
        <v>0</v>
      </c>
      <c r="J53" s="25">
        <v>0</v>
      </c>
      <c r="K53" s="26">
        <v>0</v>
      </c>
      <c r="L53" s="64">
        <f>SUMPRODUCT(F53:K53,$F$7:$K$7)</f>
        <v>0</v>
      </c>
      <c r="M53" s="27" t="e">
        <f>+L53/E53-1</f>
        <v>#DIV/0!</v>
      </c>
      <c r="N53" s="28">
        <f>+L53-E53</f>
        <v>0</v>
      </c>
    </row>
    <row r="54" spans="2:14" s="22" customFormat="1" x14ac:dyDescent="0.2">
      <c r="B54" s="21">
        <v>1</v>
      </c>
      <c r="C54" s="22" t="s">
        <v>53</v>
      </c>
      <c r="D54" s="23"/>
      <c r="E54" s="24"/>
      <c r="F54" s="25">
        <v>0</v>
      </c>
      <c r="G54" s="25">
        <v>0</v>
      </c>
      <c r="H54" s="25">
        <v>0</v>
      </c>
      <c r="I54" s="25">
        <v>0</v>
      </c>
      <c r="J54" s="25">
        <v>0</v>
      </c>
      <c r="K54" s="26">
        <v>0</v>
      </c>
      <c r="L54" s="64">
        <f>SUMPRODUCT(F54:K54,$F$7:$K$7)</f>
        <v>0</v>
      </c>
      <c r="M54" s="27" t="e">
        <f>+L54/E54-1</f>
        <v>#DIV/0!</v>
      </c>
      <c r="N54" s="28">
        <f>+L54-E54</f>
        <v>0</v>
      </c>
    </row>
    <row r="55" spans="2:14" s="22" customFormat="1" x14ac:dyDescent="0.2">
      <c r="B55" s="21"/>
      <c r="D55" s="23"/>
      <c r="E55" s="30">
        <f>+SUM(E42:E54)</f>
        <v>0</v>
      </c>
      <c r="F55" s="31">
        <f>SUM(F42:F54)</f>
        <v>0</v>
      </c>
      <c r="G55" s="32">
        <f>SUM(G42:G54)</f>
        <v>0</v>
      </c>
      <c r="H55" s="32">
        <f>SUM(H42:H54)</f>
        <v>0</v>
      </c>
      <c r="I55" s="32">
        <f>SUM(I42:I54)</f>
        <v>0</v>
      </c>
      <c r="J55" s="32">
        <f>SUM(J42:J54)</f>
        <v>0</v>
      </c>
      <c r="K55" s="33">
        <f>SUM(K42:K54)</f>
        <v>0</v>
      </c>
      <c r="L55" s="65">
        <f>SUM(L42:L54)</f>
        <v>0</v>
      </c>
    </row>
    <row r="56" spans="2:14" s="22" customFormat="1" x14ac:dyDescent="0.2">
      <c r="B56" s="21"/>
      <c r="C56" s="34" t="s">
        <v>94</v>
      </c>
      <c r="D56" s="23"/>
      <c r="E56" s="35"/>
      <c r="F56" s="43"/>
      <c r="G56" s="43"/>
      <c r="H56" s="43"/>
      <c r="I56" s="43"/>
      <c r="J56" s="43"/>
      <c r="K56" s="44"/>
      <c r="L56" s="38"/>
    </row>
    <row r="57" spans="2:14" s="22" customFormat="1" x14ac:dyDescent="0.2">
      <c r="B57" s="21">
        <v>13</v>
      </c>
      <c r="C57" s="22" t="s">
        <v>90</v>
      </c>
      <c r="D57" s="23"/>
      <c r="E57" s="24"/>
      <c r="F57" s="25">
        <v>0</v>
      </c>
      <c r="G57" s="25">
        <v>0</v>
      </c>
      <c r="H57" s="25">
        <v>0</v>
      </c>
      <c r="I57" s="25">
        <v>0</v>
      </c>
      <c r="J57" s="25">
        <v>0</v>
      </c>
      <c r="K57" s="26">
        <v>0</v>
      </c>
      <c r="L57" s="63">
        <f>SUMPRODUCT(F57:K57,$F$7:$K$7)</f>
        <v>0</v>
      </c>
      <c r="M57" s="27" t="e">
        <f>+L57/E57-1</f>
        <v>#DIV/0!</v>
      </c>
      <c r="N57" s="45">
        <f>+L57-E57</f>
        <v>0</v>
      </c>
    </row>
    <row r="58" spans="2:14" s="22" customFormat="1" x14ac:dyDescent="0.2">
      <c r="B58" s="21">
        <v>12</v>
      </c>
      <c r="C58" s="22" t="s">
        <v>95</v>
      </c>
      <c r="D58" s="23"/>
      <c r="E58" s="24"/>
      <c r="F58" s="25">
        <v>0</v>
      </c>
      <c r="G58" s="25">
        <v>0</v>
      </c>
      <c r="H58" s="25">
        <v>0</v>
      </c>
      <c r="I58" s="25">
        <v>0</v>
      </c>
      <c r="J58" s="25">
        <v>0</v>
      </c>
      <c r="K58" s="26">
        <v>0</v>
      </c>
      <c r="L58" s="64">
        <f>SUMPRODUCT(F58:K58,$F$7:$K$7)</f>
        <v>0</v>
      </c>
      <c r="M58" s="27" t="e">
        <f>+L58/E58-1</f>
        <v>#DIV/0!</v>
      </c>
      <c r="N58" s="45">
        <f>+L58-E58</f>
        <v>0</v>
      </c>
    </row>
    <row r="59" spans="2:14" s="22" customFormat="1" x14ac:dyDescent="0.2">
      <c r="B59" s="21">
        <v>11</v>
      </c>
      <c r="C59" s="22" t="s">
        <v>46</v>
      </c>
      <c r="D59" s="23"/>
      <c r="E59" s="24"/>
      <c r="F59" s="25">
        <v>0</v>
      </c>
      <c r="G59" s="25">
        <v>0</v>
      </c>
      <c r="H59" s="25">
        <v>0</v>
      </c>
      <c r="I59" s="25">
        <v>0</v>
      </c>
      <c r="J59" s="25">
        <v>0</v>
      </c>
      <c r="K59" s="26">
        <v>0</v>
      </c>
      <c r="L59" s="64">
        <f>SUMPRODUCT(F59:K59,$F$7:$K$7)</f>
        <v>0</v>
      </c>
      <c r="M59" s="27" t="e">
        <f>+L59/E59-1</f>
        <v>#DIV/0!</v>
      </c>
      <c r="N59" s="45">
        <f>+L59-E59</f>
        <v>0</v>
      </c>
    </row>
    <row r="60" spans="2:14" s="22" customFormat="1" x14ac:dyDescent="0.2">
      <c r="B60" s="21">
        <v>10</v>
      </c>
      <c r="C60" s="22" t="s">
        <v>18</v>
      </c>
      <c r="D60" s="23"/>
      <c r="E60" s="24"/>
      <c r="F60" s="25">
        <v>0</v>
      </c>
      <c r="G60" s="25">
        <v>0</v>
      </c>
      <c r="H60" s="25">
        <v>0</v>
      </c>
      <c r="I60" s="25">
        <v>0</v>
      </c>
      <c r="J60" s="25">
        <v>0</v>
      </c>
      <c r="K60" s="26">
        <v>0</v>
      </c>
      <c r="L60" s="64">
        <f>SUMPRODUCT(F60:K60,$F$7:$K$7)</f>
        <v>0</v>
      </c>
      <c r="M60" s="27" t="e">
        <f>+L60/E60-1</f>
        <v>#DIV/0!</v>
      </c>
      <c r="N60" s="45">
        <f>+L60-E60</f>
        <v>0</v>
      </c>
    </row>
    <row r="61" spans="2:14" s="22" customFormat="1" x14ac:dyDescent="0.2">
      <c r="B61" s="21">
        <v>9</v>
      </c>
      <c r="C61" s="22" t="s">
        <v>20</v>
      </c>
      <c r="D61" s="23"/>
      <c r="E61" s="24"/>
      <c r="F61" s="25">
        <v>0</v>
      </c>
      <c r="G61" s="25">
        <v>0</v>
      </c>
      <c r="H61" s="25">
        <v>0</v>
      </c>
      <c r="I61" s="25">
        <v>0</v>
      </c>
      <c r="J61" s="25">
        <v>0</v>
      </c>
      <c r="K61" s="26">
        <v>0</v>
      </c>
      <c r="L61" s="64">
        <f>SUMPRODUCT(F61:K61,$F$7:$K$7)</f>
        <v>0</v>
      </c>
      <c r="M61" s="27" t="e">
        <f>+L61/E61-1</f>
        <v>#DIV/0!</v>
      </c>
      <c r="N61" s="45">
        <f>+L61-E61</f>
        <v>0</v>
      </c>
    </row>
    <row r="62" spans="2:14" s="22" customFormat="1" x14ac:dyDescent="0.2">
      <c r="B62" s="21">
        <v>8</v>
      </c>
      <c r="C62" s="22" t="s">
        <v>45</v>
      </c>
      <c r="D62" s="23"/>
      <c r="E62" s="24"/>
      <c r="F62" s="25">
        <v>0</v>
      </c>
      <c r="G62" s="25">
        <v>0</v>
      </c>
      <c r="H62" s="25">
        <v>0</v>
      </c>
      <c r="I62" s="25">
        <v>0</v>
      </c>
      <c r="J62" s="25">
        <v>0</v>
      </c>
      <c r="K62" s="26">
        <v>0</v>
      </c>
      <c r="L62" s="64">
        <f>SUMPRODUCT(F62:K62,$F$7:$K$7)</f>
        <v>0</v>
      </c>
      <c r="M62" s="27" t="e">
        <f>+L62/E62-1</f>
        <v>#DIV/0!</v>
      </c>
      <c r="N62" s="45">
        <f>+L62-E62</f>
        <v>0</v>
      </c>
    </row>
    <row r="63" spans="2:14" s="22" customFormat="1" x14ac:dyDescent="0.2">
      <c r="B63" s="21">
        <v>7</v>
      </c>
      <c r="C63" s="22" t="s">
        <v>58</v>
      </c>
      <c r="D63" s="23"/>
      <c r="E63" s="24"/>
      <c r="F63" s="25">
        <v>0</v>
      </c>
      <c r="G63" s="25">
        <v>0</v>
      </c>
      <c r="H63" s="25">
        <v>0</v>
      </c>
      <c r="I63" s="25">
        <v>0</v>
      </c>
      <c r="J63" s="25">
        <v>0</v>
      </c>
      <c r="K63" s="26">
        <v>0</v>
      </c>
      <c r="L63" s="64">
        <f>SUMPRODUCT(F63:K63,$F$7:$K$7)</f>
        <v>0</v>
      </c>
      <c r="M63" s="27" t="e">
        <f>+L63/E63-1</f>
        <v>#DIV/0!</v>
      </c>
      <c r="N63" s="45">
        <f>+L63-E63</f>
        <v>0</v>
      </c>
    </row>
    <row r="64" spans="2:14" s="22" customFormat="1" x14ac:dyDescent="0.2">
      <c r="B64" s="21">
        <v>6</v>
      </c>
      <c r="C64" s="22" t="s">
        <v>19</v>
      </c>
      <c r="D64" s="23"/>
      <c r="E64" s="24"/>
      <c r="F64" s="25">
        <v>0</v>
      </c>
      <c r="G64" s="25">
        <v>0</v>
      </c>
      <c r="H64" s="25">
        <v>0</v>
      </c>
      <c r="I64" s="25">
        <v>0</v>
      </c>
      <c r="J64" s="25">
        <v>0</v>
      </c>
      <c r="K64" s="26">
        <v>0</v>
      </c>
      <c r="L64" s="64">
        <f>SUMPRODUCT(F64:K64,$F$7:$K$7)</f>
        <v>0</v>
      </c>
      <c r="M64" s="27" t="e">
        <f>+L64/E64-1</f>
        <v>#DIV/0!</v>
      </c>
      <c r="N64" s="45">
        <f>+L64-E64</f>
        <v>0</v>
      </c>
    </row>
    <row r="65" spans="2:14" x14ac:dyDescent="0.2">
      <c r="B65" s="46">
        <v>5</v>
      </c>
      <c r="C65" s="22" t="s">
        <v>57</v>
      </c>
      <c r="D65" s="47"/>
      <c r="E65" s="24"/>
      <c r="F65" s="25">
        <v>0</v>
      </c>
      <c r="G65" s="25">
        <v>0</v>
      </c>
      <c r="H65" s="25">
        <v>0</v>
      </c>
      <c r="I65" s="25">
        <v>0</v>
      </c>
      <c r="J65" s="25">
        <v>0</v>
      </c>
      <c r="K65" s="26">
        <v>0</v>
      </c>
      <c r="L65" s="64">
        <f>SUMPRODUCT(F65:K65,$F$7:$K$7)</f>
        <v>0</v>
      </c>
      <c r="M65" s="27" t="e">
        <f>+L65/E65-1</f>
        <v>#DIV/0!</v>
      </c>
      <c r="N65" s="48">
        <f>+L65-E65</f>
        <v>0</v>
      </c>
    </row>
    <row r="66" spans="2:14" x14ac:dyDescent="0.2">
      <c r="B66" s="46">
        <v>4</v>
      </c>
      <c r="C66" s="22" t="s">
        <v>43</v>
      </c>
      <c r="D66" s="47"/>
      <c r="E66" s="24"/>
      <c r="F66" s="25">
        <v>0</v>
      </c>
      <c r="G66" s="25">
        <v>0</v>
      </c>
      <c r="H66" s="25">
        <v>0</v>
      </c>
      <c r="I66" s="25">
        <v>0</v>
      </c>
      <c r="J66" s="25">
        <v>0</v>
      </c>
      <c r="K66" s="26">
        <v>0</v>
      </c>
      <c r="L66" s="64">
        <f>SUMPRODUCT(F66:K66,$F$7:$K$7)</f>
        <v>0</v>
      </c>
      <c r="M66" s="27" t="e">
        <f>+L66/E66-1</f>
        <v>#DIV/0!</v>
      </c>
      <c r="N66" s="48">
        <f>+L66-E66</f>
        <v>0</v>
      </c>
    </row>
    <row r="67" spans="2:14" x14ac:dyDescent="0.2">
      <c r="B67" s="46">
        <v>3</v>
      </c>
      <c r="C67" s="22" t="s">
        <v>65</v>
      </c>
      <c r="D67" s="47"/>
      <c r="E67" s="24"/>
      <c r="F67" s="25">
        <v>0</v>
      </c>
      <c r="G67" s="25">
        <v>0</v>
      </c>
      <c r="H67" s="25">
        <v>0</v>
      </c>
      <c r="I67" s="25">
        <v>0</v>
      </c>
      <c r="J67" s="25">
        <v>0</v>
      </c>
      <c r="K67" s="26">
        <v>0</v>
      </c>
      <c r="L67" s="64">
        <f>SUMPRODUCT(F67:K67,$F$7:$K$7)</f>
        <v>0</v>
      </c>
      <c r="M67" s="27" t="e">
        <f>+L67/E67-1</f>
        <v>#DIV/0!</v>
      </c>
      <c r="N67" s="48">
        <f>+L67-E67</f>
        <v>0</v>
      </c>
    </row>
    <row r="68" spans="2:14" x14ac:dyDescent="0.2">
      <c r="B68" s="46">
        <v>2</v>
      </c>
      <c r="C68" s="22" t="s">
        <v>44</v>
      </c>
      <c r="D68" s="47"/>
      <c r="E68" s="24"/>
      <c r="F68" s="25">
        <v>0</v>
      </c>
      <c r="G68" s="25">
        <v>0</v>
      </c>
      <c r="H68" s="25">
        <v>0</v>
      </c>
      <c r="I68" s="25">
        <v>0</v>
      </c>
      <c r="J68" s="25">
        <v>0</v>
      </c>
      <c r="K68" s="26">
        <v>0</v>
      </c>
      <c r="L68" s="64">
        <f>SUMPRODUCT(F68:K68,$F$7:$K$7)</f>
        <v>0</v>
      </c>
      <c r="M68" s="27" t="e">
        <f>+L68/E68-1</f>
        <v>#DIV/0!</v>
      </c>
      <c r="N68" s="48">
        <f>+L68-E68</f>
        <v>0</v>
      </c>
    </row>
    <row r="69" spans="2:14" x14ac:dyDescent="0.2">
      <c r="B69" s="46">
        <v>1</v>
      </c>
      <c r="C69" s="22" t="s">
        <v>69</v>
      </c>
      <c r="D69" s="47"/>
      <c r="E69" s="24"/>
      <c r="F69" s="25">
        <v>0</v>
      </c>
      <c r="G69" s="25">
        <v>0</v>
      </c>
      <c r="H69" s="25">
        <v>0</v>
      </c>
      <c r="I69" s="25">
        <v>0</v>
      </c>
      <c r="J69" s="25">
        <v>0</v>
      </c>
      <c r="K69" s="26">
        <v>0</v>
      </c>
      <c r="L69" s="64">
        <f>SUMPRODUCT(F69:K69,$F$7:$K$7)</f>
        <v>0</v>
      </c>
      <c r="M69" s="27" t="e">
        <f>+L69/E69-1</f>
        <v>#DIV/0!</v>
      </c>
      <c r="N69" s="48">
        <f>+L69-E69</f>
        <v>0</v>
      </c>
    </row>
    <row r="70" spans="2:14" x14ac:dyDescent="0.2">
      <c r="E70" s="49">
        <f>+SUM(E57:E69)</f>
        <v>0</v>
      </c>
      <c r="F70" s="32">
        <f>SUM(F57:F69)</f>
        <v>0</v>
      </c>
      <c r="G70" s="32">
        <f>SUM(G57:G69)</f>
        <v>0</v>
      </c>
      <c r="H70" s="32">
        <f>SUM(H57:H69)</f>
        <v>0</v>
      </c>
      <c r="I70" s="32">
        <f>SUM(I57:I69)</f>
        <v>0</v>
      </c>
      <c r="J70" s="32">
        <f>SUM(J57:J69)</f>
        <v>0</v>
      </c>
      <c r="K70" s="32">
        <f>SUM(K57:K69)</f>
        <v>0</v>
      </c>
      <c r="L70" s="65">
        <f>SUM(L57:L69)</f>
        <v>0</v>
      </c>
    </row>
    <row r="71" spans="2:14" x14ac:dyDescent="0.2">
      <c r="E71" s="50">
        <f>E70+E55+E40+E25</f>
        <v>0</v>
      </c>
      <c r="F71" s="16"/>
      <c r="G71" s="16"/>
      <c r="H71" s="16"/>
      <c r="I71" s="16"/>
      <c r="J71" s="16"/>
      <c r="K71" s="16"/>
      <c r="L71" s="63">
        <f>L70+L55+L40+L25</f>
        <v>0</v>
      </c>
    </row>
  </sheetData>
  <pageMargins left="0.75" right="0.75" top="1" bottom="1" header="0.5" footer="0.5"/>
  <pageSetup scale="55"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L46"/>
  <sheetViews>
    <sheetView topLeftCell="A7" workbookViewId="0">
      <selection activeCell="H2" sqref="H2"/>
    </sheetView>
  </sheetViews>
  <sheetFormatPr defaultRowHeight="15" x14ac:dyDescent="0.25"/>
  <cols>
    <col min="4" max="4" width="23.5703125" customWidth="1"/>
    <col min="7" max="7" width="12" bestFit="1" customWidth="1"/>
    <col min="8" max="12" width="18.7109375" bestFit="1" customWidth="1"/>
  </cols>
  <sheetData>
    <row r="2" spans="4:12" x14ac:dyDescent="0.25">
      <c r="H2" s="68" t="s">
        <v>99</v>
      </c>
      <c r="I2" s="68"/>
      <c r="J2" s="68"/>
      <c r="K2" s="68"/>
      <c r="L2" s="68"/>
    </row>
    <row r="3" spans="4:12" x14ac:dyDescent="0.25">
      <c r="D3" s="70" t="s">
        <v>0</v>
      </c>
      <c r="E3" s="69" t="s">
        <v>1</v>
      </c>
      <c r="F3" s="69" t="s">
        <v>98</v>
      </c>
      <c r="G3" s="69" t="s">
        <v>101</v>
      </c>
      <c r="H3" s="67" t="s">
        <v>13</v>
      </c>
      <c r="I3" s="67" t="s">
        <v>63</v>
      </c>
      <c r="J3" s="67" t="s">
        <v>11</v>
      </c>
      <c r="K3" s="67" t="s">
        <v>14</v>
      </c>
      <c r="L3" s="67" t="s">
        <v>6</v>
      </c>
    </row>
    <row r="4" spans="4:12" x14ac:dyDescent="0.25">
      <c r="D4" t="s">
        <v>13</v>
      </c>
      <c r="E4" s="66">
        <f>VLOOKUP($D4,testOutputs!$A$1:$BS$69,2,FALSE)</f>
        <v>1.11603250000001E-3</v>
      </c>
      <c r="F4" s="66">
        <f>VLOOKUP($D4,testOutputs!$A$1:$BS$69,3,FALSE)</f>
        <v>3.8338483170140898E-3</v>
      </c>
      <c r="G4" s="66">
        <f>F4^2</f>
        <v>1.4698392917871769E-5</v>
      </c>
      <c r="H4" s="66">
        <f>INDEX(testOutputs!$A$1:$BS$69,MATCH(Combos!$D4,testOutputs!$A$1:$A$69,0),MATCH(Combos!H$3,testOutputs!$A$1:$BS$1,0))</f>
        <v>1.46983929178718E-5</v>
      </c>
      <c r="I4" s="66">
        <f>INDEX(testOutputs!$A$1:$BS$69,MATCH(Combos!$D4,testOutputs!$A$1:$A$69,0),MATCH(Combos!I$3,testOutputs!$A$1:$BS$1,0))</f>
        <v>1.01409929380234E-7</v>
      </c>
      <c r="J4" s="66">
        <f>INDEX(testOutputs!$A$1:$BS$69,MATCH(Combos!$D4,testOutputs!$A$1:$A$69,0),MATCH(Combos!J$3,testOutputs!$A$1:$BS$1,0))</f>
        <v>-8.2175634487883493E-9</v>
      </c>
      <c r="K4" s="66">
        <f>INDEX(testOutputs!$A$1:$BS$69,MATCH(Combos!$D4,testOutputs!$A$1:$A$69,0),MATCH(Combos!K$3,testOutputs!$A$1:$BS$1,0))</f>
        <v>1.7475526691252201E-8</v>
      </c>
      <c r="L4" s="66">
        <f>INDEX(testOutputs!$A$1:$BS$69,MATCH(Combos!$D4,testOutputs!$A$1:$A$69,0),MATCH(Combos!L$3,testOutputs!$A$1:$BS$1,0))</f>
        <v>8.4669326440669807E-9</v>
      </c>
    </row>
    <row r="5" spans="4:12" x14ac:dyDescent="0.25">
      <c r="D5" t="s">
        <v>63</v>
      </c>
      <c r="E5" s="66">
        <f>VLOOKUP($D5,testOutputs!$A$1:$BS$69,2,FALSE)</f>
        <v>7.2060282999999699E-3</v>
      </c>
      <c r="F5" s="66">
        <f>VLOOKUP($D5,testOutputs!$A$1:$BS$69,3,FALSE)</f>
        <v>1.3223577384681299E-2</v>
      </c>
      <c r="G5" s="66">
        <f t="shared" ref="G5:G8" si="0">F5^2</f>
        <v>1.7486299884865471E-4</v>
      </c>
      <c r="H5" s="66">
        <f>INDEX(testOutputs!$A$1:$BS$69,MATCH(Combos!$D5,testOutputs!$A$1:$A$69,0),MATCH(Combos!H$3,testOutputs!$A$1:$BS$1,0))</f>
        <v>1.01409929380234E-7</v>
      </c>
      <c r="I5" s="66">
        <f>INDEX(testOutputs!$A$1:$BS$69,MATCH(Combos!$D5,testOutputs!$A$1:$A$69,0),MATCH(Combos!I$3,testOutputs!$A$1:$BS$1,0))</f>
        <v>1.7486299884865599E-4</v>
      </c>
      <c r="J5" s="66">
        <f>INDEX(testOutputs!$A$1:$BS$69,MATCH(Combos!$D5,testOutputs!$A$1:$A$69,0),MATCH(Combos!J$3,testOutputs!$A$1:$BS$1,0))</f>
        <v>1.49047640188334E-6</v>
      </c>
      <c r="K5" s="66">
        <f>INDEX(testOutputs!$A$1:$BS$69,MATCH(Combos!$D5,testOutputs!$A$1:$A$69,0),MATCH(Combos!K$3,testOutputs!$A$1:$BS$1,0))</f>
        <v>8.7084579468984802E-8</v>
      </c>
      <c r="L5" s="66">
        <f>INDEX(testOutputs!$A$1:$BS$69,MATCH(Combos!$D5,testOutputs!$A$1:$A$69,0),MATCH(Combos!L$3,testOutputs!$A$1:$BS$1,0))</f>
        <v>3.8435065299851401E-8</v>
      </c>
    </row>
    <row r="6" spans="4:12" x14ac:dyDescent="0.25">
      <c r="D6" t="s">
        <v>11</v>
      </c>
      <c r="E6" s="66">
        <f>VLOOKUP($D6,testOutputs!$A$1:$BS$69,2,FALSE)</f>
        <v>1.3591406999999701E-3</v>
      </c>
      <c r="F6" s="66">
        <f>VLOOKUP($D6,testOutputs!$A$1:$BS$69,3,FALSE)</f>
        <v>4.53540333349045E-3</v>
      </c>
      <c r="G6" s="66">
        <f t="shared" si="0"/>
        <v>2.0569883397436286E-5</v>
      </c>
      <c r="H6" s="66">
        <f>INDEX(testOutputs!$A$1:$BS$69,MATCH(Combos!$D6,testOutputs!$A$1:$A$69,0),MATCH(Combos!H$3,testOutputs!$A$1:$BS$1,0))</f>
        <v>-8.2175634487883493E-9</v>
      </c>
      <c r="I6" s="66">
        <f>INDEX(testOutputs!$A$1:$BS$69,MATCH(Combos!$D6,testOutputs!$A$1:$A$69,0),MATCH(Combos!I$3,testOutputs!$A$1:$BS$1,0))</f>
        <v>1.49047640188334E-6</v>
      </c>
      <c r="J6" s="66">
        <f>INDEX(testOutputs!$A$1:$BS$69,MATCH(Combos!$D6,testOutputs!$A$1:$A$69,0),MATCH(Combos!J$3,testOutputs!$A$1:$BS$1,0))</f>
        <v>2.0569883397436202E-5</v>
      </c>
      <c r="K6" s="66">
        <f>INDEX(testOutputs!$A$1:$BS$69,MATCH(Combos!$D6,testOutputs!$A$1:$A$69,0),MATCH(Combos!K$3,testOutputs!$A$1:$BS$1,0))</f>
        <v>-2.5289577211627401E-8</v>
      </c>
      <c r="L6" s="66">
        <f>INDEX(testOutputs!$A$1:$BS$69,MATCH(Combos!$D6,testOutputs!$A$1:$A$69,0),MATCH(Combos!L$3,testOutputs!$A$1:$BS$1,0))</f>
        <v>-3.9898498388980399E-9</v>
      </c>
    </row>
    <row r="7" spans="4:12" x14ac:dyDescent="0.25">
      <c r="D7" t="s">
        <v>14</v>
      </c>
      <c r="E7" s="66">
        <f>VLOOKUP($D7,testOutputs!$A$1:$BS$69,2,FALSE)</f>
        <v>9.42112000000002E-5</v>
      </c>
      <c r="F7" s="66">
        <f>VLOOKUP($D7,testOutputs!$A$1:$BS$69,3,FALSE)</f>
        <v>1.0925240234804701E-3</v>
      </c>
      <c r="G7" s="66">
        <f t="shared" si="0"/>
        <v>1.1936087418819548E-6</v>
      </c>
      <c r="H7" s="66">
        <f>INDEX(testOutputs!$A$1:$BS$69,MATCH(Combos!$D7,testOutputs!$A$1:$A$69,0),MATCH(Combos!H$3,testOutputs!$A$1:$BS$1,0))</f>
        <v>1.7475526691252201E-8</v>
      </c>
      <c r="I7" s="66">
        <f>INDEX(testOutputs!$A$1:$BS$69,MATCH(Combos!$D7,testOutputs!$A$1:$A$69,0),MATCH(Combos!I$3,testOutputs!$A$1:$BS$1,0))</f>
        <v>8.7084579468984802E-8</v>
      </c>
      <c r="J7" s="66">
        <f>INDEX(testOutputs!$A$1:$BS$69,MATCH(Combos!$D7,testOutputs!$A$1:$A$69,0),MATCH(Combos!J$3,testOutputs!$A$1:$BS$1,0))</f>
        <v>-2.5289577211627401E-8</v>
      </c>
      <c r="K7" s="66">
        <f>INDEX(testOutputs!$A$1:$BS$69,MATCH(Combos!$D7,testOutputs!$A$1:$A$69,0),MATCH(Combos!K$3,testOutputs!$A$1:$BS$1,0))</f>
        <v>1.1936087418819601E-6</v>
      </c>
      <c r="L7" s="66">
        <f>INDEX(testOutputs!$A$1:$BS$69,MATCH(Combos!$D7,testOutputs!$A$1:$A$69,0),MATCH(Combos!L$3,testOutputs!$A$1:$BS$1,0))</f>
        <v>-6.0783507217471896E-9</v>
      </c>
    </row>
    <row r="8" spans="4:12" x14ac:dyDescent="0.25">
      <c r="D8" t="s">
        <v>6</v>
      </c>
      <c r="E8" s="66">
        <f>VLOOKUP($D8,testOutputs!$A$1:$BS$69,2,FALSE)</f>
        <v>6.4517700000000096E-5</v>
      </c>
      <c r="F8" s="66">
        <f>VLOOKUP($D8,testOutputs!$A$1:$BS$69,3,FALSE)</f>
        <v>9.6519528252371695E-4</v>
      </c>
      <c r="G8" s="66">
        <f t="shared" si="0"/>
        <v>9.3160193340603776E-7</v>
      </c>
      <c r="H8" s="66">
        <f>INDEX(testOutputs!$A$1:$BS$69,MATCH(Combos!$D8,testOutputs!$A$1:$A$69,0),MATCH(Combos!H$3,testOutputs!$A$1:$BS$1,0))</f>
        <v>8.4669326440669807E-9</v>
      </c>
      <c r="I8" s="66">
        <f>INDEX(testOutputs!$A$1:$BS$69,MATCH(Combos!$D8,testOutputs!$A$1:$A$69,0),MATCH(Combos!I$3,testOutputs!$A$1:$BS$1,0))</f>
        <v>3.8435065299851401E-8</v>
      </c>
      <c r="J8" s="66">
        <f>INDEX(testOutputs!$A$1:$BS$69,MATCH(Combos!$D8,testOutputs!$A$1:$A$69,0),MATCH(Combos!J$3,testOutputs!$A$1:$BS$1,0))</f>
        <v>-3.9898498388980399E-9</v>
      </c>
      <c r="K8" s="66">
        <f>INDEX(testOutputs!$A$1:$BS$69,MATCH(Combos!$D8,testOutputs!$A$1:$A$69,0),MATCH(Combos!K$3,testOutputs!$A$1:$BS$1,0))</f>
        <v>-6.0783507217471896E-9</v>
      </c>
      <c r="L8" s="66">
        <f>INDEX(testOutputs!$A$1:$BS$69,MATCH(Combos!$D8,testOutputs!$A$1:$A$69,0),MATCH(Combos!L$3,testOutputs!$A$1:$BS$1,0))</f>
        <v>9.3160193340603904E-7</v>
      </c>
    </row>
    <row r="9" spans="4:12" x14ac:dyDescent="0.25">
      <c r="D9" s="72" t="s">
        <v>100</v>
      </c>
      <c r="E9" s="73">
        <f>SUM(E4:E8)</f>
        <v>9.83993039999995E-3</v>
      </c>
      <c r="F9" s="73">
        <f>SQRT(G9)</f>
        <v>1.4685231766218242E-2</v>
      </c>
      <c r="G9" s="74">
        <f>SUM(H4:L8)</f>
        <v>2.1565603202754533E-4</v>
      </c>
    </row>
    <row r="12" spans="4:12" x14ac:dyDescent="0.25">
      <c r="H12" s="71"/>
    </row>
    <row r="13" spans="4:12" x14ac:dyDescent="0.25">
      <c r="H13" s="68" t="s">
        <v>99</v>
      </c>
      <c r="I13" s="68"/>
      <c r="J13" s="68"/>
      <c r="K13" s="68"/>
    </row>
    <row r="14" spans="4:12" x14ac:dyDescent="0.25">
      <c r="D14" s="70" t="s">
        <v>0</v>
      </c>
      <c r="E14" s="69" t="s">
        <v>1</v>
      </c>
      <c r="F14" s="69" t="s">
        <v>98</v>
      </c>
      <c r="G14" s="69" t="s">
        <v>101</v>
      </c>
      <c r="H14" s="67" t="s">
        <v>26</v>
      </c>
      <c r="I14" s="67" t="s">
        <v>30</v>
      </c>
      <c r="J14" s="67" t="s">
        <v>31</v>
      </c>
      <c r="K14" s="67" t="s">
        <v>29</v>
      </c>
    </row>
    <row r="15" spans="4:12" x14ac:dyDescent="0.25">
      <c r="D15" t="s">
        <v>26</v>
      </c>
      <c r="E15" s="66">
        <f>VLOOKUP($D15,testOutputs!$A$1:$BS$69,2,FALSE)</f>
        <v>1.62149719999999E-3</v>
      </c>
      <c r="F15" s="66">
        <f>VLOOKUP($D15,testOutputs!$A$1:$BS$69,3,FALSE)</f>
        <v>4.7851941232533897E-3</v>
      </c>
      <c r="G15" s="66">
        <f>F15^2</f>
        <v>2.2898082797218778E-5</v>
      </c>
      <c r="H15" s="66">
        <f>INDEX(testOutputs!$A$1:$BS$69,MATCH(Combos!$D15,testOutputs!$A$1:$A$69,0),MATCH(Combos!H$14,testOutputs!$A$1:$BS$1,0))</f>
        <v>2.28980827972187E-5</v>
      </c>
      <c r="I15" s="66">
        <f>INDEX(testOutputs!$A$1:$BS$69,MATCH(Combos!$D15,testOutputs!$A$1:$A$69,0),MATCH(Combos!I$14,testOutputs!$A$1:$BS$1,0))</f>
        <v>5.6082163679903402E-8</v>
      </c>
      <c r="J15" s="66">
        <f>INDEX(testOutputs!$A$1:$BS$69,MATCH(Combos!$D15,testOutputs!$A$1:$A$69,0),MATCH(Combos!J$14,testOutputs!$A$1:$BS$1,0))</f>
        <v>-5.6518553763685102E-8</v>
      </c>
      <c r="K15" s="66">
        <f>INDEX(testOutputs!$A$1:$BS$69,MATCH(Combos!$D15,testOutputs!$A$1:$A$69,0),MATCH(Combos!K$14,testOutputs!$A$1:$BS$1,0))</f>
        <v>2.00546486984744E-8</v>
      </c>
    </row>
    <row r="16" spans="4:12" x14ac:dyDescent="0.25">
      <c r="D16" t="s">
        <v>30</v>
      </c>
      <c r="E16" s="66">
        <f>VLOOKUP($D16,testOutputs!$A$1:$BS$69,2,FALSE)</f>
        <v>1.9036009999999999E-4</v>
      </c>
      <c r="F16" s="66">
        <f>VLOOKUP($D16,testOutputs!$A$1:$BS$69,3,FALSE)</f>
        <v>1.6063958728797E-3</v>
      </c>
      <c r="G16" s="66">
        <f t="shared" ref="G16:G18" si="1">F16^2</f>
        <v>2.5805077004049331E-6</v>
      </c>
      <c r="H16" s="66">
        <f>INDEX(testOutputs!$A$1:$BS$69,MATCH(Combos!$D16,testOutputs!$A$1:$A$69,0),MATCH(Combos!H$14,testOutputs!$A$1:$BS$1,0))</f>
        <v>5.6082163679903402E-8</v>
      </c>
      <c r="I16" s="66">
        <f>INDEX(testOutputs!$A$1:$BS$69,MATCH(Combos!$D16,testOutputs!$A$1:$A$69,0),MATCH(Combos!I$14,testOutputs!$A$1:$BS$1,0))</f>
        <v>2.58050770040495E-6</v>
      </c>
      <c r="J16" s="66">
        <f>INDEX(testOutputs!$A$1:$BS$69,MATCH(Combos!$D16,testOutputs!$A$1:$A$69,0),MATCH(Combos!J$14,testOutputs!$A$1:$BS$1,0))</f>
        <v>2.6363924800000099E-8</v>
      </c>
      <c r="K16" s="66">
        <f>INDEX(testOutputs!$A$1:$BS$69,MATCH(Combos!$D16,testOutputs!$A$1:$A$69,0),MATCH(Combos!K$14,testOutputs!$A$1:$BS$1,0))</f>
        <v>-8.4038456224564307E-9</v>
      </c>
    </row>
    <row r="17" spans="4:12" x14ac:dyDescent="0.25">
      <c r="D17" t="s">
        <v>31</v>
      </c>
      <c r="E17" s="66">
        <f>VLOOKUP($D17,testOutputs!$A$1:$BS$69,2,FALSE)</f>
        <v>1.0784722000000001E-3</v>
      </c>
      <c r="F17" s="66">
        <f>VLOOKUP($D17,testOutputs!$A$1:$BS$69,3,FALSE)</f>
        <v>3.7567913283328598E-3</v>
      </c>
      <c r="G17" s="66">
        <f t="shared" si="1"/>
        <v>1.4113481084636973E-5</v>
      </c>
      <c r="H17" s="66">
        <f>INDEX(testOutputs!$A$1:$BS$69,MATCH(Combos!$D17,testOutputs!$A$1:$A$69,0),MATCH(Combos!H$14,testOutputs!$A$1:$BS$1,0))</f>
        <v>-5.6518553763685102E-8</v>
      </c>
      <c r="I17" s="66">
        <f>INDEX(testOutputs!$A$1:$BS$69,MATCH(Combos!$D17,testOutputs!$A$1:$A$69,0),MATCH(Combos!I$14,testOutputs!$A$1:$BS$1,0))</f>
        <v>2.6363924800000099E-8</v>
      </c>
      <c r="J17" s="66">
        <f>INDEX(testOutputs!$A$1:$BS$69,MATCH(Combos!$D17,testOutputs!$A$1:$A$69,0),MATCH(Combos!J$14,testOutputs!$A$1:$BS$1,0))</f>
        <v>1.4113481084637E-5</v>
      </c>
      <c r="K17" s="66">
        <f>INDEX(testOutputs!$A$1:$BS$69,MATCH(Combos!$D17,testOutputs!$A$1:$A$69,0),MATCH(Combos!K$14,testOutputs!$A$1:$BS$1,0))</f>
        <v>1.46344034960044E-8</v>
      </c>
    </row>
    <row r="18" spans="4:12" x14ac:dyDescent="0.25">
      <c r="D18" t="s">
        <v>29</v>
      </c>
      <c r="E18" s="66">
        <f>VLOOKUP($D18,testOutputs!$A$1:$BS$69,2,FALSE)</f>
        <v>2.21839999999998E-4</v>
      </c>
      <c r="F18" s="66">
        <f>VLOOKUP($D18,testOutputs!$A$1:$BS$69,3,FALSE)</f>
        <v>1.6189525701743601E-3</v>
      </c>
      <c r="G18" s="66">
        <f t="shared" si="1"/>
        <v>2.6210074244741663E-6</v>
      </c>
      <c r="H18" s="66">
        <f>INDEX(testOutputs!$A$1:$BS$69,MATCH(Combos!$D18,testOutputs!$A$1:$A$69,0),MATCH(Combos!H$14,testOutputs!$A$1:$BS$1,0))</f>
        <v>2.00546486984744E-8</v>
      </c>
      <c r="I18" s="66">
        <f>INDEX(testOutputs!$A$1:$BS$69,MATCH(Combos!$D18,testOutputs!$A$1:$A$69,0),MATCH(Combos!I$14,testOutputs!$A$1:$BS$1,0))</f>
        <v>-8.4038456224564307E-9</v>
      </c>
      <c r="J18" s="66">
        <f>INDEX(testOutputs!$A$1:$BS$69,MATCH(Combos!$D18,testOutputs!$A$1:$A$69,0),MATCH(Combos!J$14,testOutputs!$A$1:$BS$1,0))</f>
        <v>1.46344034960044E-8</v>
      </c>
      <c r="K18" s="66">
        <f>INDEX(testOutputs!$A$1:$BS$69,MATCH(Combos!$D18,testOutputs!$A$1:$A$69,0),MATCH(Combos!K$14,testOutputs!$A$1:$BS$1,0))</f>
        <v>2.6210074244741799E-6</v>
      </c>
    </row>
    <row r="19" spans="4:12" x14ac:dyDescent="0.25">
      <c r="D19" s="72" t="s">
        <v>102</v>
      </c>
      <c r="E19" s="73">
        <f>SUM(E15:E18)</f>
        <v>3.1121694999999877E-3</v>
      </c>
      <c r="F19" s="73">
        <f>SQRT(G19)</f>
        <v>6.5051905805526807E-3</v>
      </c>
      <c r="G19" s="74">
        <f>SUM(H15:K18)</f>
        <v>4.2317504489311323E-5</v>
      </c>
    </row>
    <row r="20" spans="4:12" x14ac:dyDescent="0.25">
      <c r="D20" s="75"/>
      <c r="E20" s="76"/>
      <c r="F20" s="76"/>
      <c r="G20" s="76"/>
    </row>
    <row r="21" spans="4:12" x14ac:dyDescent="0.25">
      <c r="D21" s="75"/>
      <c r="E21" s="76"/>
      <c r="F21" s="76"/>
      <c r="G21" s="76"/>
    </row>
    <row r="22" spans="4:12" x14ac:dyDescent="0.25">
      <c r="H22" s="68" t="s">
        <v>99</v>
      </c>
      <c r="I22" s="68"/>
      <c r="J22" s="68"/>
      <c r="K22" s="68"/>
      <c r="L22" s="68"/>
    </row>
    <row r="23" spans="4:12" x14ac:dyDescent="0.25">
      <c r="E23" s="69" t="s">
        <v>1</v>
      </c>
      <c r="F23" s="69" t="s">
        <v>98</v>
      </c>
      <c r="G23" s="69" t="s">
        <v>101</v>
      </c>
      <c r="H23" s="67" t="s">
        <v>37</v>
      </c>
      <c r="I23" s="67" t="s">
        <v>34</v>
      </c>
      <c r="J23" s="67" t="s">
        <v>33</v>
      </c>
      <c r="K23" s="67" t="s">
        <v>15</v>
      </c>
      <c r="L23" s="67" t="s">
        <v>3</v>
      </c>
    </row>
    <row r="24" spans="4:12" x14ac:dyDescent="0.25">
      <c r="D24" t="s">
        <v>37</v>
      </c>
      <c r="E24" s="66">
        <f>VLOOKUP($D24,testOutputs!$A$1:$BS$69,2,FALSE)</f>
        <v>2.35049809999998E-3</v>
      </c>
      <c r="F24" s="66">
        <f>VLOOKUP($D24,testOutputs!$A$1:$BS$69,3,FALSE)</f>
        <v>5.8595948309939404E-3</v>
      </c>
      <c r="G24" s="66">
        <f>F24^2</f>
        <v>3.4334851583410905E-5</v>
      </c>
      <c r="H24" s="66">
        <f>INDEX(testOutputs!$A$1:$BS$69,MATCH(Combos!$D24,testOutputs!$A$1:$A$69,0),MATCH(Combos!H$23,testOutputs!$A$1:$BS$1,0))</f>
        <v>3.4334851583410898E-5</v>
      </c>
      <c r="I24" s="66">
        <f>INDEX(testOutputs!$A$1:$BS$69,MATCH(Combos!$D24,testOutputs!$A$1:$A$69,0),MATCH(Combos!I$23,testOutputs!$A$1:$BS$1,0))</f>
        <v>8.0842945701051402E-8</v>
      </c>
      <c r="J24" s="66">
        <f>INDEX(testOutputs!$A$1:$BS$69,MATCH(Combos!$D24,testOutputs!$A$1:$A$69,0),MATCH(Combos!J$23,testOutputs!$A$1:$BS$1,0))</f>
        <v>8.6165763748278097E-10</v>
      </c>
      <c r="K24" s="66">
        <f>INDEX(testOutputs!$A$1:$BS$69,MATCH(Combos!$D24,testOutputs!$A$1:$A$69,0),MATCH(Combos!K$23,testOutputs!$A$1:$BS$1,0))</f>
        <v>3.2943451142668301E-8</v>
      </c>
      <c r="L24" s="66">
        <f>INDEX(testOutputs!$A$1:$BS$69,MATCH(Combos!$D24,testOutputs!$A$1:$A$69,0),MATCH(Combos!L$23,testOutputs!$A$1:$BS$1,0))</f>
        <v>0</v>
      </c>
    </row>
    <row r="25" spans="4:12" x14ac:dyDescent="0.25">
      <c r="D25" t="s">
        <v>34</v>
      </c>
      <c r="E25" s="66">
        <f>VLOOKUP($D25,testOutputs!$A$1:$BS$69,2,FALSE)</f>
        <v>2.0005374999999899E-3</v>
      </c>
      <c r="F25" s="66">
        <f>VLOOKUP($D25,testOutputs!$A$1:$BS$69,3,FALSE)</f>
        <v>6.0187609888523704E-3</v>
      </c>
      <c r="G25" s="66">
        <f t="shared" ref="G25:G28" si="2">F25^2</f>
        <v>3.6225483840931167E-5</v>
      </c>
      <c r="H25" s="66">
        <f>INDEX(testOutputs!$A$1:$BS$69,MATCH(Combos!$D25,testOutputs!$A$1:$A$69,0),MATCH(Combos!H$23,testOutputs!$A$1:$BS$1,0))</f>
        <v>8.0842945701051402E-8</v>
      </c>
      <c r="I25" s="66">
        <f>INDEX(testOutputs!$A$1:$BS$69,MATCH(Combos!$D25,testOutputs!$A$1:$A$69,0),MATCH(Combos!I$23,testOutputs!$A$1:$BS$1,0))</f>
        <v>3.6225483840931201E-5</v>
      </c>
      <c r="J25" s="66">
        <f>INDEX(testOutputs!$A$1:$BS$69,MATCH(Combos!$D25,testOutputs!$A$1:$A$69,0),MATCH(Combos!J$23,testOutputs!$A$1:$BS$1,0))</f>
        <v>7.0805480491085296E-8</v>
      </c>
      <c r="K25" s="66">
        <f>INDEX(testOutputs!$A$1:$BS$69,MATCH(Combos!$D25,testOutputs!$A$1:$A$69,0),MATCH(Combos!K$23,testOutputs!$A$1:$BS$1,0))</f>
        <v>1.0107421755469199E-8</v>
      </c>
      <c r="L25" s="66">
        <f>INDEX(testOutputs!$A$1:$BS$69,MATCH(Combos!$D25,testOutputs!$A$1:$A$69,0),MATCH(Combos!L$23,testOutputs!$A$1:$BS$1,0))</f>
        <v>0</v>
      </c>
    </row>
    <row r="26" spans="4:12" x14ac:dyDescent="0.25">
      <c r="D26" t="s">
        <v>33</v>
      </c>
      <c r="E26" s="66">
        <f>VLOOKUP($D26,testOutputs!$A$1:$BS$69,2,FALSE)</f>
        <v>3.7940569999999501E-4</v>
      </c>
      <c r="F26" s="66">
        <f>VLOOKUP($D26,testOutputs!$A$1:$BS$69,3,FALSE)</f>
        <v>2.1601244911313702E-3</v>
      </c>
      <c r="G26" s="66">
        <f t="shared" si="2"/>
        <v>4.6661378171855607E-6</v>
      </c>
      <c r="H26" s="66">
        <f>INDEX(testOutputs!$A$1:$BS$69,MATCH(Combos!$D26,testOutputs!$A$1:$A$69,0),MATCH(Combos!H$23,testOutputs!$A$1:$BS$1,0))</f>
        <v>8.6165763748278097E-10</v>
      </c>
      <c r="I26" s="66">
        <f>INDEX(testOutputs!$A$1:$BS$69,MATCH(Combos!$D26,testOutputs!$A$1:$A$69,0),MATCH(Combos!I$23,testOutputs!$A$1:$BS$1,0))</f>
        <v>7.0805480491085296E-8</v>
      </c>
      <c r="J26" s="66">
        <f>INDEX(testOutputs!$A$1:$BS$69,MATCH(Combos!$D26,testOutputs!$A$1:$A$69,0),MATCH(Combos!J$23,testOutputs!$A$1:$BS$1,0))</f>
        <v>4.6661378171855904E-6</v>
      </c>
      <c r="K26" s="66">
        <f>INDEX(testOutputs!$A$1:$BS$69,MATCH(Combos!$D26,testOutputs!$A$1:$A$69,0),MATCH(Combos!K$23,testOutputs!$A$1:$BS$1,0))</f>
        <v>1.18020902764089E-9</v>
      </c>
      <c r="L26" s="66">
        <f>INDEX(testOutputs!$A$1:$BS$69,MATCH(Combos!$D26,testOutputs!$A$1:$A$69,0),MATCH(Combos!L$23,testOutputs!$A$1:$BS$1,0))</f>
        <v>0</v>
      </c>
    </row>
    <row r="27" spans="4:12" x14ac:dyDescent="0.25">
      <c r="D27" t="s">
        <v>15</v>
      </c>
      <c r="E27" s="66">
        <f>VLOOKUP($D27,testOutputs!$A$1:$BS$69,2,FALSE)</f>
        <v>4.41885000000009E-5</v>
      </c>
      <c r="F27" s="66">
        <f>VLOOKUP($D27,testOutputs!$A$1:$BS$69,3,FALSE)</f>
        <v>6.9884906479718799E-4</v>
      </c>
      <c r="G27" s="66">
        <f t="shared" si="2"/>
        <v>4.8839001536790426E-7</v>
      </c>
      <c r="H27" s="66">
        <f>INDEX(testOutputs!$A$1:$BS$69,MATCH(Combos!$D27,testOutputs!$A$1:$A$69,0),MATCH(Combos!H$23,testOutputs!$A$1:$BS$1,0))</f>
        <v>3.2943451142668301E-8</v>
      </c>
      <c r="I27" s="66">
        <f>INDEX(testOutputs!$A$1:$BS$69,MATCH(Combos!$D27,testOutputs!$A$1:$A$69,0),MATCH(Combos!I$23,testOutputs!$A$1:$BS$1,0))</f>
        <v>1.0107421755469199E-8</v>
      </c>
      <c r="J27" s="66">
        <f>INDEX(testOutputs!$A$1:$BS$69,MATCH(Combos!$D27,testOutputs!$A$1:$A$69,0),MATCH(Combos!J$23,testOutputs!$A$1:$BS$1,0))</f>
        <v>1.18020902764089E-9</v>
      </c>
      <c r="K27" s="66">
        <f>INDEX(testOutputs!$A$1:$BS$69,MATCH(Combos!$D27,testOutputs!$A$1:$A$69,0),MATCH(Combos!K$23,testOutputs!$A$1:$BS$1,0))</f>
        <v>4.88390015367905E-7</v>
      </c>
      <c r="L27" s="66">
        <f>INDEX(testOutputs!$A$1:$BS$69,MATCH(Combos!$D27,testOutputs!$A$1:$A$69,0),MATCH(Combos!L$23,testOutputs!$A$1:$BS$1,0))</f>
        <v>0</v>
      </c>
    </row>
    <row r="28" spans="4:12" x14ac:dyDescent="0.25">
      <c r="D28" t="s">
        <v>3</v>
      </c>
      <c r="E28" s="66">
        <f>VLOOKUP($D28,testOutputs!$A$1:$BS$69,2,FALSE)</f>
        <v>0</v>
      </c>
      <c r="F28" s="66">
        <f>VLOOKUP($D28,testOutputs!$A$1:$BS$69,3,FALSE)</f>
        <v>0</v>
      </c>
      <c r="G28" s="66">
        <f t="shared" si="2"/>
        <v>0</v>
      </c>
      <c r="H28" s="66">
        <f>INDEX(testOutputs!$A$1:$BS$69,MATCH(Combos!$D28,testOutputs!$A$1:$A$69,0),MATCH(Combos!H$23,testOutputs!$A$1:$BS$1,0))</f>
        <v>0</v>
      </c>
      <c r="I28" s="66">
        <f>INDEX(testOutputs!$A$1:$BS$69,MATCH(Combos!$D28,testOutputs!$A$1:$A$69,0),MATCH(Combos!I$23,testOutputs!$A$1:$BS$1,0))</f>
        <v>0</v>
      </c>
      <c r="J28" s="66">
        <f>INDEX(testOutputs!$A$1:$BS$69,MATCH(Combos!$D28,testOutputs!$A$1:$A$69,0),MATCH(Combos!J$23,testOutputs!$A$1:$BS$1,0))</f>
        <v>0</v>
      </c>
      <c r="K28" s="66">
        <f>INDEX(testOutputs!$A$1:$BS$69,MATCH(Combos!$D28,testOutputs!$A$1:$A$69,0),MATCH(Combos!K$23,testOutputs!$A$1:$BS$1,0))</f>
        <v>0</v>
      </c>
      <c r="L28" s="66">
        <f>INDEX(testOutputs!$A$1:$BS$69,MATCH(Combos!$D28,testOutputs!$A$1:$A$69,0),MATCH(Combos!L$23,testOutputs!$A$1:$BS$1,0))</f>
        <v>0</v>
      </c>
    </row>
    <row r="29" spans="4:12" x14ac:dyDescent="0.25">
      <c r="D29" s="72" t="s">
        <v>103</v>
      </c>
      <c r="E29" s="73">
        <f>SUM(E24:E28)</f>
        <v>4.7746297999999654E-3</v>
      </c>
      <c r="F29" s="73">
        <f>SQRT(G29)</f>
        <v>8.7240097196419012E-3</v>
      </c>
      <c r="G29" s="74">
        <f>SUM(H24:L28)</f>
        <v>7.6108345588406359E-5</v>
      </c>
    </row>
    <row r="32" spans="4:12" x14ac:dyDescent="0.25">
      <c r="H32" s="68" t="s">
        <v>99</v>
      </c>
      <c r="I32" s="68"/>
    </row>
    <row r="33" spans="4:12" x14ac:dyDescent="0.25">
      <c r="D33" s="70" t="s">
        <v>0</v>
      </c>
      <c r="E33" s="69" t="s">
        <v>1</v>
      </c>
      <c r="F33" s="69" t="s">
        <v>98</v>
      </c>
      <c r="G33" s="69" t="s">
        <v>101</v>
      </c>
      <c r="H33" s="67" t="s">
        <v>4</v>
      </c>
      <c r="I33" s="67" t="s">
        <v>64</v>
      </c>
    </row>
    <row r="34" spans="4:12" x14ac:dyDescent="0.25">
      <c r="D34" t="s">
        <v>4</v>
      </c>
      <c r="E34" s="66">
        <f>VLOOKUP($D34,testOutputs!$A$1:$BS$69,2,FALSE)</f>
        <v>0</v>
      </c>
      <c r="F34" s="66">
        <f>VLOOKUP($D34,testOutputs!$A$1:$BS$69,3,FALSE)</f>
        <v>0</v>
      </c>
      <c r="G34" s="66">
        <f>F34^2</f>
        <v>0</v>
      </c>
      <c r="H34" s="66">
        <f>INDEX(testOutputs!$A$1:$BS$69,MATCH(Combos!$D34,testOutputs!$A$1:$A$69,0),MATCH(Combos!H$33,testOutputs!$A$1:$BS$1,0))</f>
        <v>0</v>
      </c>
      <c r="I34" s="66">
        <f>INDEX(testOutputs!$A$1:$BS$69,MATCH(Combos!$D34,testOutputs!$A$1:$A$69,0),MATCH(Combos!I$33,testOutputs!$A$1:$BS$1,0))</f>
        <v>0</v>
      </c>
    </row>
    <row r="35" spans="4:12" x14ac:dyDescent="0.25">
      <c r="D35" t="s">
        <v>64</v>
      </c>
      <c r="E35" s="66">
        <f>VLOOKUP($D35,testOutputs!$A$1:$BS$69,2,FALSE)</f>
        <v>7.8933592000000503E-3</v>
      </c>
      <c r="F35" s="66">
        <f>VLOOKUP($D35,testOutputs!$A$1:$BS$69,3,FALSE)</f>
        <v>1.52975807808176E-2</v>
      </c>
      <c r="G35" s="66">
        <f t="shared" ref="G35" si="3">F35^2</f>
        <v>2.3401597774564E-4</v>
      </c>
      <c r="H35" s="66">
        <f>INDEX(testOutputs!$A$1:$BS$69,MATCH(Combos!$D35,testOutputs!$A$1:$A$69,0),MATCH(Combos!H$33,testOutputs!$A$1:$BS$1,0))</f>
        <v>0</v>
      </c>
      <c r="I35" s="66">
        <f>INDEX(testOutputs!$A$1:$BS$69,MATCH(Combos!$D35,testOutputs!$A$1:$A$69,0),MATCH(Combos!I$33,testOutputs!$A$1:$BS$1,0))</f>
        <v>2.34015977745641E-4</v>
      </c>
    </row>
    <row r="36" spans="4:12" x14ac:dyDescent="0.25">
      <c r="D36" s="72" t="s">
        <v>93</v>
      </c>
      <c r="E36" s="73">
        <f>SUM(E34:E35)</f>
        <v>7.8933592000000503E-3</v>
      </c>
      <c r="F36" s="73">
        <f>SQRT(G36)</f>
        <v>1.5297580780817633E-2</v>
      </c>
      <c r="G36" s="74">
        <f>SUM(H34:K35)</f>
        <v>2.34015977745641E-4</v>
      </c>
    </row>
    <row r="39" spans="4:12" x14ac:dyDescent="0.25">
      <c r="H39" s="68" t="s">
        <v>99</v>
      </c>
      <c r="I39" s="68"/>
      <c r="J39" s="68"/>
      <c r="K39" s="68"/>
      <c r="L39" s="68"/>
    </row>
    <row r="40" spans="4:12" x14ac:dyDescent="0.25">
      <c r="D40" s="70" t="s">
        <v>0</v>
      </c>
      <c r="E40" s="69" t="s">
        <v>1</v>
      </c>
      <c r="F40" s="69" t="s">
        <v>98</v>
      </c>
      <c r="G40" s="69" t="s">
        <v>101</v>
      </c>
      <c r="H40" s="67" t="s">
        <v>17</v>
      </c>
      <c r="I40" s="67" t="s">
        <v>5</v>
      </c>
      <c r="J40" s="67" t="s">
        <v>22</v>
      </c>
      <c r="K40" s="67" t="s">
        <v>21</v>
      </c>
      <c r="L40" s="67" t="s">
        <v>24</v>
      </c>
    </row>
    <row r="41" spans="4:12" x14ac:dyDescent="0.25">
      <c r="D41" t="s">
        <v>17</v>
      </c>
      <c r="E41" s="66">
        <f>VLOOKUP($D41,testOutputs!$A$1:$BS$69,2,FALSE)</f>
        <v>2.5697686999999899E-3</v>
      </c>
      <c r="F41" s="66">
        <f>VLOOKUP($D41,testOutputs!$A$1:$BS$69,3,FALSE)</f>
        <v>6.6328226874296401E-3</v>
      </c>
      <c r="G41" s="66">
        <f>F41^2</f>
        <v>4.3994336802881353E-5</v>
      </c>
      <c r="H41" s="66">
        <f>INDEX(testOutputs!$A$1:$BS$69,MATCH(Combos!$D41,testOutputs!$A$1:$A$69,0),MATCH(Combos!H$40,testOutputs!$A$1:$BS$1,0))</f>
        <v>4.3994336802881401E-5</v>
      </c>
      <c r="I41" s="66">
        <f>INDEX(testOutputs!$A$1:$BS$69,MATCH(Combos!$D41,testOutputs!$A$1:$A$69,0),MATCH(Combos!I$40,testOutputs!$A$1:$BS$1,0))</f>
        <v>-5.0733567139307101E-6</v>
      </c>
      <c r="J41" s="66">
        <f>INDEX(testOutputs!$A$1:$BS$69,MATCH(Combos!$D41,testOutputs!$A$1:$A$69,0),MATCH(Combos!J$40,testOutputs!$A$1:$BS$1,0))</f>
        <v>-1.33374252923562E-7</v>
      </c>
      <c r="K41" s="66">
        <f>INDEX(testOutputs!$A$1:$BS$69,MATCH(Combos!$D41,testOutputs!$A$1:$A$69,0),MATCH(Combos!K$40,testOutputs!$A$1:$BS$1,0))</f>
        <v>7.1395613728521694E-8</v>
      </c>
      <c r="L41" s="66">
        <f>INDEX(testOutputs!$A$1:$BS$69,MATCH(Combos!$D41,testOutputs!$A$1:$A$69,0),MATCH(Combos!L$40,testOutputs!$A$1:$BS$1,0))</f>
        <v>6.5550851375680901E-8</v>
      </c>
    </row>
    <row r="42" spans="4:12" x14ac:dyDescent="0.25">
      <c r="D42" t="s">
        <v>5</v>
      </c>
      <c r="E42" s="66">
        <f>VLOOKUP($D42,testOutputs!$A$1:$BS$69,2,FALSE)</f>
        <v>1.9742266999999698E-3</v>
      </c>
      <c r="F42" s="66">
        <f>VLOOKUP($D42,testOutputs!$A$1:$BS$69,3,FALSE)</f>
        <v>6.1167152255159696E-3</v>
      </c>
      <c r="G42" s="66">
        <f t="shared" ref="G42:G45" si="4">F42^2</f>
        <v>3.7414205150058878E-5</v>
      </c>
      <c r="H42" s="66">
        <f>INDEX(testOutputs!$A$1:$BS$69,MATCH(Combos!$D42,testOutputs!$A$1:$A$69,0),MATCH(Combos!H$40,testOutputs!$A$1:$BS$1,0))</f>
        <v>-5.0733567139307101E-6</v>
      </c>
      <c r="I42" s="66">
        <f>INDEX(testOutputs!$A$1:$BS$69,MATCH(Combos!$D42,testOutputs!$A$1:$A$69,0),MATCH(Combos!I$40,testOutputs!$A$1:$BS$1,0))</f>
        <v>3.7414205150058899E-5</v>
      </c>
      <c r="J42" s="66">
        <f>INDEX(testOutputs!$A$1:$BS$69,MATCH(Combos!$D42,testOutputs!$A$1:$A$69,0),MATCH(Combos!J$40,testOutputs!$A$1:$BS$1,0))</f>
        <v>8.0765488066027706E-8</v>
      </c>
      <c r="K42" s="66">
        <f>INDEX(testOutputs!$A$1:$BS$69,MATCH(Combos!$D42,testOutputs!$A$1:$A$69,0),MATCH(Combos!K$40,testOutputs!$A$1:$BS$1,0))</f>
        <v>9.8368817276430496E-8</v>
      </c>
      <c r="L42" s="66">
        <f>INDEX(testOutputs!$A$1:$BS$69,MATCH(Combos!$D42,testOutputs!$A$1:$A$69,0),MATCH(Combos!L$40,testOutputs!$A$1:$BS$1,0))</f>
        <v>4.27880630280681E-9</v>
      </c>
    </row>
    <row r="43" spans="4:12" x14ac:dyDescent="0.25">
      <c r="D43" t="s">
        <v>22</v>
      </c>
      <c r="E43" s="66">
        <f>VLOOKUP($D43,testOutputs!$A$1:$BS$69,2,FALSE)</f>
        <v>1.48870220000001E-3</v>
      </c>
      <c r="F43" s="66">
        <f>VLOOKUP($D43,testOutputs!$A$1:$BS$69,3,FALSE)</f>
        <v>4.55837475790639E-3</v>
      </c>
      <c r="G43" s="66">
        <f t="shared" si="4"/>
        <v>2.0778780433518141E-5</v>
      </c>
      <c r="H43" s="66">
        <f>INDEX(testOutputs!$A$1:$BS$69,MATCH(Combos!$D43,testOutputs!$A$1:$A$69,0),MATCH(Combos!H$40,testOutputs!$A$1:$BS$1,0))</f>
        <v>-1.33374252923562E-7</v>
      </c>
      <c r="I43" s="66">
        <f>INDEX(testOutputs!$A$1:$BS$69,MATCH(Combos!$D43,testOutputs!$A$1:$A$69,0),MATCH(Combos!I$40,testOutputs!$A$1:$BS$1,0))</f>
        <v>8.0765488066027706E-8</v>
      </c>
      <c r="J43" s="66">
        <f>INDEX(testOutputs!$A$1:$BS$69,MATCH(Combos!$D43,testOutputs!$A$1:$A$69,0),MATCH(Combos!J$40,testOutputs!$A$1:$BS$1,0))</f>
        <v>2.07787804335181E-5</v>
      </c>
      <c r="K43" s="66">
        <f>INDEX(testOutputs!$A$1:$BS$69,MATCH(Combos!$D43,testOutputs!$A$1:$A$69,0),MATCH(Combos!K$40,testOutputs!$A$1:$BS$1,0))</f>
        <v>2.31756412878248E-7</v>
      </c>
      <c r="L43" s="66">
        <f>INDEX(testOutputs!$A$1:$BS$69,MATCH(Combos!$D43,testOutputs!$A$1:$A$69,0),MATCH(Combos!L$40,testOutputs!$A$1:$BS$1,0))</f>
        <v>2.9581292413746699E-8</v>
      </c>
    </row>
    <row r="44" spans="4:12" x14ac:dyDescent="0.25">
      <c r="D44" t="s">
        <v>21</v>
      </c>
      <c r="E44" s="66">
        <f>VLOOKUP($D44,testOutputs!$A$1:$BS$69,2,FALSE)</f>
        <v>1.0559479999999999E-3</v>
      </c>
      <c r="F44" s="66">
        <f>VLOOKUP($D44,testOutputs!$A$1:$BS$69,3,FALSE)</f>
        <v>4.2578691978261002E-3</v>
      </c>
      <c r="G44" s="66">
        <f t="shared" si="4"/>
        <v>1.8129450105796278E-5</v>
      </c>
      <c r="H44" s="66">
        <f>INDEX(testOutputs!$A$1:$BS$69,MATCH(Combos!$D44,testOutputs!$A$1:$A$69,0),MATCH(Combos!H$40,testOutputs!$A$1:$BS$1,0))</f>
        <v>7.1395613728521694E-8</v>
      </c>
      <c r="I44" s="66">
        <f>INDEX(testOutputs!$A$1:$BS$69,MATCH(Combos!$D44,testOutputs!$A$1:$A$69,0),MATCH(Combos!I$40,testOutputs!$A$1:$BS$1,0))</f>
        <v>9.8368817276430496E-8</v>
      </c>
      <c r="J44" s="66">
        <f>INDEX(testOutputs!$A$1:$BS$69,MATCH(Combos!$D44,testOutputs!$A$1:$A$69,0),MATCH(Combos!J$40,testOutputs!$A$1:$BS$1,0))</f>
        <v>2.31756412878248E-7</v>
      </c>
      <c r="K44" s="66">
        <f>INDEX(testOutputs!$A$1:$BS$69,MATCH(Combos!$D44,testOutputs!$A$1:$A$69,0),MATCH(Combos!K$40,testOutputs!$A$1:$BS$1,0))</f>
        <v>1.81294501057962E-5</v>
      </c>
      <c r="L44" s="66">
        <f>INDEX(testOutputs!$A$1:$BS$69,MATCH(Combos!$D44,testOutputs!$A$1:$A$69,0),MATCH(Combos!L$40,testOutputs!$A$1:$BS$1,0))</f>
        <v>2.4504096296798702E-9</v>
      </c>
    </row>
    <row r="45" spans="4:12" x14ac:dyDescent="0.25">
      <c r="D45" t="s">
        <v>24</v>
      </c>
      <c r="E45" s="66">
        <f>VLOOKUP($D45,testOutputs!$A$1:$BS$69,2,FALSE)</f>
        <v>1.2751780000000001E-4</v>
      </c>
      <c r="F45" s="66">
        <f>VLOOKUP($D45,testOutputs!$A$1:$BS$69,3,FALSE)</f>
        <v>1.2023412081963E-3</v>
      </c>
      <c r="G45" s="66">
        <f t="shared" si="4"/>
        <v>1.4456243809269385E-6</v>
      </c>
      <c r="H45" s="66">
        <f>INDEX(testOutputs!$A$1:$BS$69,MATCH(Combos!$D45,testOutputs!$A$1:$A$69,0),MATCH(Combos!H$40,testOutputs!$A$1:$BS$1,0))</f>
        <v>6.5550851375680901E-8</v>
      </c>
      <c r="I45" s="66">
        <f>INDEX(testOutputs!$A$1:$BS$69,MATCH(Combos!$D45,testOutputs!$A$1:$A$69,0),MATCH(Combos!I$40,testOutputs!$A$1:$BS$1,0))</f>
        <v>4.27880630280681E-9</v>
      </c>
      <c r="J45" s="66">
        <f>INDEX(testOutputs!$A$1:$BS$69,MATCH(Combos!$D45,testOutputs!$A$1:$A$69,0),MATCH(Combos!J$40,testOutputs!$A$1:$BS$1,0))</f>
        <v>2.9581292413746699E-8</v>
      </c>
      <c r="K45" s="66">
        <f>INDEX(testOutputs!$A$1:$BS$69,MATCH(Combos!$D45,testOutputs!$A$1:$A$69,0),MATCH(Combos!K$40,testOutputs!$A$1:$BS$1,0))</f>
        <v>2.4504096296798702E-9</v>
      </c>
      <c r="L45" s="66">
        <f>INDEX(testOutputs!$A$1:$BS$69,MATCH(Combos!$D45,testOutputs!$A$1:$A$69,0),MATCH(Combos!L$40,testOutputs!$A$1:$BS$1,0))</f>
        <v>1.44562438092694E-6</v>
      </c>
    </row>
    <row r="46" spans="4:12" x14ac:dyDescent="0.25">
      <c r="D46" s="72" t="s">
        <v>110</v>
      </c>
      <c r="E46" s="73">
        <f>SUM(E41:E45)</f>
        <v>7.21616339999997E-3</v>
      </c>
      <c r="F46" s="73">
        <f>SQRT(G46)</f>
        <v>1.0607413931907025E-2</v>
      </c>
      <c r="G46" s="74">
        <f>SUM(H41:L45)</f>
        <v>1.1251723032281527E-4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69"/>
  <sheetViews>
    <sheetView workbookViewId="0">
      <selection sqref="A1:BS69"/>
    </sheetView>
  </sheetViews>
  <sheetFormatPr defaultRowHeight="15" x14ac:dyDescent="0.25"/>
  <cols>
    <col min="1" max="1" width="22.140625" customWidth="1"/>
  </cols>
  <sheetData>
    <row r="1" spans="1:7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17</v>
      </c>
      <c r="G1" t="s">
        <v>14</v>
      </c>
      <c r="H1" t="s">
        <v>7</v>
      </c>
      <c r="I1" t="s">
        <v>8</v>
      </c>
      <c r="J1" t="s">
        <v>39</v>
      </c>
      <c r="K1" t="s">
        <v>63</v>
      </c>
      <c r="L1" t="s">
        <v>11</v>
      </c>
      <c r="M1" t="s">
        <v>12</v>
      </c>
      <c r="N1" t="s">
        <v>13</v>
      </c>
      <c r="O1" t="s">
        <v>5</v>
      </c>
      <c r="P1" t="s">
        <v>6</v>
      </c>
      <c r="Q1" t="s">
        <v>15</v>
      </c>
      <c r="R1" t="s">
        <v>16</v>
      </c>
      <c r="S1" t="s">
        <v>58</v>
      </c>
      <c r="T1" t="s">
        <v>19</v>
      </c>
      <c r="U1" t="s">
        <v>20</v>
      </c>
      <c r="V1" t="s">
        <v>21</v>
      </c>
      <c r="W1" t="s">
        <v>22</v>
      </c>
      <c r="X1" t="s">
        <v>64</v>
      </c>
      <c r="Y1" t="s">
        <v>24</v>
      </c>
      <c r="Z1" t="s">
        <v>25</v>
      </c>
      <c r="AA1" t="s">
        <v>26</v>
      </c>
      <c r="AB1" t="s">
        <v>27</v>
      </c>
      <c r="AC1" t="s">
        <v>50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52</v>
      </c>
      <c r="AK1" t="s">
        <v>68</v>
      </c>
      <c r="AL1" t="s">
        <v>37</v>
      </c>
      <c r="AM1" t="s">
        <v>38</v>
      </c>
      <c r="AN1" t="s">
        <v>9</v>
      </c>
      <c r="AO1" t="s">
        <v>41</v>
      </c>
      <c r="AP1" t="s">
        <v>40</v>
      </c>
      <c r="AQ1" t="s">
        <v>67</v>
      </c>
      <c r="AR1" t="s">
        <v>43</v>
      </c>
      <c r="AS1" t="s">
        <v>69</v>
      </c>
      <c r="AT1" t="s">
        <v>46</v>
      </c>
      <c r="AU1" t="s">
        <v>44</v>
      </c>
      <c r="AV1" t="s">
        <v>48</v>
      </c>
      <c r="AW1" t="s">
        <v>49</v>
      </c>
      <c r="AX1" t="s">
        <v>51</v>
      </c>
      <c r="AY1" t="s">
        <v>28</v>
      </c>
      <c r="AZ1" t="s">
        <v>35</v>
      </c>
      <c r="BA1" t="s">
        <v>23</v>
      </c>
      <c r="BB1" t="s">
        <v>36</v>
      </c>
      <c r="BC1" t="s">
        <v>62</v>
      </c>
      <c r="BD1" t="s">
        <v>10</v>
      </c>
      <c r="BE1" t="s">
        <v>42</v>
      </c>
      <c r="BF1" t="s">
        <v>57</v>
      </c>
      <c r="BG1" t="s">
        <v>65</v>
      </c>
      <c r="BH1" t="s">
        <v>60</v>
      </c>
      <c r="BI1" t="s">
        <v>61</v>
      </c>
      <c r="BJ1" t="s">
        <v>47</v>
      </c>
      <c r="BK1" t="s">
        <v>53</v>
      </c>
      <c r="BL1" t="s">
        <v>55</v>
      </c>
      <c r="BM1" t="s">
        <v>45</v>
      </c>
      <c r="BN1" t="s">
        <v>66</v>
      </c>
      <c r="BO1" t="s">
        <v>59</v>
      </c>
      <c r="BP1" t="s">
        <v>56</v>
      </c>
      <c r="BQ1" t="s">
        <v>54</v>
      </c>
      <c r="BR1" t="s">
        <v>18</v>
      </c>
      <c r="BS1" t="s">
        <v>70</v>
      </c>
    </row>
    <row r="2" spans="1:71" x14ac:dyDescent="0.2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</row>
    <row r="3" spans="1:71" x14ac:dyDescent="0.2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 t="s">
        <v>17</v>
      </c>
      <c r="B4">
        <v>2.5697686999999899E-3</v>
      </c>
      <c r="C4">
        <v>6.6328226874296401E-3</v>
      </c>
      <c r="D4">
        <v>0</v>
      </c>
      <c r="E4">
        <v>0</v>
      </c>
      <c r="F4" s="1">
        <v>4.3994336802881401E-5</v>
      </c>
      <c r="G4" s="1">
        <v>2.9047077521359E-8</v>
      </c>
      <c r="H4" s="1">
        <v>-3.59969582724007E-7</v>
      </c>
      <c r="I4" s="1">
        <v>2.7906310328099798E-7</v>
      </c>
      <c r="J4" s="1">
        <v>2.4705417280104501E-7</v>
      </c>
      <c r="K4" s="1">
        <v>-2.0067573240513501E-7</v>
      </c>
      <c r="L4" s="1">
        <v>2.0162641870258599E-8</v>
      </c>
      <c r="M4" s="1">
        <v>1.5852629678453699E-7</v>
      </c>
      <c r="N4" s="1">
        <v>1.03182791145043E-7</v>
      </c>
      <c r="O4" s="1">
        <v>-5.0733567139307101E-6</v>
      </c>
      <c r="P4" s="1">
        <v>-1.5379084350560399E-9</v>
      </c>
      <c r="Q4" s="1">
        <v>-6.2306175061126201E-9</v>
      </c>
      <c r="R4" s="1">
        <v>9.0071490048805505E-7</v>
      </c>
      <c r="S4" s="1">
        <v>3.5863493716897502E-8</v>
      </c>
      <c r="T4" s="1">
        <v>5.5716533966439802E-7</v>
      </c>
      <c r="U4" s="1">
        <v>3.933675496502E-7</v>
      </c>
      <c r="V4" s="1">
        <v>7.1395613728521694E-8</v>
      </c>
      <c r="W4" s="1">
        <v>-1.33374252923562E-7</v>
      </c>
      <c r="X4" s="1">
        <v>4.5792411823188101E-7</v>
      </c>
      <c r="Y4" s="1">
        <v>6.5550851375680901E-8</v>
      </c>
      <c r="Z4" s="1">
        <v>-1.5708413420599599E-7</v>
      </c>
      <c r="AA4" s="1">
        <v>-1.6488213951877701E-7</v>
      </c>
      <c r="AB4" s="1">
        <v>-1.0499970695798301E-7</v>
      </c>
      <c r="AC4" s="1">
        <v>-1.07878111020225E-7</v>
      </c>
      <c r="AD4" s="1">
        <v>-4.9359134999288101E-8</v>
      </c>
      <c r="AE4" s="1">
        <v>-2.9746145170273502E-8</v>
      </c>
      <c r="AF4" s="1">
        <v>1.19839544593196E-8</v>
      </c>
      <c r="AG4" s="1">
        <v>-1.05730272201934E-6</v>
      </c>
      <c r="AH4" s="1">
        <v>-1.9907605537522299E-8</v>
      </c>
      <c r="AI4" s="1">
        <v>-1.47114409819755E-7</v>
      </c>
      <c r="AJ4" s="1">
        <v>-4.52714883153833E-8</v>
      </c>
      <c r="AK4" s="1">
        <v>-4.1137703840523901E-7</v>
      </c>
      <c r="AL4" s="1">
        <v>-1.1188905267904E-7</v>
      </c>
      <c r="AM4" s="1">
        <v>2.74949991992438E-8</v>
      </c>
      <c r="AN4" s="1">
        <v>-1.6099834582827001E-7</v>
      </c>
      <c r="AO4" s="1">
        <v>5.8678337306303299E-7</v>
      </c>
      <c r="AP4" s="1">
        <v>-2.01139813436441E-7</v>
      </c>
      <c r="AQ4" s="1">
        <v>4.26630029504278E-7</v>
      </c>
      <c r="AR4" s="1">
        <v>-3.3274037077421801E-5</v>
      </c>
      <c r="AS4" s="1">
        <v>1.5463881125220499E-6</v>
      </c>
      <c r="AT4" s="1">
        <v>3.6408066700272898E-7</v>
      </c>
      <c r="AU4" s="1">
        <v>-9.4453688585263299E-7</v>
      </c>
      <c r="AV4" s="1">
        <v>3.8869272254953099E-7</v>
      </c>
      <c r="AW4" s="1">
        <v>2.2305971460010999E-7</v>
      </c>
      <c r="AX4" s="1">
        <v>5.1213332751988195E-7</v>
      </c>
      <c r="AY4" s="1">
        <v>2.4284035601949599E-7</v>
      </c>
      <c r="AZ4" s="1">
        <v>2.7108309046062102E-7</v>
      </c>
      <c r="BA4" s="1">
        <v>-8.1712693614202393E-8</v>
      </c>
      <c r="BB4" s="1">
        <v>3.44372636225697E-7</v>
      </c>
      <c r="BC4" s="1">
        <v>-2.4132289464030199E-8</v>
      </c>
      <c r="BD4" s="1">
        <v>1.1902742796220699E-6</v>
      </c>
      <c r="BE4" s="1">
        <v>-8.5470785605988699E-7</v>
      </c>
      <c r="BF4" s="1">
        <v>-7.4333670462173401E-6</v>
      </c>
      <c r="BG4" s="1">
        <v>-4.2435616364402099E-7</v>
      </c>
      <c r="BH4" s="1">
        <v>-1.1336751785065601E-7</v>
      </c>
      <c r="BI4" s="1">
        <v>-1.0432311267202599E-6</v>
      </c>
      <c r="BJ4" s="1">
        <v>4.2501701680934602E-7</v>
      </c>
      <c r="BK4" s="1">
        <v>-7.3118035201783996E-7</v>
      </c>
      <c r="BL4" s="1">
        <v>4.4367120190807E-7</v>
      </c>
      <c r="BM4" s="1">
        <v>-5.58620659381146E-7</v>
      </c>
      <c r="BN4" s="1">
        <v>2.4165937709056802E-6</v>
      </c>
      <c r="BO4" s="1">
        <v>2.3457023994619701E-7</v>
      </c>
      <c r="BP4" s="1">
        <v>-4.0262451828976502E-6</v>
      </c>
      <c r="BQ4" s="1">
        <v>8.5115560059523703E-7</v>
      </c>
      <c r="BR4" s="1">
        <v>6.4179032133845497E-7</v>
      </c>
      <c r="BS4" s="1">
        <v>-4.0838066050445399E-7</v>
      </c>
    </row>
    <row r="5" spans="1:71" x14ac:dyDescent="0.25">
      <c r="A5" t="s">
        <v>14</v>
      </c>
      <c r="B5" s="1">
        <v>9.42112000000002E-5</v>
      </c>
      <c r="C5">
        <v>1.0925240234804701E-3</v>
      </c>
      <c r="D5">
        <v>0</v>
      </c>
      <c r="E5">
        <v>0</v>
      </c>
      <c r="F5" s="1">
        <v>2.9047077521359E-8</v>
      </c>
      <c r="G5" s="1">
        <v>1.1936087418819601E-6</v>
      </c>
      <c r="H5" s="1">
        <v>2.0213157992229701E-8</v>
      </c>
      <c r="I5" s="1">
        <v>-3.7451416293215697E-8</v>
      </c>
      <c r="J5" s="1">
        <v>1.2559045886008501E-6</v>
      </c>
      <c r="K5" s="1">
        <v>8.7084579468984802E-8</v>
      </c>
      <c r="L5" s="1">
        <v>-2.5289577211627401E-8</v>
      </c>
      <c r="M5" s="1">
        <v>1.50887968474779E-7</v>
      </c>
      <c r="N5" s="1">
        <v>1.7475526691252201E-8</v>
      </c>
      <c r="O5" s="1">
        <v>-3.6843116910202697E-8</v>
      </c>
      <c r="P5" s="1">
        <v>-6.0783507217471896E-9</v>
      </c>
      <c r="Q5" s="1">
        <v>2.4828492172921798E-9</v>
      </c>
      <c r="R5" s="1">
        <v>5.5756675395673898E-8</v>
      </c>
      <c r="S5" s="1">
        <v>-2.3922627121697199E-8</v>
      </c>
      <c r="T5" s="1">
        <v>1.2999824804559401E-7</v>
      </c>
      <c r="U5" s="1">
        <v>-1.37673896286392E-8</v>
      </c>
      <c r="V5" s="1">
        <v>1.0703709819487801E-8</v>
      </c>
      <c r="W5" s="1">
        <v>-1.8862254327193298E-8</v>
      </c>
      <c r="X5" s="1">
        <v>-1.50782820456529E-8</v>
      </c>
      <c r="Y5" s="1">
        <v>2.5420794614343201E-9</v>
      </c>
      <c r="Z5" s="1">
        <v>-1.9858487417796101E-8</v>
      </c>
      <c r="AA5" s="1">
        <v>8.6382813741678308E-9</v>
      </c>
      <c r="AB5" s="1">
        <v>6.5013567257487593E-8</v>
      </c>
      <c r="AC5" s="1">
        <v>1.9368002169477101E-8</v>
      </c>
      <c r="AD5" s="1">
        <v>-5.4821154291543201E-9</v>
      </c>
      <c r="AE5" s="1">
        <v>-4.7762872159923301E-9</v>
      </c>
      <c r="AF5" s="1">
        <v>-1.0211843247085799E-8</v>
      </c>
      <c r="AG5" s="1">
        <v>1.8010444605288099E-7</v>
      </c>
      <c r="AH5" s="1">
        <v>3.2689294054550502E-9</v>
      </c>
      <c r="AI5" s="1">
        <v>-4.39776917767287E-10</v>
      </c>
      <c r="AJ5" s="1">
        <v>-1.5016471217023901E-8</v>
      </c>
      <c r="AK5" s="1">
        <v>-4.4036101570581703E-8</v>
      </c>
      <c r="AL5" s="1">
        <v>-6.8069516682240004E-9</v>
      </c>
      <c r="AM5" s="1">
        <v>-1.5117510971700401E-8</v>
      </c>
      <c r="AN5" s="1">
        <v>3.6282262520974098E-7</v>
      </c>
      <c r="AO5" s="1">
        <v>6.66421229003374E-9</v>
      </c>
      <c r="AP5" s="1">
        <v>1.4433505659197099E-7</v>
      </c>
      <c r="AQ5" s="1">
        <v>2.34967460224408E-7</v>
      </c>
      <c r="AR5" s="1">
        <v>-7.6336209840002395E-8</v>
      </c>
      <c r="AS5" s="1">
        <v>-5.6369151926439201E-8</v>
      </c>
      <c r="AT5" s="1">
        <v>-1.5998742765843198E-8</v>
      </c>
      <c r="AU5" s="1">
        <v>9.6084496802538705E-8</v>
      </c>
      <c r="AV5" s="1">
        <v>1.09984387689151E-7</v>
      </c>
      <c r="AW5" s="1">
        <v>-8.8430553589650101E-8</v>
      </c>
      <c r="AX5" s="1">
        <v>-1.8673208423462801E-8</v>
      </c>
      <c r="AY5" s="1">
        <v>8.2567981439712398E-9</v>
      </c>
      <c r="AZ5" s="1">
        <v>-2.65525225606467E-8</v>
      </c>
      <c r="BA5" s="1">
        <v>-3.2547820729117898E-8</v>
      </c>
      <c r="BB5" s="1">
        <v>2.2125193479953101E-8</v>
      </c>
      <c r="BC5" s="1">
        <v>-3.38580688451141E-8</v>
      </c>
      <c r="BD5" s="1">
        <v>1.45966018616288E-7</v>
      </c>
      <c r="BE5" s="1">
        <v>1.45361826178104E-6</v>
      </c>
      <c r="BF5" s="1">
        <v>-2.67038070404489E-8</v>
      </c>
      <c r="BG5" s="1">
        <v>-7.82360944990739E-8</v>
      </c>
      <c r="BH5" s="1">
        <v>4.0735545271964001E-8</v>
      </c>
      <c r="BI5" s="1">
        <v>7.1410766758493601E-8</v>
      </c>
      <c r="BJ5" s="1">
        <v>2.5183358600926901E-7</v>
      </c>
      <c r="BK5" s="1">
        <v>-1.29372309437066E-8</v>
      </c>
      <c r="BL5" s="1">
        <v>6.41426416830719E-7</v>
      </c>
      <c r="BM5" s="1">
        <v>1.54217123597511E-7</v>
      </c>
      <c r="BN5" s="1">
        <v>8.2140942795728898E-7</v>
      </c>
      <c r="BO5" s="1">
        <v>1.63541612364501E-9</v>
      </c>
      <c r="BP5" s="1">
        <v>-7.7431532484105201E-6</v>
      </c>
      <c r="BQ5" s="1">
        <v>1.79284534746808E-7</v>
      </c>
      <c r="BR5" s="1">
        <v>-1.18510760779297E-8</v>
      </c>
      <c r="BS5" s="1">
        <v>5.4181053859327802E-7</v>
      </c>
    </row>
    <row r="6" spans="1:71" x14ac:dyDescent="0.25">
      <c r="A6" t="s">
        <v>7</v>
      </c>
      <c r="B6">
        <v>7.8458321000000001E-3</v>
      </c>
      <c r="C6">
        <v>1.3728489022679299E-2</v>
      </c>
      <c r="D6">
        <v>0</v>
      </c>
      <c r="E6">
        <v>0</v>
      </c>
      <c r="F6" s="1">
        <v>-3.59969582724007E-7</v>
      </c>
      <c r="G6" s="1">
        <v>2.0213157992229701E-8</v>
      </c>
      <c r="H6" s="1">
        <v>1.8847141084582601E-4</v>
      </c>
      <c r="I6" s="1">
        <v>-1.2237747536516201E-7</v>
      </c>
      <c r="J6" s="1">
        <v>2.6641559025656201E-7</v>
      </c>
      <c r="K6" s="1">
        <v>1.13348126864847E-7</v>
      </c>
      <c r="L6" s="1">
        <v>3.7687989555148499E-6</v>
      </c>
      <c r="M6" s="1">
        <v>1.0939736007236901E-7</v>
      </c>
      <c r="N6" s="1">
        <v>2.0037773063485E-7</v>
      </c>
      <c r="O6" s="1">
        <v>-2.85668182009014E-8</v>
      </c>
      <c r="P6" s="1">
        <v>1.01521228431812E-8</v>
      </c>
      <c r="Q6" s="1">
        <v>8.6408476577096092E-9</v>
      </c>
      <c r="R6" s="1">
        <v>-1.46556878374395E-6</v>
      </c>
      <c r="S6" s="1">
        <v>1.58675939574955E-6</v>
      </c>
      <c r="T6" s="1">
        <v>-8.6315352894439804E-7</v>
      </c>
      <c r="U6" s="1">
        <v>4.4583082078064798E-7</v>
      </c>
      <c r="V6" s="1">
        <v>6.0738785058108101E-8</v>
      </c>
      <c r="W6" s="1">
        <v>-2.0597596963195999E-9</v>
      </c>
      <c r="X6" s="1">
        <v>-2.2352286637562999E-7</v>
      </c>
      <c r="Y6" s="1">
        <v>-2.6494867509847399E-8</v>
      </c>
      <c r="Z6" s="1">
        <v>-1.62335370135873E-7</v>
      </c>
      <c r="AA6" s="1">
        <v>-2.9086952651285901E-7</v>
      </c>
      <c r="AB6" s="1">
        <v>-3.2688406714720798E-7</v>
      </c>
      <c r="AC6" s="1">
        <v>2.9259367598566799E-7</v>
      </c>
      <c r="AD6" s="1">
        <v>-5.6553946603068798E-8</v>
      </c>
      <c r="AE6" s="1">
        <v>-7.24555426943062E-8</v>
      </c>
      <c r="AF6" s="1">
        <v>7.7945659739815301E-8</v>
      </c>
      <c r="AG6" s="1">
        <v>-3.1347387906527999E-7</v>
      </c>
      <c r="AH6" s="1">
        <v>4.6953126549068803E-8</v>
      </c>
      <c r="AI6" s="1">
        <v>3.29738821638518E-7</v>
      </c>
      <c r="AJ6" s="1">
        <v>3.39580601136313E-7</v>
      </c>
      <c r="AK6" s="1">
        <v>-1.0279297960221201E-6</v>
      </c>
      <c r="AL6" s="1">
        <v>3.3832000923671898E-7</v>
      </c>
      <c r="AM6" s="1">
        <v>5.3615259159200098E-7</v>
      </c>
      <c r="AN6" s="1">
        <v>8.6907526477738802E-7</v>
      </c>
      <c r="AO6" s="1">
        <v>-8.4794490850231298E-5</v>
      </c>
      <c r="AP6" s="1">
        <v>-1.1689847368781901E-6</v>
      </c>
      <c r="AQ6" s="1">
        <v>4.66940080472407E-7</v>
      </c>
      <c r="AR6" s="1">
        <v>2.6476634112715502E-7</v>
      </c>
      <c r="AS6" s="1">
        <v>6.7183891693020298E-6</v>
      </c>
      <c r="AT6" s="1">
        <v>3.72537821442568E-7</v>
      </c>
      <c r="AU6" s="1">
        <v>-7.4514784992552802E-7</v>
      </c>
      <c r="AV6" s="1">
        <v>2.30928756784394E-6</v>
      </c>
      <c r="AW6" s="1">
        <v>-1.6424679002208001E-7</v>
      </c>
      <c r="AX6" s="1">
        <v>3.6998135850458598E-7</v>
      </c>
      <c r="AY6" s="1">
        <v>-2.3917552132192499E-7</v>
      </c>
      <c r="AZ6" s="1">
        <v>1.0881881568949799E-6</v>
      </c>
      <c r="BA6" s="1">
        <v>1.02731252722854E-6</v>
      </c>
      <c r="BB6" s="1">
        <v>3.1958393880971199E-7</v>
      </c>
      <c r="BC6" s="1">
        <v>-2.4538521339752802E-7</v>
      </c>
      <c r="BD6" s="1">
        <v>-1.3023465199577301E-5</v>
      </c>
      <c r="BE6" s="1">
        <v>-2.4466913117823799E-6</v>
      </c>
      <c r="BF6" s="1">
        <v>8.6257651500828096E-7</v>
      </c>
      <c r="BG6" s="1">
        <v>-3.10824582907996E-7</v>
      </c>
      <c r="BH6" s="1">
        <v>2.5216635788715001E-6</v>
      </c>
      <c r="BI6" s="1">
        <v>-1.1967786500635601E-6</v>
      </c>
      <c r="BJ6" s="1">
        <v>-6.4227841505191097E-7</v>
      </c>
      <c r="BK6" s="1">
        <v>-3.6664900681072199E-6</v>
      </c>
      <c r="BL6" s="1">
        <v>-8.0413245001037596E-5</v>
      </c>
      <c r="BM6" s="1">
        <v>7.6881111081009203E-8</v>
      </c>
      <c r="BN6" s="1">
        <v>-3.4068492075818799E-6</v>
      </c>
      <c r="BO6" s="1">
        <v>3.8662218710880099E-6</v>
      </c>
      <c r="BP6" s="1">
        <v>-2.21501002188838E-5</v>
      </c>
      <c r="BQ6" s="1">
        <v>-5.1894697539531002E-7</v>
      </c>
      <c r="BR6" s="1">
        <v>-3.4458429414463198E-7</v>
      </c>
      <c r="BS6" s="1">
        <v>2.6631271699845701E-6</v>
      </c>
    </row>
    <row r="7" spans="1:71" x14ac:dyDescent="0.25">
      <c r="A7" t="s">
        <v>8</v>
      </c>
      <c r="B7">
        <v>5.1579534999999397E-3</v>
      </c>
      <c r="C7">
        <v>9.2926480176539396E-3</v>
      </c>
      <c r="D7">
        <v>0</v>
      </c>
      <c r="E7">
        <v>0</v>
      </c>
      <c r="F7" s="1">
        <v>2.7906310328099798E-7</v>
      </c>
      <c r="G7" s="1">
        <v>-3.7451416293215697E-8</v>
      </c>
      <c r="H7" s="1">
        <v>-1.2237747536516201E-7</v>
      </c>
      <c r="I7" s="1">
        <v>8.6353307180007794E-5</v>
      </c>
      <c r="J7" s="1">
        <v>9.2873092932664604E-7</v>
      </c>
      <c r="K7" s="1">
        <v>-1.2464123551970699E-6</v>
      </c>
      <c r="L7" s="1">
        <v>6.5273341477797096E-7</v>
      </c>
      <c r="M7" s="1">
        <v>1.8303557233270701E-7</v>
      </c>
      <c r="N7" s="1">
        <v>8.7988060392788394E-8</v>
      </c>
      <c r="O7" s="1">
        <v>1.8569036884866799E-7</v>
      </c>
      <c r="P7" s="1">
        <v>4.1923404707200798E-8</v>
      </c>
      <c r="Q7" s="1">
        <v>1.6994697600181199E-9</v>
      </c>
      <c r="R7" s="1">
        <v>-7.11272321901135E-7</v>
      </c>
      <c r="S7" s="1">
        <v>-4.9670218636617301E-7</v>
      </c>
      <c r="T7" s="1">
        <v>-1.1721303237985401E-6</v>
      </c>
      <c r="U7" s="1">
        <v>2.3289699981783601E-7</v>
      </c>
      <c r="V7" s="1">
        <v>-2.0062735769049201E-7</v>
      </c>
      <c r="W7" s="1">
        <v>-9.6720458150528901E-8</v>
      </c>
      <c r="X7" s="1">
        <v>7.5475505376385295E-8</v>
      </c>
      <c r="Y7" s="1">
        <v>4.0346590643792698E-8</v>
      </c>
      <c r="Z7" s="1">
        <v>-9.5891863982154702E-8</v>
      </c>
      <c r="AA7" s="1">
        <v>2.15631911341098E-7</v>
      </c>
      <c r="AB7" s="1">
        <v>3.5609561561135502E-7</v>
      </c>
      <c r="AC7" s="1">
        <v>-1.1994707734716799E-7</v>
      </c>
      <c r="AD7" s="1">
        <v>-5.1529092730586299E-8</v>
      </c>
      <c r="AE7" s="1">
        <v>-2.2228655341617499E-8</v>
      </c>
      <c r="AF7" s="1">
        <v>-3.9989353535282099E-8</v>
      </c>
      <c r="AG7" s="1">
        <v>-3.1761478995950998E-7</v>
      </c>
      <c r="AH7" s="1">
        <v>-2.8477348007786499E-8</v>
      </c>
      <c r="AI7" s="1">
        <v>1.17004121038188E-7</v>
      </c>
      <c r="AJ7" s="1">
        <v>2.6220094282225298E-7</v>
      </c>
      <c r="AK7" s="1">
        <v>3.1510240630049902E-7</v>
      </c>
      <c r="AL7" s="1">
        <v>-1.0281388877281499E-7</v>
      </c>
      <c r="AM7" s="1">
        <v>-2.44151562453919E-7</v>
      </c>
      <c r="AN7" s="1">
        <v>2.40613912638566E-7</v>
      </c>
      <c r="AO7" s="1">
        <v>-1.1849348305743E-7</v>
      </c>
      <c r="AP7" s="1">
        <v>-6.2035658241652996E-5</v>
      </c>
      <c r="AQ7" s="1">
        <v>2.6094153765912702E-7</v>
      </c>
      <c r="AR7" s="1">
        <v>-1.2093433212294099E-6</v>
      </c>
      <c r="AS7" s="1">
        <v>-8.0017542181626804E-7</v>
      </c>
      <c r="AT7" s="1">
        <v>1.4070468534517999E-7</v>
      </c>
      <c r="AU7" s="1">
        <v>6.5050380211065501E-6</v>
      </c>
      <c r="AV7" s="1">
        <v>1.0332715675763299E-6</v>
      </c>
      <c r="AW7" s="1">
        <v>1.92916277525173E-7</v>
      </c>
      <c r="AX7" s="1">
        <v>1.6897173737189901E-8</v>
      </c>
      <c r="AY7" s="1">
        <v>4.56884156667751E-7</v>
      </c>
      <c r="AZ7" s="1">
        <v>1.85707098817478E-7</v>
      </c>
      <c r="BA7" s="1">
        <v>-4.7405517085638202E-7</v>
      </c>
      <c r="BB7" s="1">
        <v>3.40460733965814E-7</v>
      </c>
      <c r="BC7" s="1">
        <v>1.14013265962278E-7</v>
      </c>
      <c r="BD7" s="1">
        <v>-1.6605510879713599E-5</v>
      </c>
      <c r="BE7" s="1">
        <v>2.04161673226951E-6</v>
      </c>
      <c r="BF7" s="1">
        <v>-1.3092706272954199E-7</v>
      </c>
      <c r="BG7" s="1">
        <v>-1.2659090935894601E-6</v>
      </c>
      <c r="BH7" s="1">
        <v>-1.5234325157006499E-7</v>
      </c>
      <c r="BI7" s="1">
        <v>1.7840770731565799E-6</v>
      </c>
      <c r="BJ7" s="1">
        <v>-2.9182567282813998E-6</v>
      </c>
      <c r="BK7" s="1">
        <v>-1.62364264054522E-6</v>
      </c>
      <c r="BL7" s="1">
        <v>-7.8585418193926493E-6</v>
      </c>
      <c r="BM7" s="1">
        <v>8.6335617257729404E-7</v>
      </c>
      <c r="BN7" s="1">
        <v>5.4695252556355998E-8</v>
      </c>
      <c r="BO7" s="1">
        <v>1.09385121214679E-6</v>
      </c>
      <c r="BP7" s="1">
        <v>-3.72499003609312E-6</v>
      </c>
      <c r="BQ7" s="1">
        <v>2.22373514434036E-7</v>
      </c>
      <c r="BR7" s="1">
        <v>-3.3484681899433897E-7</v>
      </c>
      <c r="BS7" s="1">
        <v>-1.5173124872301E-6</v>
      </c>
    </row>
    <row r="8" spans="1:71" x14ac:dyDescent="0.25">
      <c r="A8" t="s">
        <v>39</v>
      </c>
      <c r="B8">
        <v>1.1768786200000001E-2</v>
      </c>
      <c r="C8">
        <v>2.0176410107108099E-2</v>
      </c>
      <c r="D8">
        <v>0</v>
      </c>
      <c r="E8">
        <v>0</v>
      </c>
      <c r="F8" s="1">
        <v>2.4705417280104501E-7</v>
      </c>
      <c r="G8" s="1">
        <v>1.2559045886008501E-6</v>
      </c>
      <c r="H8" s="1">
        <v>2.6641559025656201E-7</v>
      </c>
      <c r="I8" s="1">
        <v>9.2873092932664604E-7</v>
      </c>
      <c r="J8" s="1">
        <v>4.0708752481021399E-4</v>
      </c>
      <c r="K8" s="1">
        <v>1.48606100983588E-6</v>
      </c>
      <c r="L8" s="1">
        <v>1.94576315748718E-7</v>
      </c>
      <c r="M8" s="1">
        <v>1.02679835295486E-6</v>
      </c>
      <c r="N8" s="1">
        <v>1.8005487787392E-6</v>
      </c>
      <c r="O8" s="1">
        <v>3.3616246500150402E-7</v>
      </c>
      <c r="P8" s="1">
        <v>7.7036968628140203E-7</v>
      </c>
      <c r="Q8" s="1">
        <v>5.7568903690529399E-8</v>
      </c>
      <c r="R8" s="1">
        <v>6.4290479398108898E-7</v>
      </c>
      <c r="S8" s="1">
        <v>1.4446126574693901E-6</v>
      </c>
      <c r="T8" s="1">
        <v>2.1415956685133599E-6</v>
      </c>
      <c r="U8" s="1">
        <v>-6.8481794072445204E-8</v>
      </c>
      <c r="V8" s="1">
        <v>3.14915922844836E-7</v>
      </c>
      <c r="W8" s="1">
        <v>-1.5896824494700201E-7</v>
      </c>
      <c r="X8" s="1">
        <v>4.7971691266588402E-7</v>
      </c>
      <c r="Y8" s="1">
        <v>-2.4102152915391499E-8</v>
      </c>
      <c r="Z8" s="1">
        <v>-2.17092265277023E-7</v>
      </c>
      <c r="AA8" s="1">
        <v>2.43648979797348E-7</v>
      </c>
      <c r="AB8" s="1">
        <v>5.9500050231156195E-7</v>
      </c>
      <c r="AC8" s="1">
        <v>7.1380054582032602E-7</v>
      </c>
      <c r="AD8" s="1">
        <v>-7.9385892466000297E-8</v>
      </c>
      <c r="AE8" s="1">
        <v>2.4016638175397797E-7</v>
      </c>
      <c r="AF8" s="1">
        <v>6.1439126950521996E-8</v>
      </c>
      <c r="AG8" s="1">
        <v>2.6973765648342401E-6</v>
      </c>
      <c r="AH8" s="1">
        <v>-7.5667423033857903E-8</v>
      </c>
      <c r="AI8" s="1">
        <v>-8.1985787515311302E-7</v>
      </c>
      <c r="AJ8" s="1">
        <v>1.0548473808542399E-6</v>
      </c>
      <c r="AK8" s="1">
        <v>4.8240089598024603E-6</v>
      </c>
      <c r="AL8" s="1">
        <v>-3.8374120680877999E-7</v>
      </c>
      <c r="AM8" s="1">
        <v>3.8832736944342399E-7</v>
      </c>
      <c r="AN8" s="1">
        <v>-4.81277520331305E-5</v>
      </c>
      <c r="AO8" s="1">
        <v>2.3313674463027301E-6</v>
      </c>
      <c r="AP8" s="1">
        <v>7.8422615195548899E-7</v>
      </c>
      <c r="AQ8" s="1">
        <v>-2.6447954030267201E-6</v>
      </c>
      <c r="AR8" s="1">
        <v>-2.33124723445561E-7</v>
      </c>
      <c r="AS8" s="1">
        <v>-6.0055582198643695E-7</v>
      </c>
      <c r="AT8" s="1">
        <v>-3.7736468590920397E-8</v>
      </c>
      <c r="AU8" s="1">
        <v>-5.7670895906639798E-7</v>
      </c>
      <c r="AV8" s="1">
        <v>2.7772802365451698E-6</v>
      </c>
      <c r="AW8" s="1">
        <v>1.1372956199822101E-6</v>
      </c>
      <c r="AX8" s="1">
        <v>2.3141046079829301E-7</v>
      </c>
      <c r="AY8" s="1">
        <v>6.1639973963611501E-7</v>
      </c>
      <c r="AZ8" s="1">
        <v>1.2665427983063601E-6</v>
      </c>
      <c r="BA8" s="1">
        <v>-1.98532635896136E-7</v>
      </c>
      <c r="BB8" s="1">
        <v>-1.24042584500628E-6</v>
      </c>
      <c r="BC8" s="1">
        <v>1.4367807501032E-6</v>
      </c>
      <c r="BD8" s="1">
        <v>-2.7895328791909501E-6</v>
      </c>
      <c r="BE8" s="1">
        <v>-3.6567000051440898E-5</v>
      </c>
      <c r="BF8" s="1">
        <v>1.6477451737267699E-6</v>
      </c>
      <c r="BG8" s="1">
        <v>8.79638877736386E-7</v>
      </c>
      <c r="BH8" s="1">
        <v>3.6170720196909001E-6</v>
      </c>
      <c r="BI8" s="1">
        <v>1.26419766851361E-6</v>
      </c>
      <c r="BJ8" s="1">
        <v>6.5907001806802899E-6</v>
      </c>
      <c r="BK8" s="1">
        <v>-7.1583968452472703E-6</v>
      </c>
      <c r="BL8" s="1">
        <v>-9.3298120181017898E-6</v>
      </c>
      <c r="BM8" s="1">
        <v>-2.6906990679318499E-8</v>
      </c>
      <c r="BN8" s="1">
        <v>-2.7499078218219799E-6</v>
      </c>
      <c r="BO8" s="1">
        <v>9.6003052919480404E-7</v>
      </c>
      <c r="BP8" s="1">
        <v>-3.5107673168850202E-4</v>
      </c>
      <c r="BQ8" s="1">
        <v>3.2116619419552499E-6</v>
      </c>
      <c r="BR8" s="1">
        <v>3.54214562932712E-7</v>
      </c>
      <c r="BS8" s="1">
        <v>4.7785755140333301E-6</v>
      </c>
    </row>
    <row r="9" spans="1:71" x14ac:dyDescent="0.25">
      <c r="A9" t="s">
        <v>63</v>
      </c>
      <c r="B9">
        <v>7.2060282999999699E-3</v>
      </c>
      <c r="C9">
        <v>1.3223577384681299E-2</v>
      </c>
      <c r="D9">
        <v>0</v>
      </c>
      <c r="E9">
        <v>0</v>
      </c>
      <c r="F9" s="1">
        <v>-2.0067573240513501E-7</v>
      </c>
      <c r="G9" s="1">
        <v>8.7084579468984802E-8</v>
      </c>
      <c r="H9" s="1">
        <v>1.13348126864847E-7</v>
      </c>
      <c r="I9" s="1">
        <v>-1.2464123551970699E-6</v>
      </c>
      <c r="J9" s="1">
        <v>1.48606100983588E-6</v>
      </c>
      <c r="K9" s="1">
        <v>1.7486299884865599E-4</v>
      </c>
      <c r="L9" s="1">
        <v>1.49047640188334E-6</v>
      </c>
      <c r="M9" s="1">
        <v>4.2777475912025E-8</v>
      </c>
      <c r="N9" s="1">
        <v>1.01409929380234E-7</v>
      </c>
      <c r="O9" s="1">
        <v>-2.0621571796895199E-7</v>
      </c>
      <c r="P9" s="1">
        <v>3.8435065299851401E-8</v>
      </c>
      <c r="Q9" s="1">
        <v>-3.5224857783054203E-8</v>
      </c>
      <c r="R9" s="1">
        <v>7.3385584015121701E-8</v>
      </c>
      <c r="S9" s="1">
        <v>1.3854434487999201E-6</v>
      </c>
      <c r="T9" s="1">
        <v>-9.7852274374576005E-7</v>
      </c>
      <c r="U9" s="1">
        <v>-3.12290001632515E-8</v>
      </c>
      <c r="V9" s="1">
        <v>3.9323554702799199E-7</v>
      </c>
      <c r="W9" s="1">
        <v>-6.9839946870061098E-8</v>
      </c>
      <c r="X9" s="1">
        <v>-4.5117380596917602E-7</v>
      </c>
      <c r="Y9" s="1">
        <v>1.25452318987611E-8</v>
      </c>
      <c r="Z9" s="1">
        <v>3.0165471081861498E-7</v>
      </c>
      <c r="AA9" s="1">
        <v>-1.03078969358217E-7</v>
      </c>
      <c r="AB9" s="1">
        <v>-1.8673711658406801E-7</v>
      </c>
      <c r="AC9" s="1">
        <v>1.3730881783143701E-7</v>
      </c>
      <c r="AD9" s="1">
        <v>3.5314855076908698E-8</v>
      </c>
      <c r="AE9" s="1">
        <v>-1.69949258283123E-7</v>
      </c>
      <c r="AF9" s="1">
        <v>-1.09835418316706E-7</v>
      </c>
      <c r="AG9" s="1">
        <v>1.3196995171807201E-6</v>
      </c>
      <c r="AH9" s="1">
        <v>-3.8539900779614201E-8</v>
      </c>
      <c r="AI9" s="1">
        <v>4.5666289842129899E-7</v>
      </c>
      <c r="AJ9" s="1">
        <v>3.8431027739248302E-7</v>
      </c>
      <c r="AK9" s="1">
        <v>-1.6621269784615499E-6</v>
      </c>
      <c r="AL9" s="1">
        <v>1.8545490185780101E-7</v>
      </c>
      <c r="AM9" s="1">
        <v>9.9418733940834894E-7</v>
      </c>
      <c r="AN9" s="1">
        <v>1.3980447825082001E-9</v>
      </c>
      <c r="AO9" s="1">
        <v>-1.7170666357873599E-6</v>
      </c>
      <c r="AP9" s="1">
        <v>-1.27690614316716E-5</v>
      </c>
      <c r="AQ9" s="1">
        <v>1.00125771641311E-6</v>
      </c>
      <c r="AR9" s="1">
        <v>1.1006335142803401E-6</v>
      </c>
      <c r="AS9" s="1">
        <v>-2.5549472090168E-6</v>
      </c>
      <c r="AT9" s="1">
        <v>5.2761032696571604E-7</v>
      </c>
      <c r="AU9" s="1">
        <v>3.9550353675440301E-6</v>
      </c>
      <c r="AV9" s="1">
        <v>1.1121350037203599E-6</v>
      </c>
      <c r="AW9" s="1">
        <v>5.8355077025817897E-7</v>
      </c>
      <c r="AX9" s="1">
        <v>1.67796888060417E-7</v>
      </c>
      <c r="AY9" s="1">
        <v>-3.9238122294369397E-7</v>
      </c>
      <c r="AZ9" s="1">
        <v>-1.02992249879462E-6</v>
      </c>
      <c r="BA9" s="1">
        <v>9.4686945596289998E-8</v>
      </c>
      <c r="BB9" s="1">
        <v>1.0089773524047299E-6</v>
      </c>
      <c r="BC9" s="1">
        <v>2.9127895831358597E-7</v>
      </c>
      <c r="BD9" s="1">
        <v>-1.3394161775936501E-4</v>
      </c>
      <c r="BE9" s="1">
        <v>6.4692451904782105E-7</v>
      </c>
      <c r="BF9" s="1">
        <v>-2.0955533815766E-6</v>
      </c>
      <c r="BG9" s="1">
        <v>5.4701487118686104E-7</v>
      </c>
      <c r="BH9" s="1">
        <v>1.8399977330194501E-6</v>
      </c>
      <c r="BI9" s="1">
        <v>1.3282051671960501E-6</v>
      </c>
      <c r="BJ9" s="1">
        <v>2.70469012303143E-6</v>
      </c>
      <c r="BK9" s="1">
        <v>-3.6001074027362199E-6</v>
      </c>
      <c r="BL9" s="1">
        <v>-2.10944817559071E-5</v>
      </c>
      <c r="BM9" s="1">
        <v>1.60313552357653E-6</v>
      </c>
      <c r="BN9" s="1">
        <v>-3.3042359359283999E-6</v>
      </c>
      <c r="BO9" s="1">
        <v>-4.1243656524773497E-8</v>
      </c>
      <c r="BP9" s="1">
        <v>-1.35392734963905E-5</v>
      </c>
      <c r="BQ9" s="1">
        <v>-1.6197740028989699E-6</v>
      </c>
      <c r="BR9" s="1">
        <v>7.5877445724614399E-7</v>
      </c>
      <c r="BS9" s="1">
        <v>1.43303419400704E-8</v>
      </c>
    </row>
    <row r="10" spans="1:71" x14ac:dyDescent="0.25">
      <c r="A10" t="s">
        <v>11</v>
      </c>
      <c r="B10">
        <v>1.3591406999999701E-3</v>
      </c>
      <c r="C10">
        <v>4.53540333349045E-3</v>
      </c>
      <c r="D10">
        <v>0</v>
      </c>
      <c r="E10">
        <v>0</v>
      </c>
      <c r="F10" s="1">
        <v>2.0162641870258599E-8</v>
      </c>
      <c r="G10" s="1">
        <v>-2.5289577211627401E-8</v>
      </c>
      <c r="H10" s="1">
        <v>3.7687989555148499E-6</v>
      </c>
      <c r="I10" s="1">
        <v>6.5273341477797096E-7</v>
      </c>
      <c r="J10" s="1">
        <v>1.94576315748718E-7</v>
      </c>
      <c r="K10" s="1">
        <v>1.49047640188334E-6</v>
      </c>
      <c r="L10" s="1">
        <v>2.0569883397436202E-5</v>
      </c>
      <c r="M10" s="1">
        <v>1.7539338647295301E-7</v>
      </c>
      <c r="N10" s="1">
        <v>-8.2175634487883493E-9</v>
      </c>
      <c r="O10" s="1">
        <v>-3.31283522804426E-8</v>
      </c>
      <c r="P10" s="1">
        <v>-3.9898498388980399E-9</v>
      </c>
      <c r="Q10" s="1">
        <v>6.4163113411566602E-9</v>
      </c>
      <c r="R10" s="1">
        <v>-2.57831689690705E-8</v>
      </c>
      <c r="S10" s="1">
        <v>1.16505314604562E-8</v>
      </c>
      <c r="T10" s="1">
        <v>2.51480454445775E-7</v>
      </c>
      <c r="U10" s="1">
        <v>-2.39656529467318E-7</v>
      </c>
      <c r="V10" s="1">
        <v>3.8404951165583599E-8</v>
      </c>
      <c r="W10" s="1">
        <v>-7.8798443184365596E-8</v>
      </c>
      <c r="X10" s="1">
        <v>3.5811330569537301E-7</v>
      </c>
      <c r="Y10" s="1">
        <v>-2.70823827783115E-8</v>
      </c>
      <c r="Z10" s="1">
        <v>-4.8193715141121499E-8</v>
      </c>
      <c r="AA10" s="1">
        <v>-1.1102006476460899E-8</v>
      </c>
      <c r="AB10" s="1">
        <v>1.5534491037879899E-7</v>
      </c>
      <c r="AC10" s="1">
        <v>-4.8515741064195597E-8</v>
      </c>
      <c r="AD10" s="1">
        <v>-1.0303622924264499E-8</v>
      </c>
      <c r="AE10" s="1">
        <v>1.8601330352279601E-9</v>
      </c>
      <c r="AF10" s="1">
        <v>1.4771669327539499E-9</v>
      </c>
      <c r="AG10" s="1">
        <v>-2.2505097071010699E-8</v>
      </c>
      <c r="AH10" s="1">
        <v>-2.0172808410117299E-8</v>
      </c>
      <c r="AI10" s="1">
        <v>-5.0195558082120301E-8</v>
      </c>
      <c r="AJ10" s="1">
        <v>-2.0590226470674599E-7</v>
      </c>
      <c r="AK10" s="1">
        <v>-3.1058479655545101E-7</v>
      </c>
      <c r="AL10" s="1">
        <v>9.1828921306349198E-8</v>
      </c>
      <c r="AM10" s="1">
        <v>-1.7449838112385501E-8</v>
      </c>
      <c r="AN10" s="1">
        <v>5.3130098617325495E-7</v>
      </c>
      <c r="AO10" s="1">
        <v>4.9756061242766503E-6</v>
      </c>
      <c r="AP10" s="1">
        <v>1.6353839521116699E-6</v>
      </c>
      <c r="AQ10" s="1">
        <v>6.0822256442928399E-7</v>
      </c>
      <c r="AR10" s="1">
        <v>1.0762293006224099E-7</v>
      </c>
      <c r="AS10" s="1">
        <v>-3.31581635688038E-8</v>
      </c>
      <c r="AT10" s="1">
        <v>2.36482570005736E-8</v>
      </c>
      <c r="AU10" s="1">
        <v>5.3644884763802695E-7</v>
      </c>
      <c r="AV10" s="1">
        <v>-6.6234454138517298E-8</v>
      </c>
      <c r="AW10" s="1">
        <v>-5.7173402486535203E-8</v>
      </c>
      <c r="AX10" s="1">
        <v>1.81612306494585E-7</v>
      </c>
      <c r="AY10" s="1">
        <v>2.2613297485974899E-7</v>
      </c>
      <c r="AZ10" s="1">
        <v>-2.5336344310281702E-7</v>
      </c>
      <c r="BA10" s="1">
        <v>-1.18549704262504E-7</v>
      </c>
      <c r="BB10" s="1">
        <v>-1.3336706081546701E-7</v>
      </c>
      <c r="BC10" s="1">
        <v>1.01020962053192E-7</v>
      </c>
      <c r="BD10" s="1">
        <v>3.56918885325957E-6</v>
      </c>
      <c r="BE10" s="1">
        <v>2.08330874045388E-6</v>
      </c>
      <c r="BF10" s="1">
        <v>1.7727373634382899E-7</v>
      </c>
      <c r="BG10" s="1">
        <v>-4.6321724854277702E-9</v>
      </c>
      <c r="BH10" s="1">
        <v>-7.43161291109673E-7</v>
      </c>
      <c r="BI10" s="1">
        <v>1.2334398198814901E-6</v>
      </c>
      <c r="BJ10" s="1">
        <v>2.1166837835066201E-7</v>
      </c>
      <c r="BK10" s="1">
        <v>-1.6397891468570201E-6</v>
      </c>
      <c r="BL10" s="1">
        <v>-4.6756947855604902E-5</v>
      </c>
      <c r="BM10" s="1">
        <v>7.08524808687866E-7</v>
      </c>
      <c r="BN10" s="1">
        <v>-1.1323484040854499E-6</v>
      </c>
      <c r="BO10" s="1">
        <v>2.5468904202626102E-7</v>
      </c>
      <c r="BP10" s="1">
        <v>6.42376036987571E-6</v>
      </c>
      <c r="BQ10" s="1">
        <v>-3.3515798185258403E-8</v>
      </c>
      <c r="BR10" s="1">
        <v>-1.81193390056094E-7</v>
      </c>
      <c r="BS10" s="1">
        <v>9.6285074863168709E-7</v>
      </c>
    </row>
    <row r="11" spans="1:71" x14ac:dyDescent="0.25">
      <c r="A11" t="s">
        <v>12</v>
      </c>
      <c r="B11">
        <v>5.8210700999999504E-3</v>
      </c>
      <c r="C11">
        <v>9.8803112050948796E-3</v>
      </c>
      <c r="D11">
        <v>0</v>
      </c>
      <c r="E11">
        <v>0</v>
      </c>
      <c r="F11" s="1">
        <v>1.5852629678453699E-7</v>
      </c>
      <c r="G11" s="1">
        <v>1.50887968474779E-7</v>
      </c>
      <c r="H11" s="1">
        <v>1.0939736007236901E-7</v>
      </c>
      <c r="I11" s="1">
        <v>1.8303557233270701E-7</v>
      </c>
      <c r="J11" s="1">
        <v>1.02679835295486E-6</v>
      </c>
      <c r="K11" s="1">
        <v>4.2777475912025E-8</v>
      </c>
      <c r="L11" s="1">
        <v>1.7539338647295301E-7</v>
      </c>
      <c r="M11" s="1">
        <v>9.7620549509523405E-5</v>
      </c>
      <c r="N11" s="1">
        <v>2.6583449170727798E-6</v>
      </c>
      <c r="O11" s="1">
        <v>-6.6017722163978299E-8</v>
      </c>
      <c r="P11" s="1">
        <v>1.2340808769025799E-7</v>
      </c>
      <c r="Q11" s="1">
        <v>-2.3362532739074299E-8</v>
      </c>
      <c r="R11" s="1">
        <v>1.00175528309291E-7</v>
      </c>
      <c r="S11" s="1">
        <v>1.95651401195315E-6</v>
      </c>
      <c r="T11" s="1">
        <v>-3.0242964639139902E-7</v>
      </c>
      <c r="U11" s="1">
        <v>-1.4401295949718599E-7</v>
      </c>
      <c r="V11" s="1">
        <v>6.6765260699581101E-8</v>
      </c>
      <c r="W11" s="1">
        <v>-1.2754627768422601E-7</v>
      </c>
      <c r="X11" s="1">
        <v>3.6532710262227998E-7</v>
      </c>
      <c r="Y11" s="1">
        <v>-4.9050841305913697E-8</v>
      </c>
      <c r="Z11" s="1">
        <v>1.4679490686762499E-7</v>
      </c>
      <c r="AA11" s="1">
        <v>9.8392156771171401E-8</v>
      </c>
      <c r="AB11" s="1">
        <v>2.5275390480716598E-7</v>
      </c>
      <c r="AC11" s="1">
        <v>2.7263651411038998E-7</v>
      </c>
      <c r="AD11" s="1">
        <v>-1.29623126066285E-8</v>
      </c>
      <c r="AE11" s="1">
        <v>-2.11213555561464E-8</v>
      </c>
      <c r="AF11" s="1">
        <v>-2.42566786663599E-8</v>
      </c>
      <c r="AG11" s="1">
        <v>1.2568109854408399E-6</v>
      </c>
      <c r="AH11" s="1">
        <v>-8.3006784106489995E-8</v>
      </c>
      <c r="AI11" s="1">
        <v>4.1201672842708403E-8</v>
      </c>
      <c r="AJ11" s="1">
        <v>-3.7614255564176699E-7</v>
      </c>
      <c r="AK11" s="1">
        <v>-1.5960283374751701E-8</v>
      </c>
      <c r="AL11" s="1">
        <v>-8.9622976240371698E-8</v>
      </c>
      <c r="AM11" s="1">
        <v>5.6139756647599895E-7</v>
      </c>
      <c r="AN11" s="1">
        <v>4.1756596505675102E-7</v>
      </c>
      <c r="AO11" s="1">
        <v>9.2332144009606801E-7</v>
      </c>
      <c r="AP11" s="1">
        <v>-1.3500429336496099E-7</v>
      </c>
      <c r="AQ11" s="1">
        <v>-5.999062041834E-5</v>
      </c>
      <c r="AR11" s="1">
        <v>6.2875885796356402E-8</v>
      </c>
      <c r="AS11" s="1">
        <v>2.93321105517203E-7</v>
      </c>
      <c r="AT11" s="1">
        <v>2.0021396780552699E-7</v>
      </c>
      <c r="AU11" s="1">
        <v>6.0116939561975495E-8</v>
      </c>
      <c r="AV11" s="1">
        <v>6.9486814425508298E-7</v>
      </c>
      <c r="AW11" s="1">
        <v>1.3716478398256299E-7</v>
      </c>
      <c r="AX11" s="1">
        <v>4.1552366878390397E-7</v>
      </c>
      <c r="AY11" s="1">
        <v>-1.38440801458956E-7</v>
      </c>
      <c r="AZ11" s="1">
        <v>1.7993232891390299E-7</v>
      </c>
      <c r="BA11" s="1">
        <v>3.7746109811225098E-7</v>
      </c>
      <c r="BB11" s="1">
        <v>-1.65368494351056E-7</v>
      </c>
      <c r="BC11" s="1">
        <v>1.00586479649179E-6</v>
      </c>
      <c r="BD11" s="1">
        <v>-4.8348809726728498E-7</v>
      </c>
      <c r="BE11" s="1">
        <v>-3.1471659032196E-5</v>
      </c>
      <c r="BF11" s="1">
        <v>8.5467145723557898E-7</v>
      </c>
      <c r="BG11" s="1">
        <v>7.4308425942503896E-8</v>
      </c>
      <c r="BH11" s="1">
        <v>5.5919259013837798E-8</v>
      </c>
      <c r="BI11" s="1">
        <v>1.62748950022011E-7</v>
      </c>
      <c r="BJ11" s="1">
        <v>2.8487086232063101E-6</v>
      </c>
      <c r="BK11" s="1">
        <v>-1.76359188757203E-6</v>
      </c>
      <c r="BL11" s="1">
        <v>-8.5796463993149699E-7</v>
      </c>
      <c r="BM11" s="1">
        <v>1.6687477665246499E-6</v>
      </c>
      <c r="BN11" s="1">
        <v>4.8165924332164598E-6</v>
      </c>
      <c r="BO11" s="1">
        <v>-3.4534166094226202E-6</v>
      </c>
      <c r="BP11" s="1">
        <v>-2.1847454097705099E-5</v>
      </c>
      <c r="BQ11" s="1">
        <v>-5.9498355571598104E-7</v>
      </c>
      <c r="BR11" s="1">
        <v>-5.7311258672282995E-7</v>
      </c>
      <c r="BS11" s="1">
        <v>1.92781863849192E-7</v>
      </c>
    </row>
    <row r="12" spans="1:71" x14ac:dyDescent="0.25">
      <c r="A12" t="s">
        <v>13</v>
      </c>
      <c r="B12">
        <v>1.11603250000001E-3</v>
      </c>
      <c r="C12">
        <v>3.8338483170140898E-3</v>
      </c>
      <c r="D12">
        <v>0</v>
      </c>
      <c r="E12">
        <v>0</v>
      </c>
      <c r="F12" s="1">
        <v>1.03182791145043E-7</v>
      </c>
      <c r="G12" s="1">
        <v>1.7475526691252201E-8</v>
      </c>
      <c r="H12" s="1">
        <v>2.0037773063485E-7</v>
      </c>
      <c r="I12" s="1">
        <v>8.7988060392788394E-8</v>
      </c>
      <c r="J12" s="1">
        <v>1.8005487787392E-6</v>
      </c>
      <c r="K12" s="1">
        <v>1.01409929380234E-7</v>
      </c>
      <c r="L12" s="1">
        <v>-8.2175634487883493E-9</v>
      </c>
      <c r="M12" s="1">
        <v>2.6583449170727798E-6</v>
      </c>
      <c r="N12" s="1">
        <v>1.46983929178718E-5</v>
      </c>
      <c r="O12" s="1">
        <v>1.40266259094603E-7</v>
      </c>
      <c r="P12" s="1">
        <v>8.4669326440669807E-9</v>
      </c>
      <c r="Q12" s="1">
        <v>3.2643935176786298E-9</v>
      </c>
      <c r="R12" s="1">
        <v>-1.45361882063301E-8</v>
      </c>
      <c r="S12" s="1">
        <v>2.3049726077853601E-7</v>
      </c>
      <c r="T12" s="1">
        <v>-1.3015874307876399E-7</v>
      </c>
      <c r="U12" s="1">
        <v>8.62563544738848E-8</v>
      </c>
      <c r="V12" s="1">
        <v>1.12885927548978E-7</v>
      </c>
      <c r="W12" s="1">
        <v>3.6677845756595801E-8</v>
      </c>
      <c r="X12" s="1">
        <v>8.8250138128610502E-8</v>
      </c>
      <c r="Y12" s="1">
        <v>-4.9341334698571498E-9</v>
      </c>
      <c r="Z12" s="1">
        <v>-8.7834484633342496E-8</v>
      </c>
      <c r="AA12" s="1">
        <v>-3.5194749806832699E-8</v>
      </c>
      <c r="AB12" s="1">
        <v>-1.3667505053891401E-7</v>
      </c>
      <c r="AC12" s="1">
        <v>-1.4916610967936799E-7</v>
      </c>
      <c r="AD12" s="1">
        <v>-3.5383880638840199E-8</v>
      </c>
      <c r="AE12" s="1">
        <v>5.7760564572837799E-9</v>
      </c>
      <c r="AF12" s="1">
        <v>1.5813851591678398E-8</v>
      </c>
      <c r="AG12" s="1">
        <v>-3.1734769711118502E-7</v>
      </c>
      <c r="AH12" s="1">
        <v>-1.7738180267097402E-8</v>
      </c>
      <c r="AI12" s="1">
        <v>1.91733392643551E-8</v>
      </c>
      <c r="AJ12" s="1">
        <v>4.0353068724978503E-8</v>
      </c>
      <c r="AK12" s="1">
        <v>3.4857482694009498E-8</v>
      </c>
      <c r="AL12" s="1">
        <v>2.0035752569059999E-8</v>
      </c>
      <c r="AM12" s="1">
        <v>1.6426471572495E-7</v>
      </c>
      <c r="AN12" s="1">
        <v>3.4909159222655301E-7</v>
      </c>
      <c r="AO12" s="1">
        <v>-1.55023032802371E-7</v>
      </c>
      <c r="AP12" s="1">
        <v>-6.0807784860711704E-8</v>
      </c>
      <c r="AQ12" s="1">
        <v>4.0024337093043298E-6</v>
      </c>
      <c r="AR12" s="1">
        <v>2.4574677460785599E-8</v>
      </c>
      <c r="AS12" s="1">
        <v>-2.29915854802376E-6</v>
      </c>
      <c r="AT12" s="1">
        <v>1.36126555805378E-7</v>
      </c>
      <c r="AU12" s="1">
        <v>3.43696770141011E-7</v>
      </c>
      <c r="AV12" s="1">
        <v>1.8778744888837699E-7</v>
      </c>
      <c r="AW12" s="1">
        <v>1.0993128240262E-7</v>
      </c>
      <c r="AX12" s="1">
        <v>1.1601117067561401E-7</v>
      </c>
      <c r="AY12" s="1">
        <v>-3.4894758749922299E-8</v>
      </c>
      <c r="AZ12" s="1">
        <v>4.9016986671036401E-7</v>
      </c>
      <c r="BA12" s="1">
        <v>-8.0515693249973798E-8</v>
      </c>
      <c r="BB12" s="1">
        <v>9.2982694175923695E-8</v>
      </c>
      <c r="BC12" s="1">
        <v>-3.8870311598400199E-7</v>
      </c>
      <c r="BD12" s="1">
        <v>4.5120647331769299E-7</v>
      </c>
      <c r="BE12" s="1">
        <v>-3.5316731333737397E-5</v>
      </c>
      <c r="BF12" s="1">
        <v>4.6698240001021298E-7</v>
      </c>
      <c r="BG12" s="1">
        <v>-2.5959849368355999E-7</v>
      </c>
      <c r="BH12" s="1">
        <v>-1.4876118217230499E-7</v>
      </c>
      <c r="BI12" s="1">
        <v>-2.60051711658229E-7</v>
      </c>
      <c r="BJ12" s="1">
        <v>2.6735259710784499E-8</v>
      </c>
      <c r="BK12" s="1">
        <v>-6.30924800586944E-7</v>
      </c>
      <c r="BL12" s="1">
        <v>2.3429865157915201E-7</v>
      </c>
      <c r="BM12" s="1">
        <v>1.16846827270528E-7</v>
      </c>
      <c r="BN12" s="1">
        <v>-4.3031311732187302E-7</v>
      </c>
      <c r="BO12" s="1">
        <v>4.82212151703299E-8</v>
      </c>
      <c r="BP12" s="1">
        <v>1.2713068205663201E-5</v>
      </c>
      <c r="BQ12" s="1">
        <v>2.3209446959364901E-8</v>
      </c>
      <c r="BR12" s="1">
        <v>-2.1471598718106399E-7</v>
      </c>
      <c r="BS12" s="1">
        <v>6.0945206215930001E-7</v>
      </c>
    </row>
    <row r="13" spans="1:71" x14ac:dyDescent="0.25">
      <c r="A13" t="s">
        <v>5</v>
      </c>
      <c r="B13">
        <v>1.9742266999999698E-3</v>
      </c>
      <c r="C13">
        <v>6.1167152255159696E-3</v>
      </c>
      <c r="D13">
        <v>0</v>
      </c>
      <c r="E13">
        <v>0</v>
      </c>
      <c r="F13" s="1">
        <v>-5.0733567139307101E-6</v>
      </c>
      <c r="G13" s="1">
        <v>-3.6843116910202697E-8</v>
      </c>
      <c r="H13" s="1">
        <v>-2.85668182009014E-8</v>
      </c>
      <c r="I13" s="1">
        <v>1.8569036884866799E-7</v>
      </c>
      <c r="J13" s="1">
        <v>3.3616246500150402E-7</v>
      </c>
      <c r="K13" s="1">
        <v>-2.0621571796895199E-7</v>
      </c>
      <c r="L13" s="1">
        <v>-3.31283522804426E-8</v>
      </c>
      <c r="M13" s="1">
        <v>-6.6017722163978299E-8</v>
      </c>
      <c r="N13" s="1">
        <v>1.40266259094603E-7</v>
      </c>
      <c r="O13" s="1">
        <v>3.7414205150058899E-5</v>
      </c>
      <c r="P13" s="1">
        <v>-2.1491994545789999E-9</v>
      </c>
      <c r="Q13" s="1">
        <v>-2.3735352682990398E-9</v>
      </c>
      <c r="R13" s="1">
        <v>1.18527461503597E-7</v>
      </c>
      <c r="S13" s="1">
        <v>-1.27545082612146E-7</v>
      </c>
      <c r="T13" s="1">
        <v>1.1097086997769599E-7</v>
      </c>
      <c r="U13" s="1">
        <v>4.4962935499717999E-7</v>
      </c>
      <c r="V13" s="1">
        <v>9.8368817276430496E-8</v>
      </c>
      <c r="W13" s="1">
        <v>8.0765488066027706E-8</v>
      </c>
      <c r="X13" s="1">
        <v>-2.2450053133092E-7</v>
      </c>
      <c r="Y13" s="1">
        <v>4.27880630280681E-9</v>
      </c>
      <c r="Z13" s="1">
        <v>5.7313552193672703E-8</v>
      </c>
      <c r="AA13" s="1">
        <v>-1.3671943940964599E-7</v>
      </c>
      <c r="AB13" s="1">
        <v>-1.3376065202600501E-7</v>
      </c>
      <c r="AC13" s="1">
        <v>-1.6665061998225101E-7</v>
      </c>
      <c r="AD13" s="1">
        <v>-2.5073000857991501E-8</v>
      </c>
      <c r="AE13" s="1">
        <v>3.10729203826155E-9</v>
      </c>
      <c r="AF13" s="1">
        <v>3.0200055552605698E-8</v>
      </c>
      <c r="AG13" s="1">
        <v>1.8051662514072099E-7</v>
      </c>
      <c r="AH13" s="1">
        <v>-2.3446360535744801E-8</v>
      </c>
      <c r="AI13" s="1">
        <v>1.16463024779186E-7</v>
      </c>
      <c r="AJ13" s="1">
        <v>2.6914474506644502E-7</v>
      </c>
      <c r="AK13" s="1">
        <v>-5.9141575703321899E-7</v>
      </c>
      <c r="AL13" s="1">
        <v>4.7950309184258497E-8</v>
      </c>
      <c r="AM13" s="1">
        <v>3.48029562155369E-7</v>
      </c>
      <c r="AN13" s="1">
        <v>-5.3818915279115901E-9</v>
      </c>
      <c r="AO13" s="1">
        <v>-2.8877401196616602E-7</v>
      </c>
      <c r="AP13" s="1">
        <v>-2.9311473439192201E-7</v>
      </c>
      <c r="AQ13" s="1">
        <v>-2.1085005780893E-7</v>
      </c>
      <c r="AR13" s="1">
        <v>-2.5562803537548101E-5</v>
      </c>
      <c r="AS13" s="1">
        <v>-2.1945710121434001E-6</v>
      </c>
      <c r="AT13" s="1">
        <v>6.8187578510742597E-9</v>
      </c>
      <c r="AU13" s="1">
        <v>1.17416279347006E-6</v>
      </c>
      <c r="AV13" s="1">
        <v>-4.0660612934554901E-8</v>
      </c>
      <c r="AW13" s="1">
        <v>7.0274082662582302E-7</v>
      </c>
      <c r="AX13" s="1">
        <v>-3.0424364530852102E-7</v>
      </c>
      <c r="AY13" s="1">
        <v>-4.2903623330748702E-7</v>
      </c>
      <c r="AZ13" s="1">
        <v>-4.2664234533421696E-9</v>
      </c>
      <c r="BA13" s="1">
        <v>-1.6499985579569601E-7</v>
      </c>
      <c r="BB13" s="1">
        <v>1.18144874626081E-8</v>
      </c>
      <c r="BC13" s="1">
        <v>-2.4402186619449002E-7</v>
      </c>
      <c r="BD13" s="1">
        <v>3.27582913363951E-7</v>
      </c>
      <c r="BE13" s="1">
        <v>-5.8308951728222202E-7</v>
      </c>
      <c r="BF13" s="1">
        <v>-6.9026112785604599E-6</v>
      </c>
      <c r="BG13" s="1">
        <v>-4.561694212752E-7</v>
      </c>
      <c r="BH13" s="1">
        <v>5.3105450644638003E-7</v>
      </c>
      <c r="BI13" s="1">
        <v>1.5020994147833299E-6</v>
      </c>
      <c r="BJ13" s="1">
        <v>-7.7784676969011101E-7</v>
      </c>
      <c r="BK13" s="1">
        <v>1.47081213252166E-6</v>
      </c>
      <c r="BL13" s="1">
        <v>-8.2999024361743902E-7</v>
      </c>
      <c r="BM13" s="1">
        <v>-6.5459406547596E-7</v>
      </c>
      <c r="BN13" s="1">
        <v>2.2903899669882399E-7</v>
      </c>
      <c r="BO13" s="1">
        <v>3.0004499774956502E-7</v>
      </c>
      <c r="BP13" s="1">
        <v>2.1085432608596599E-7</v>
      </c>
      <c r="BQ13" s="1">
        <v>5.5066492776874404E-7</v>
      </c>
      <c r="BR13" s="1">
        <v>-1.2092382075305799E-7</v>
      </c>
      <c r="BS13" s="1">
        <v>-6.3567669312681002E-8</v>
      </c>
    </row>
    <row r="14" spans="1:71" x14ac:dyDescent="0.25">
      <c r="A14" t="s">
        <v>6</v>
      </c>
      <c r="B14" s="1">
        <v>6.4517700000000096E-5</v>
      </c>
      <c r="C14" s="1">
        <v>9.6519528252371695E-4</v>
      </c>
      <c r="D14">
        <v>0</v>
      </c>
      <c r="E14">
        <v>0</v>
      </c>
      <c r="F14" s="1">
        <v>-1.5379084350560399E-9</v>
      </c>
      <c r="G14" s="1">
        <v>-6.0783507217471896E-9</v>
      </c>
      <c r="H14" s="1">
        <v>1.01521228431812E-8</v>
      </c>
      <c r="I14" s="1">
        <v>4.1923404707200798E-8</v>
      </c>
      <c r="J14" s="1">
        <v>7.7036968628140203E-7</v>
      </c>
      <c r="K14" s="1">
        <v>3.8435065299851401E-8</v>
      </c>
      <c r="L14" s="1">
        <v>-3.9898498388980399E-9</v>
      </c>
      <c r="M14" s="1">
        <v>1.2340808769025799E-7</v>
      </c>
      <c r="N14" s="1">
        <v>8.4669326440669807E-9</v>
      </c>
      <c r="O14" s="1">
        <v>-2.1491994545789999E-9</v>
      </c>
      <c r="P14" s="1">
        <v>9.3160193340603904E-7</v>
      </c>
      <c r="Q14" s="1">
        <v>4.0503266387667201E-10</v>
      </c>
      <c r="R14" s="1">
        <v>-1.5511528855403299E-8</v>
      </c>
      <c r="S14" s="1">
        <v>3.26601645270492E-8</v>
      </c>
      <c r="T14" s="1">
        <v>3.7850653169928201E-8</v>
      </c>
      <c r="U14" s="1">
        <v>1.7186443351549499E-8</v>
      </c>
      <c r="V14" s="1">
        <v>-5.9248875284818003E-9</v>
      </c>
      <c r="W14" s="1">
        <v>-3.8723586525325301E-9</v>
      </c>
      <c r="X14" s="1">
        <v>4.5010663248940601E-8</v>
      </c>
      <c r="Y14" s="1">
        <v>2.9386262212020898E-9</v>
      </c>
      <c r="Z14" s="1">
        <v>5.4525038187200505E-10</v>
      </c>
      <c r="AA14" s="1">
        <v>1.4264423639805301E-9</v>
      </c>
      <c r="AB14" s="1">
        <v>2.27756889206394E-8</v>
      </c>
      <c r="AC14" s="1">
        <v>-6.0843241206910202E-8</v>
      </c>
      <c r="AD14" s="1">
        <v>6.4871793037931597E-9</v>
      </c>
      <c r="AE14" s="1">
        <v>-6.6318171419414202E-9</v>
      </c>
      <c r="AF14" s="1">
        <v>9.0633357754092598E-9</v>
      </c>
      <c r="AG14" s="1">
        <v>8.6140332184122294E-8</v>
      </c>
      <c r="AH14" s="1">
        <v>8.0993898630095505E-9</v>
      </c>
      <c r="AI14" s="1">
        <v>-3.9669489332367104E-9</v>
      </c>
      <c r="AJ14" s="1">
        <v>3.3941620112489402E-8</v>
      </c>
      <c r="AK14" s="1">
        <v>1.6459068094362502E-8</v>
      </c>
      <c r="AL14" s="1">
        <v>-3.6963142295019E-9</v>
      </c>
      <c r="AM14" s="1">
        <v>1.2037740145998E-8</v>
      </c>
      <c r="AN14" s="1">
        <v>2.9397352671066902E-7</v>
      </c>
      <c r="AO14" s="1">
        <v>6.6828056503763196E-8</v>
      </c>
      <c r="AP14" s="1">
        <v>-1.7326775203773801E-8</v>
      </c>
      <c r="AQ14" s="1">
        <v>2.4176422570475602E-7</v>
      </c>
      <c r="AR14" s="1">
        <v>4.3407381137761397E-8</v>
      </c>
      <c r="AS14" s="1">
        <v>2.0866321624019801E-7</v>
      </c>
      <c r="AT14" s="1">
        <v>-2.2376616516822998E-8</v>
      </c>
      <c r="AU14" s="1">
        <v>-1.9494536858206599E-7</v>
      </c>
      <c r="AV14" s="1">
        <v>3.25010751471347E-8</v>
      </c>
      <c r="AW14" s="1">
        <v>1.9785436947548899E-8</v>
      </c>
      <c r="AX14" s="1">
        <v>2.2749661557795101E-8</v>
      </c>
      <c r="AY14" s="1">
        <v>8.2764454999551399E-8</v>
      </c>
      <c r="AZ14" s="1">
        <v>2.71569019151788E-8</v>
      </c>
      <c r="BA14" s="1">
        <v>2.2641269712776302E-9</v>
      </c>
      <c r="BB14" s="1">
        <v>2.9112770795222801E-8</v>
      </c>
      <c r="BC14" s="1">
        <v>-2.1775821444248302E-8</v>
      </c>
      <c r="BD14" s="1">
        <v>1.3754839608878699E-7</v>
      </c>
      <c r="BE14" s="1">
        <v>8.8813989165686197E-7</v>
      </c>
      <c r="BF14" s="1">
        <v>-4.7844566368284403E-8</v>
      </c>
      <c r="BG14" s="1">
        <v>6.70542703627462E-8</v>
      </c>
      <c r="BH14" s="1">
        <v>8.7851159228961798E-8</v>
      </c>
      <c r="BI14" s="1">
        <v>-4.5231867032710101E-8</v>
      </c>
      <c r="BJ14" s="1">
        <v>-1.4303798619248599E-8</v>
      </c>
      <c r="BK14" s="1">
        <v>-1.9498281666318801E-7</v>
      </c>
      <c r="BL14" s="1">
        <v>3.9994039888377002E-7</v>
      </c>
      <c r="BM14" s="1">
        <v>1.62156773453306E-7</v>
      </c>
      <c r="BN14" s="1">
        <v>6.3208034687359698E-7</v>
      </c>
      <c r="BO14" s="1">
        <v>2.1483572885283001E-8</v>
      </c>
      <c r="BP14" s="1">
        <v>-5.3026650582411699E-6</v>
      </c>
      <c r="BQ14" s="1">
        <v>1.9842182584331299E-8</v>
      </c>
      <c r="BR14" s="1">
        <v>-1.65494106957801E-8</v>
      </c>
      <c r="BS14" s="1">
        <v>2.47751814504615E-7</v>
      </c>
    </row>
    <row r="15" spans="1:71" x14ac:dyDescent="0.25">
      <c r="A15" t="s">
        <v>15</v>
      </c>
      <c r="B15" s="1">
        <v>4.41885000000009E-5</v>
      </c>
      <c r="C15" s="1">
        <v>6.9884906479718799E-4</v>
      </c>
      <c r="D15">
        <v>0</v>
      </c>
      <c r="E15">
        <v>0</v>
      </c>
      <c r="F15" s="1">
        <v>-6.2306175061126201E-9</v>
      </c>
      <c r="G15" s="1">
        <v>2.4828492172921798E-9</v>
      </c>
      <c r="H15" s="1">
        <v>8.6408476577096092E-9</v>
      </c>
      <c r="I15" s="1">
        <v>1.6994697600181199E-9</v>
      </c>
      <c r="J15" s="1">
        <v>5.7568903690529399E-8</v>
      </c>
      <c r="K15" s="1">
        <v>-3.5224857783054203E-8</v>
      </c>
      <c r="L15" s="1">
        <v>6.4163113411566602E-9</v>
      </c>
      <c r="M15" s="1">
        <v>-2.3362532739074299E-8</v>
      </c>
      <c r="N15" s="1">
        <v>3.2643935176786298E-9</v>
      </c>
      <c r="O15" s="1">
        <v>-2.3735352682990398E-9</v>
      </c>
      <c r="P15" s="1">
        <v>4.0503266387667201E-10</v>
      </c>
      <c r="Q15" s="1">
        <v>4.88390015367905E-7</v>
      </c>
      <c r="R15" s="1">
        <v>-2.3798200991429898E-9</v>
      </c>
      <c r="S15" s="1">
        <v>2.8367437060597699E-8</v>
      </c>
      <c r="T15" s="1">
        <v>3.6641081925661302E-8</v>
      </c>
      <c r="U15" s="1">
        <v>-2.2991943324267602E-8</v>
      </c>
      <c r="V15" s="1">
        <v>1.02247260492559E-8</v>
      </c>
      <c r="W15" s="1">
        <v>3.7994378296740304E-9</v>
      </c>
      <c r="X15" s="1">
        <v>8.4824058149583303E-9</v>
      </c>
      <c r="Y15" s="1">
        <v>1.50248449483606E-11</v>
      </c>
      <c r="Z15" s="1">
        <v>4.9158525252444299E-9</v>
      </c>
      <c r="AA15" s="1">
        <v>3.3782337601353202E-9</v>
      </c>
      <c r="AB15" s="1">
        <v>-1.4921436596263898E-8</v>
      </c>
      <c r="AC15" s="1">
        <v>-3.9771876048928503E-9</v>
      </c>
      <c r="AD15" s="1">
        <v>1.3629887898879601E-9</v>
      </c>
      <c r="AE15" s="1">
        <v>-2.89584923734238E-9</v>
      </c>
      <c r="AF15" s="1">
        <v>-4.52488905859644E-9</v>
      </c>
      <c r="AG15" s="1">
        <v>3.9130963212340902E-8</v>
      </c>
      <c r="AH15" s="1">
        <v>1.18020902764089E-9</v>
      </c>
      <c r="AI15" s="1">
        <v>1.0107421755469199E-8</v>
      </c>
      <c r="AJ15" s="1">
        <v>-2.15678168372379E-8</v>
      </c>
      <c r="AK15" s="1">
        <v>7.0076104456776403E-7</v>
      </c>
      <c r="AL15" s="1">
        <v>3.2943451142668301E-8</v>
      </c>
      <c r="AM15" s="1">
        <v>6.6869357135920504E-8</v>
      </c>
      <c r="AN15" s="1">
        <v>-1.06995526389133E-8</v>
      </c>
      <c r="AO15" s="1">
        <v>-4.5778738432118601E-8</v>
      </c>
      <c r="AP15" s="1">
        <v>-2.5890736308844E-8</v>
      </c>
      <c r="AQ15" s="1">
        <v>2.2407406305442698E-8</v>
      </c>
      <c r="AR15" s="1">
        <v>6.0288207000312701E-8</v>
      </c>
      <c r="AS15" s="1">
        <v>-1.72000952438975E-7</v>
      </c>
      <c r="AT15" s="1">
        <v>2.9126493431203699E-8</v>
      </c>
      <c r="AU15" s="1">
        <v>1.03639498282013E-7</v>
      </c>
      <c r="AV15" s="1">
        <v>-4.6516751972213298E-9</v>
      </c>
      <c r="AW15" s="1">
        <v>8.9130089548675994E-9</v>
      </c>
      <c r="AX15" s="1">
        <v>6.0600000546780796E-10</v>
      </c>
      <c r="AY15" s="1">
        <v>-4.1421641202359797E-8</v>
      </c>
      <c r="AZ15" s="1">
        <v>3.5786060470111398E-8</v>
      </c>
      <c r="BA15" s="1">
        <v>6.6171968768829699E-8</v>
      </c>
      <c r="BB15" s="1">
        <v>2.8156984415547598E-7</v>
      </c>
      <c r="BC15" s="1">
        <v>2.4941587144692198E-7</v>
      </c>
      <c r="BD15" s="1">
        <v>7.39249148705757E-8</v>
      </c>
      <c r="BE15" s="1">
        <v>1.76897724310454E-8</v>
      </c>
      <c r="BF15" s="1">
        <v>3.5237191454733801E-7</v>
      </c>
      <c r="BG15" s="1">
        <v>5.5337964876656499E-8</v>
      </c>
      <c r="BH15" s="1">
        <v>1.2363494109797901E-7</v>
      </c>
      <c r="BI15" s="1">
        <v>8.6513209923876496E-8</v>
      </c>
      <c r="BJ15" s="1">
        <v>1.9195500396610501E-7</v>
      </c>
      <c r="BK15" s="1">
        <v>-3.9352247043685498E-6</v>
      </c>
      <c r="BL15" s="1">
        <v>-6.6332465682527907E-8</v>
      </c>
      <c r="BM15" s="1">
        <v>8.2736787593697201E-8</v>
      </c>
      <c r="BN15" s="1">
        <v>-7.8414599900330106E-8</v>
      </c>
      <c r="BO15" s="1">
        <v>7.3304412157677795E-7</v>
      </c>
      <c r="BP15" s="1">
        <v>8.5167053408580998E-8</v>
      </c>
      <c r="BQ15" s="1">
        <v>2.8168981434775598E-7</v>
      </c>
      <c r="BR15" s="1">
        <v>2.8704064551688401E-8</v>
      </c>
      <c r="BS15" s="1">
        <v>3.3124171544640297E-8</v>
      </c>
    </row>
    <row r="16" spans="1:71" x14ac:dyDescent="0.25">
      <c r="A16" t="s">
        <v>16</v>
      </c>
      <c r="B16">
        <v>5.7964259999999804E-3</v>
      </c>
      <c r="C16">
        <v>1.50530743855546E-2</v>
      </c>
      <c r="D16">
        <v>0</v>
      </c>
      <c r="E16">
        <v>0</v>
      </c>
      <c r="F16" s="1">
        <v>9.0071490048805505E-7</v>
      </c>
      <c r="G16" s="1">
        <v>5.5756675395673898E-8</v>
      </c>
      <c r="H16" s="1">
        <v>-1.46556878374395E-6</v>
      </c>
      <c r="I16" s="1">
        <v>-7.11272321901135E-7</v>
      </c>
      <c r="J16" s="1">
        <v>6.4290479398108898E-7</v>
      </c>
      <c r="K16" s="1">
        <v>7.3385584015121701E-8</v>
      </c>
      <c r="L16" s="1">
        <v>-2.57831689690705E-8</v>
      </c>
      <c r="M16" s="1">
        <v>1.00175528309291E-7</v>
      </c>
      <c r="N16" s="1">
        <v>-1.45361882063301E-8</v>
      </c>
      <c r="O16" s="1">
        <v>1.18527461503597E-7</v>
      </c>
      <c r="P16" s="1">
        <v>-1.5511528855403299E-8</v>
      </c>
      <c r="Q16" s="1">
        <v>-2.3798200991429898E-9</v>
      </c>
      <c r="R16" s="1">
        <v>2.2659504845704001E-4</v>
      </c>
      <c r="S16" s="1">
        <v>8.3837914083390798E-7</v>
      </c>
      <c r="T16" s="1">
        <v>9.9518100769191797E-7</v>
      </c>
      <c r="U16" s="1">
        <v>4.5576074990760598E-7</v>
      </c>
      <c r="V16" s="1">
        <v>6.0414550860782002E-7</v>
      </c>
      <c r="W16" s="1">
        <v>4.50907699741098E-7</v>
      </c>
      <c r="X16" s="1">
        <v>1.44417002450316E-6</v>
      </c>
      <c r="Y16" s="1">
        <v>8.2423775855104194E-8</v>
      </c>
      <c r="Z16" s="1">
        <v>-3.2521862129076002E-7</v>
      </c>
      <c r="AA16" s="1">
        <v>9.3773805732575606E-8</v>
      </c>
      <c r="AB16" s="1">
        <v>-1.35611874334113E-7</v>
      </c>
      <c r="AC16" s="1">
        <v>7.4104549884157494E-8</v>
      </c>
      <c r="AD16" s="1">
        <v>-4.8787323712961402E-8</v>
      </c>
      <c r="AE16" s="1">
        <v>5.6743723434860802E-8</v>
      </c>
      <c r="AF16" s="1">
        <v>4.1121694860340097E-8</v>
      </c>
      <c r="AG16" s="1">
        <v>-1.7608863474043801E-7</v>
      </c>
      <c r="AH16" s="1">
        <v>1.34738879361145E-7</v>
      </c>
      <c r="AI16" s="1">
        <v>-6.0971725689531704E-8</v>
      </c>
      <c r="AJ16" s="1">
        <v>3.3052129614158702E-7</v>
      </c>
      <c r="AK16" s="1">
        <v>1.76921684675372E-6</v>
      </c>
      <c r="AL16" s="1">
        <v>-1.31185637643105E-7</v>
      </c>
      <c r="AM16" s="1">
        <v>-1.5883482357614599E-8</v>
      </c>
      <c r="AN16" s="1">
        <v>1.80245514995123E-7</v>
      </c>
      <c r="AO16" s="1">
        <v>6.2348980351573603E-7</v>
      </c>
      <c r="AP16" s="1">
        <v>7.8051331563854998E-7</v>
      </c>
      <c r="AQ16" s="1">
        <v>1.6089971813072801E-6</v>
      </c>
      <c r="AR16" s="1">
        <v>-1.3767090397086699E-5</v>
      </c>
      <c r="AS16" s="1">
        <v>-3.3732694782276398E-5</v>
      </c>
      <c r="AT16" s="1">
        <v>1.3631456178203001E-6</v>
      </c>
      <c r="AU16" s="1">
        <v>-1.7537928781322401E-5</v>
      </c>
      <c r="AV16" s="1">
        <v>-4.60451176178008E-7</v>
      </c>
      <c r="AW16" s="1">
        <v>-3.1838332736101801E-7</v>
      </c>
      <c r="AX16" s="1">
        <v>-2.9840783097512799E-7</v>
      </c>
      <c r="AY16" s="1">
        <v>4.5125993603587202E-7</v>
      </c>
      <c r="AZ16" s="1">
        <v>1.5898601280255301E-7</v>
      </c>
      <c r="BA16" s="1">
        <v>1.21766374279891E-6</v>
      </c>
      <c r="BB16" s="1">
        <v>2.7088719228506501E-7</v>
      </c>
      <c r="BC16" s="1">
        <v>1.8760777119942101E-6</v>
      </c>
      <c r="BD16" s="1">
        <v>4.8990057189414399E-7</v>
      </c>
      <c r="BE16" s="1">
        <v>1.5526349160824599E-8</v>
      </c>
      <c r="BF16" s="1">
        <v>-1.6064504110240501E-4</v>
      </c>
      <c r="BG16" s="1">
        <v>-1.0611431566852401E-6</v>
      </c>
      <c r="BH16" s="1">
        <v>-1.02464336569385E-6</v>
      </c>
      <c r="BI16" s="1">
        <v>-3.2578268435377299E-7</v>
      </c>
      <c r="BJ16" s="1">
        <v>-2.2728472354456401E-6</v>
      </c>
      <c r="BK16" s="1">
        <v>-3.3711878693136499E-6</v>
      </c>
      <c r="BL16" s="1">
        <v>2.3670657285781601E-6</v>
      </c>
      <c r="BM16" s="1">
        <v>-8.9341592320723699E-6</v>
      </c>
      <c r="BN16" s="1">
        <v>-4.0465996891000401E-6</v>
      </c>
      <c r="BO16" s="1">
        <v>-2.1515226228479301E-6</v>
      </c>
      <c r="BP16" s="1">
        <v>5.3982447717914997E-8</v>
      </c>
      <c r="BQ16" s="1">
        <v>1.4459442666683899E-6</v>
      </c>
      <c r="BR16" s="1">
        <v>7.23831254234717E-7</v>
      </c>
      <c r="BS16" s="1">
        <v>3.5914636133863202E-6</v>
      </c>
    </row>
    <row r="17" spans="1:71" x14ac:dyDescent="0.25">
      <c r="A17" t="s">
        <v>58</v>
      </c>
      <c r="B17">
        <v>1.09775013999998E-2</v>
      </c>
      <c r="C17">
        <v>2.0267427311607002E-2</v>
      </c>
      <c r="D17">
        <v>0</v>
      </c>
      <c r="E17">
        <v>0</v>
      </c>
      <c r="F17" s="1">
        <v>3.5863493716897502E-8</v>
      </c>
      <c r="G17" s="1">
        <v>-2.3922627121697199E-8</v>
      </c>
      <c r="H17" s="1">
        <v>1.58675939574955E-6</v>
      </c>
      <c r="I17" s="1">
        <v>-4.9670218636617301E-7</v>
      </c>
      <c r="J17" s="1">
        <v>1.4446126574693901E-6</v>
      </c>
      <c r="K17" s="1">
        <v>1.3854434487999201E-6</v>
      </c>
      <c r="L17" s="1">
        <v>1.16505314604562E-8</v>
      </c>
      <c r="M17" s="1">
        <v>1.95651401195315E-6</v>
      </c>
      <c r="N17" s="1">
        <v>2.3049726077853601E-7</v>
      </c>
      <c r="O17" s="1">
        <v>-1.27545082612146E-7</v>
      </c>
      <c r="P17" s="1">
        <v>3.26601645270492E-8</v>
      </c>
      <c r="Q17" s="1">
        <v>2.8367437060597699E-8</v>
      </c>
      <c r="R17" s="1">
        <v>8.3837914083390798E-7</v>
      </c>
      <c r="S17" s="1">
        <v>4.1076860983127602E-4</v>
      </c>
      <c r="T17" s="1">
        <v>-1.90984801464362E-5</v>
      </c>
      <c r="U17" s="1">
        <v>1.3946826276320699E-6</v>
      </c>
      <c r="V17" s="1">
        <v>5.2027183788588098E-6</v>
      </c>
      <c r="W17" s="1">
        <v>9.9397741009419593E-7</v>
      </c>
      <c r="X17" s="1">
        <v>-7.1030931572277503E-7</v>
      </c>
      <c r="Y17" s="1">
        <v>4.2957924554640002E-8</v>
      </c>
      <c r="Z17" s="1">
        <v>9.5611449247046507E-7</v>
      </c>
      <c r="AA17" s="1">
        <v>-2.0933497144185499E-7</v>
      </c>
      <c r="AB17" s="1">
        <v>1.1142320641979401E-6</v>
      </c>
      <c r="AC17" s="1">
        <v>-8.2015096620992399E-7</v>
      </c>
      <c r="AD17" s="1">
        <v>-2.1520858666125399E-7</v>
      </c>
      <c r="AE17" s="1">
        <v>-3.3363878892419501E-8</v>
      </c>
      <c r="AF17" s="1">
        <v>-4.02590259498737E-8</v>
      </c>
      <c r="AG17" s="1">
        <v>-6.2289798758499103E-7</v>
      </c>
      <c r="AH17" s="1">
        <v>3.6677617859356098E-8</v>
      </c>
      <c r="AI17" s="1">
        <v>2.07202892058808E-8</v>
      </c>
      <c r="AJ17" s="1">
        <v>-1.1788623491792899E-6</v>
      </c>
      <c r="AK17" s="1">
        <v>4.3246419579324898E-6</v>
      </c>
      <c r="AL17" s="1">
        <v>-3.969278687193E-7</v>
      </c>
      <c r="AM17" s="1">
        <v>-6.9446005465351699E-8</v>
      </c>
      <c r="AN17" s="1">
        <v>2.9476859080512002E-7</v>
      </c>
      <c r="AO17" s="1">
        <v>-2.0505155562712401E-6</v>
      </c>
      <c r="AP17" s="1">
        <v>8.2491612390487902E-7</v>
      </c>
      <c r="AQ17" s="1">
        <v>3.0655311770698699E-7</v>
      </c>
      <c r="AR17" s="1">
        <v>5.6407138147269296E-7</v>
      </c>
      <c r="AS17" s="1">
        <v>-3.1583509926158901E-5</v>
      </c>
      <c r="AT17" s="1">
        <v>-1.9900674612464199E-7</v>
      </c>
      <c r="AU17" s="1">
        <v>-2.1508919186815999E-4</v>
      </c>
      <c r="AV17" s="1">
        <v>2.5097800081240803E-7</v>
      </c>
      <c r="AW17" s="1">
        <v>-9.3733609426130995E-8</v>
      </c>
      <c r="AX17" s="1">
        <v>6.2959931886009E-7</v>
      </c>
      <c r="AY17" s="1">
        <v>1.5797419435014999E-6</v>
      </c>
      <c r="AZ17" s="1">
        <v>2.1762302664922802E-6</v>
      </c>
      <c r="BA17" s="1">
        <v>2.16980070685086E-6</v>
      </c>
      <c r="BB17" s="1">
        <v>-1.0395452852408E-6</v>
      </c>
      <c r="BC17" s="1">
        <v>3.3086986668467598E-9</v>
      </c>
      <c r="BD17" s="1">
        <v>1.0493567966113799E-8</v>
      </c>
      <c r="BE17" s="1">
        <v>-5.3998778984783496E-7</v>
      </c>
      <c r="BF17" s="1">
        <v>-1.6447609135956099E-5</v>
      </c>
      <c r="BG17" s="1">
        <v>-2.0962155539677499E-5</v>
      </c>
      <c r="BH17" s="1">
        <v>3.0277771383801199E-6</v>
      </c>
      <c r="BI17" s="1">
        <v>-4.4868826763596201E-6</v>
      </c>
      <c r="BJ17" s="1">
        <v>-2.5813289971197499E-6</v>
      </c>
      <c r="BK17" s="1">
        <v>-2.01315712636721E-5</v>
      </c>
      <c r="BL17" s="1">
        <v>4.6025153809674999E-7</v>
      </c>
      <c r="BM17" s="1">
        <v>-1.1398833424419901E-5</v>
      </c>
      <c r="BN17" s="1">
        <v>-1.1957920594623599E-5</v>
      </c>
      <c r="BO17" s="1">
        <v>-5.4654542001617303E-6</v>
      </c>
      <c r="BP17" s="1">
        <v>1.06607405842192E-7</v>
      </c>
      <c r="BQ17" s="1">
        <v>1.8100789339804101E-6</v>
      </c>
      <c r="BR17" s="1">
        <v>-8.4764121982088998E-5</v>
      </c>
      <c r="BS17" s="1">
        <v>6.2135227250887403E-6</v>
      </c>
    </row>
    <row r="18" spans="1:71" x14ac:dyDescent="0.25">
      <c r="A18" t="s">
        <v>19</v>
      </c>
      <c r="B18">
        <v>1.6495922999999801E-2</v>
      </c>
      <c r="C18">
        <v>2.5704628472275799E-2</v>
      </c>
      <c r="D18">
        <v>0</v>
      </c>
      <c r="E18">
        <v>0</v>
      </c>
      <c r="F18" s="1">
        <v>5.5716533966439802E-7</v>
      </c>
      <c r="G18" s="1">
        <v>1.2999824804559401E-7</v>
      </c>
      <c r="H18" s="1">
        <v>-8.6315352894439804E-7</v>
      </c>
      <c r="I18" s="1">
        <v>-1.1721303237985401E-6</v>
      </c>
      <c r="J18" s="1">
        <v>2.1415956685133599E-6</v>
      </c>
      <c r="K18" s="1">
        <v>-9.7852274374576005E-7</v>
      </c>
      <c r="L18" s="1">
        <v>2.51480454445775E-7</v>
      </c>
      <c r="M18" s="1">
        <v>-3.0242964639139902E-7</v>
      </c>
      <c r="N18" s="1">
        <v>-1.3015874307876399E-7</v>
      </c>
      <c r="O18" s="1">
        <v>1.1097086997769599E-7</v>
      </c>
      <c r="P18" s="1">
        <v>3.7850653169928201E-8</v>
      </c>
      <c r="Q18" s="1">
        <v>3.6641081925661302E-8</v>
      </c>
      <c r="R18" s="1">
        <v>9.9518100769191797E-7</v>
      </c>
      <c r="S18" s="1">
        <v>-1.90984801464362E-5</v>
      </c>
      <c r="T18" s="1">
        <v>6.6072792489773604E-4</v>
      </c>
      <c r="U18" s="1">
        <v>1.5495011870842901E-6</v>
      </c>
      <c r="V18" s="1">
        <v>2.9648019410220501E-6</v>
      </c>
      <c r="W18" s="1">
        <v>2.9760731496075298E-6</v>
      </c>
      <c r="X18" s="1">
        <v>3.8316311421304601E-7</v>
      </c>
      <c r="Y18" s="1">
        <v>-7.7585152779998904E-8</v>
      </c>
      <c r="Z18" s="1">
        <v>3.2338078216298799E-7</v>
      </c>
      <c r="AA18" s="1">
        <v>-5.7399797288554603E-7</v>
      </c>
      <c r="AB18" s="1">
        <v>4.9529528122486001E-7</v>
      </c>
      <c r="AC18" s="1">
        <v>6.0998909172345797E-8</v>
      </c>
      <c r="AD18" s="1">
        <v>3.8106553747245701E-8</v>
      </c>
      <c r="AE18" s="1">
        <v>4.9082166950808799E-8</v>
      </c>
      <c r="AF18" s="1">
        <v>9.1729064456188699E-8</v>
      </c>
      <c r="AG18" s="1">
        <v>6.4259634988381799E-7</v>
      </c>
      <c r="AH18" s="1">
        <v>-7.3355437512377305E-8</v>
      </c>
      <c r="AI18" s="1">
        <v>1.5070826748268399E-7</v>
      </c>
      <c r="AJ18" s="1">
        <v>-3.2284873604096403E-7</v>
      </c>
      <c r="AK18" s="1">
        <v>3.20234370610131E-6</v>
      </c>
      <c r="AL18" s="1">
        <v>-5.0042822659473598E-8</v>
      </c>
      <c r="AM18" s="1">
        <v>-4.2639763628342802E-8</v>
      </c>
      <c r="AN18" s="1">
        <v>-4.6883622871390402E-7</v>
      </c>
      <c r="AO18" s="1">
        <v>-7.7978597363646699E-7</v>
      </c>
      <c r="AP18" s="1">
        <v>1.4477135651001601E-6</v>
      </c>
      <c r="AQ18" s="1">
        <v>-4.8266858180508397E-7</v>
      </c>
      <c r="AR18" s="1">
        <v>-3.7188427320234699E-6</v>
      </c>
      <c r="AS18" s="1">
        <v>-7.9811972150437094E-5</v>
      </c>
      <c r="AT18" s="1">
        <v>-9.5254330682409305E-5</v>
      </c>
      <c r="AU18" s="1">
        <v>-2.1271780143355799E-4</v>
      </c>
      <c r="AV18" s="1">
        <v>-5.32845598796058E-7</v>
      </c>
      <c r="AW18" s="1">
        <v>-2.2266876130626602E-6</v>
      </c>
      <c r="AX18" s="1">
        <v>-1.80703421123009E-7</v>
      </c>
      <c r="AY18" s="1">
        <v>2.6328174243437401E-6</v>
      </c>
      <c r="AZ18" s="1">
        <v>8.5876205536500199E-7</v>
      </c>
      <c r="BA18" s="1">
        <v>-6.2504872121984599E-7</v>
      </c>
      <c r="BB18" s="1">
        <v>1.71793083450324E-6</v>
      </c>
      <c r="BC18" s="1">
        <v>1.7584946184221499E-6</v>
      </c>
      <c r="BD18" s="1">
        <v>1.88028504571765E-6</v>
      </c>
      <c r="BE18" s="1">
        <v>5.4749075961668804E-7</v>
      </c>
      <c r="BF18" s="1">
        <v>-3.70839365758945E-5</v>
      </c>
      <c r="BG18" s="1">
        <v>-1.17296252440455E-4</v>
      </c>
      <c r="BH18" s="1">
        <v>-6.86648752600458E-7</v>
      </c>
      <c r="BI18" s="1">
        <v>4.6913246042117199E-7</v>
      </c>
      <c r="BJ18" s="1">
        <v>-6.3053176689915797E-6</v>
      </c>
      <c r="BK18" s="1">
        <v>-7.6734929394729499E-5</v>
      </c>
      <c r="BL18" s="1">
        <v>5.9447374952274497E-6</v>
      </c>
      <c r="BM18" s="1">
        <v>-2.1097803608278E-5</v>
      </c>
      <c r="BN18" s="1">
        <v>-1.05107131871324E-5</v>
      </c>
      <c r="BO18" s="1">
        <v>-2.2744246426651602E-6</v>
      </c>
      <c r="BP18" s="1">
        <v>-3.30896536870198E-6</v>
      </c>
      <c r="BQ18" s="1">
        <v>3.1840586349999199E-7</v>
      </c>
      <c r="BR18" s="1">
        <v>-7.5242894195899398E-6</v>
      </c>
      <c r="BS18" s="1">
        <v>7.8157904000954705E-6</v>
      </c>
    </row>
    <row r="19" spans="1:71" x14ac:dyDescent="0.25">
      <c r="A19" t="s">
        <v>20</v>
      </c>
      <c r="B19">
        <v>4.9326673999999498E-3</v>
      </c>
      <c r="C19">
        <v>1.1130698022022999E-2</v>
      </c>
      <c r="D19">
        <v>0</v>
      </c>
      <c r="E19">
        <v>0</v>
      </c>
      <c r="F19" s="1">
        <v>3.933675496502E-7</v>
      </c>
      <c r="G19" s="1">
        <v>-1.37673896286392E-8</v>
      </c>
      <c r="H19" s="1">
        <v>4.4583082078064798E-7</v>
      </c>
      <c r="I19" s="1">
        <v>2.3289699981783601E-7</v>
      </c>
      <c r="J19" s="1">
        <v>-6.8481794072445204E-8</v>
      </c>
      <c r="K19" s="1">
        <v>-3.12290001632515E-8</v>
      </c>
      <c r="L19" s="1">
        <v>-2.39656529467318E-7</v>
      </c>
      <c r="M19" s="1">
        <v>-1.4401295949718599E-7</v>
      </c>
      <c r="N19" s="1">
        <v>8.62563544738848E-8</v>
      </c>
      <c r="O19" s="1">
        <v>4.4962935499717999E-7</v>
      </c>
      <c r="P19" s="1">
        <v>1.7186443351549499E-8</v>
      </c>
      <c r="Q19" s="1">
        <v>-2.2991943324267602E-8</v>
      </c>
      <c r="R19" s="1">
        <v>4.5576074990760598E-7</v>
      </c>
      <c r="S19" s="1">
        <v>1.3946826276320699E-6</v>
      </c>
      <c r="T19" s="1">
        <v>1.5495011870842901E-6</v>
      </c>
      <c r="U19" s="1">
        <v>1.2389243845746799E-4</v>
      </c>
      <c r="V19" s="1">
        <v>3.1511686447441901E-7</v>
      </c>
      <c r="W19" s="1">
        <v>-4.3559473841410199E-8</v>
      </c>
      <c r="X19" s="1">
        <v>-3.0098402815278901E-7</v>
      </c>
      <c r="Y19" s="1">
        <v>5.6687777379818305E-7</v>
      </c>
      <c r="Z19" s="1">
        <v>-1.4876044841069501E-8</v>
      </c>
      <c r="AA19" s="1">
        <v>4.49271986427268E-8</v>
      </c>
      <c r="AB19" s="1">
        <v>4.2793018522187602E-7</v>
      </c>
      <c r="AC19" s="1">
        <v>3.7226401068702399E-7</v>
      </c>
      <c r="AD19" s="1">
        <v>6.5996529949613498E-8</v>
      </c>
      <c r="AE19" s="1">
        <v>-3.7563324163715197E-8</v>
      </c>
      <c r="AF19" s="1">
        <v>5.6990472450531601E-9</v>
      </c>
      <c r="AG19" s="1">
        <v>4.1495831008161402E-7</v>
      </c>
      <c r="AH19" s="1">
        <v>4.1860040836822003E-8</v>
      </c>
      <c r="AI19" s="1">
        <v>-7.6286440588903396E-8</v>
      </c>
      <c r="AJ19" s="1">
        <v>9.6919023936470398E-9</v>
      </c>
      <c r="AK19" s="1">
        <v>4.1918819821011702E-7</v>
      </c>
      <c r="AL19" s="1">
        <v>2.0925195589171099E-7</v>
      </c>
      <c r="AM19" s="1">
        <v>-4.2311615785609501E-7</v>
      </c>
      <c r="AN19" s="1">
        <v>-2.4769054165229199E-7</v>
      </c>
      <c r="AO19" s="1">
        <v>-3.3051404485416901E-7</v>
      </c>
      <c r="AP19" s="1">
        <v>1.9723121731968799E-7</v>
      </c>
      <c r="AQ19" s="1">
        <v>-1.6609934790895701E-7</v>
      </c>
      <c r="AR19" s="1">
        <v>-7.1120946732758904E-7</v>
      </c>
      <c r="AS19" s="1">
        <v>-3.1470810455571403E-5</v>
      </c>
      <c r="AT19" s="1">
        <v>4.2836912804170899E-7</v>
      </c>
      <c r="AU19" s="1">
        <v>-4.9285848326284702E-6</v>
      </c>
      <c r="AV19" s="1">
        <v>-7.8357149829647705E-7</v>
      </c>
      <c r="AW19" s="1">
        <v>4.23977547549982E-7</v>
      </c>
      <c r="AX19" s="1">
        <v>1.61515843386896E-7</v>
      </c>
      <c r="AY19" s="1">
        <v>5.0273758300836703E-7</v>
      </c>
      <c r="AZ19" s="1">
        <v>1.05865118203882E-6</v>
      </c>
      <c r="BA19" s="1">
        <v>2.6668212948350001E-7</v>
      </c>
      <c r="BB19" s="1">
        <v>4.4831476884051901E-7</v>
      </c>
      <c r="BC19" s="1">
        <v>8.3667224394746604E-7</v>
      </c>
      <c r="BD19" s="1">
        <v>1.5003326700969601E-6</v>
      </c>
      <c r="BE19" s="1">
        <v>-2.9842280332444602E-6</v>
      </c>
      <c r="BF19" s="1">
        <v>-6.2535719373863003E-6</v>
      </c>
      <c r="BG19" s="1">
        <v>1.94257634980556E-6</v>
      </c>
      <c r="BH19" s="1">
        <v>1.2654722731154501E-6</v>
      </c>
      <c r="BI19" s="1">
        <v>1.2648239053409701E-6</v>
      </c>
      <c r="BJ19" s="1">
        <v>2.6551014701252599E-6</v>
      </c>
      <c r="BK19" s="1">
        <v>-1.03109554737074E-6</v>
      </c>
      <c r="BL19" s="1">
        <v>2.1841817938108499E-6</v>
      </c>
      <c r="BM19" s="1">
        <v>-9.5570582555975107E-5</v>
      </c>
      <c r="BN19" s="1">
        <v>9.7780114970253698E-8</v>
      </c>
      <c r="BO19" s="1">
        <v>-5.7662805957146396E-7</v>
      </c>
      <c r="BP19" s="1">
        <v>1.67418452427801E-6</v>
      </c>
      <c r="BQ19" s="1">
        <v>-5.2361276748981797E-7</v>
      </c>
      <c r="BR19" s="1">
        <v>-2.9567734268942601E-7</v>
      </c>
      <c r="BS19" s="1">
        <v>-1.4295157893729899E-6</v>
      </c>
    </row>
    <row r="20" spans="1:71" x14ac:dyDescent="0.25">
      <c r="A20" t="s">
        <v>21</v>
      </c>
      <c r="B20">
        <v>1.0559479999999999E-3</v>
      </c>
      <c r="C20">
        <v>4.2578691978261002E-3</v>
      </c>
      <c r="D20">
        <v>0</v>
      </c>
      <c r="E20">
        <v>0</v>
      </c>
      <c r="F20" s="1">
        <v>7.1395613728521694E-8</v>
      </c>
      <c r="G20" s="1">
        <v>1.0703709819487801E-8</v>
      </c>
      <c r="H20" s="1">
        <v>6.0738785058108101E-8</v>
      </c>
      <c r="I20" s="1">
        <v>-2.0062735769049201E-7</v>
      </c>
      <c r="J20" s="1">
        <v>3.14915922844836E-7</v>
      </c>
      <c r="K20" s="1">
        <v>3.9323554702799199E-7</v>
      </c>
      <c r="L20" s="1">
        <v>3.8404951165583599E-8</v>
      </c>
      <c r="M20" s="1">
        <v>6.6765260699581101E-8</v>
      </c>
      <c r="N20" s="1">
        <v>1.12885927548978E-7</v>
      </c>
      <c r="O20" s="1">
        <v>9.8368817276430496E-8</v>
      </c>
      <c r="P20" s="1">
        <v>-5.9248875284818003E-9</v>
      </c>
      <c r="Q20" s="1">
        <v>1.02247260492559E-8</v>
      </c>
      <c r="R20" s="1">
        <v>6.0414550860782002E-7</v>
      </c>
      <c r="S20" s="1">
        <v>5.2027183788588098E-6</v>
      </c>
      <c r="T20" s="1">
        <v>2.9648019410220501E-6</v>
      </c>
      <c r="U20" s="1">
        <v>3.1511686447441901E-7</v>
      </c>
      <c r="V20" s="1">
        <v>1.81294501057962E-5</v>
      </c>
      <c r="W20" s="1">
        <v>2.31756412878248E-7</v>
      </c>
      <c r="X20" s="1">
        <v>3.31710271901394E-8</v>
      </c>
      <c r="Y20" s="1">
        <v>2.4504096296798702E-9</v>
      </c>
      <c r="Z20" s="1">
        <v>-6.7962262440911203E-8</v>
      </c>
      <c r="AA20" s="1">
        <v>4.0778927443423598E-8</v>
      </c>
      <c r="AB20" s="1">
        <v>-2.0255360367030399E-7</v>
      </c>
      <c r="AC20" s="1">
        <v>-7.1792605853492906E-8</v>
      </c>
      <c r="AD20" s="1">
        <v>-8.1036503565271097E-9</v>
      </c>
      <c r="AE20" s="1">
        <v>-4.7515163899857899E-9</v>
      </c>
      <c r="AF20" s="1">
        <v>4.8570194056063198E-8</v>
      </c>
      <c r="AG20" s="1">
        <v>1.3634538127739699E-7</v>
      </c>
      <c r="AH20" s="1">
        <v>4.4205237948751702E-8</v>
      </c>
      <c r="AI20" s="1">
        <v>-7.6669442744620296E-8</v>
      </c>
      <c r="AJ20" s="1">
        <v>-1.6779585530654499E-7</v>
      </c>
      <c r="AK20" s="1">
        <v>2.5189713982737101E-7</v>
      </c>
      <c r="AL20" s="1">
        <v>-1.3473836108252201E-7</v>
      </c>
      <c r="AM20" s="1">
        <v>3.8102219819041497E-9</v>
      </c>
      <c r="AN20" s="1">
        <v>-1.47479241207009E-7</v>
      </c>
      <c r="AO20" s="1">
        <v>4.43695883117569E-7</v>
      </c>
      <c r="AP20" s="1">
        <v>7.6538219524514797E-8</v>
      </c>
      <c r="AQ20" s="1">
        <v>5.8346401062080601E-7</v>
      </c>
      <c r="AR20" s="1">
        <v>4.3731333500166502E-7</v>
      </c>
      <c r="AS20" s="1">
        <v>5.2329250069539503E-6</v>
      </c>
      <c r="AT20" s="1">
        <v>9.02301446873056E-7</v>
      </c>
      <c r="AU20" s="1">
        <v>-5.2313486187725799E-5</v>
      </c>
      <c r="AV20" s="1">
        <v>4.2292569329356201E-7</v>
      </c>
      <c r="AW20" s="1">
        <v>7.2988745511296795E-8</v>
      </c>
      <c r="AX20" s="1">
        <v>-1.93115627753874E-8</v>
      </c>
      <c r="AY20" s="1">
        <v>4.1768775217378598E-8</v>
      </c>
      <c r="AZ20" s="1">
        <v>7.1539183698831105E-7</v>
      </c>
      <c r="BA20" s="1">
        <v>-7.6718857646607308E-9</v>
      </c>
      <c r="BB20" s="1">
        <v>-7.9453830173329897E-8</v>
      </c>
      <c r="BC20" s="1">
        <v>5.7030722472857096E-7</v>
      </c>
      <c r="BD20" s="1">
        <v>-4.5720122779576802E-7</v>
      </c>
      <c r="BE20" s="1">
        <v>-5.5773461287878298E-7</v>
      </c>
      <c r="BF20" s="1">
        <v>2.3834784066974401E-6</v>
      </c>
      <c r="BG20" s="1">
        <v>4.0291696646375697E-6</v>
      </c>
      <c r="BH20" s="1">
        <v>-2.5693225589920497E-7</v>
      </c>
      <c r="BI20" s="1">
        <v>1.2225107605819001E-7</v>
      </c>
      <c r="BJ20" s="1">
        <v>9.6645501225498301E-7</v>
      </c>
      <c r="BK20" s="1">
        <v>2.7279413614385201E-6</v>
      </c>
      <c r="BL20" s="1">
        <v>6.7346985913722201E-7</v>
      </c>
      <c r="BM20" s="1">
        <v>8.8039915152084295E-7</v>
      </c>
      <c r="BN20" s="1">
        <v>-1.14920430362884E-6</v>
      </c>
      <c r="BO20" s="1">
        <v>1.99226114112498E-7</v>
      </c>
      <c r="BP20" s="1">
        <v>3.1223801222478698E-8</v>
      </c>
      <c r="BQ20" s="1">
        <v>9.2842788455669505E-7</v>
      </c>
      <c r="BR20" s="1">
        <v>3.8583882674398203E-6</v>
      </c>
      <c r="BS20" s="1">
        <v>4.4248686148473899E-7</v>
      </c>
    </row>
    <row r="21" spans="1:71" x14ac:dyDescent="0.25">
      <c r="A21" t="s">
        <v>22</v>
      </c>
      <c r="B21">
        <v>1.48870220000001E-3</v>
      </c>
      <c r="C21">
        <v>4.55837475790639E-3</v>
      </c>
      <c r="D21">
        <v>0</v>
      </c>
      <c r="E21">
        <v>0</v>
      </c>
      <c r="F21" s="1">
        <v>-1.33374252923562E-7</v>
      </c>
      <c r="G21" s="1">
        <v>-1.8862254327193298E-8</v>
      </c>
      <c r="H21" s="1">
        <v>-2.0597596963195999E-9</v>
      </c>
      <c r="I21" s="1">
        <v>-9.6720458150528901E-8</v>
      </c>
      <c r="J21" s="1">
        <v>-1.5896824494700201E-7</v>
      </c>
      <c r="K21" s="1">
        <v>-6.9839946870061098E-8</v>
      </c>
      <c r="L21" s="1">
        <v>-7.8798443184365596E-8</v>
      </c>
      <c r="M21" s="1">
        <v>-1.2754627768422601E-7</v>
      </c>
      <c r="N21" s="1">
        <v>3.6677845756595801E-8</v>
      </c>
      <c r="O21" s="1">
        <v>8.0765488066027706E-8</v>
      </c>
      <c r="P21" s="1">
        <v>-3.8723586525325301E-9</v>
      </c>
      <c r="Q21" s="1">
        <v>3.7994378296740304E-9</v>
      </c>
      <c r="R21" s="1">
        <v>4.50907699741098E-7</v>
      </c>
      <c r="S21" s="1">
        <v>9.9397741009419593E-7</v>
      </c>
      <c r="T21" s="1">
        <v>2.9760731496075298E-6</v>
      </c>
      <c r="U21" s="1">
        <v>-4.3559473841410199E-8</v>
      </c>
      <c r="V21" s="1">
        <v>2.31756412878248E-7</v>
      </c>
      <c r="W21" s="1">
        <v>2.07787804335181E-5</v>
      </c>
      <c r="X21" s="1">
        <v>-2.7373798980766002E-7</v>
      </c>
      <c r="Y21" s="1">
        <v>2.9581292413746699E-8</v>
      </c>
      <c r="Z21" s="1">
        <v>-1.39302193342392E-7</v>
      </c>
      <c r="AA21" s="1">
        <v>-7.0168519619308603E-8</v>
      </c>
      <c r="AB21" s="1">
        <v>-7.0549274259859701E-10</v>
      </c>
      <c r="AC21" s="1">
        <v>3.58667793446305E-8</v>
      </c>
      <c r="AD21" s="1">
        <v>2.2852671478691999E-8</v>
      </c>
      <c r="AE21" s="1">
        <v>3.0272643064188697E-8</v>
      </c>
      <c r="AF21" s="1">
        <v>-2.2272869507870902E-8</v>
      </c>
      <c r="AG21" s="1">
        <v>2.1376559594295301E-8</v>
      </c>
      <c r="AH21" s="1">
        <v>-1.46351206337662E-8</v>
      </c>
      <c r="AI21" s="1">
        <v>5.0425016817495203E-8</v>
      </c>
      <c r="AJ21" s="1">
        <v>-1.67823979389181E-7</v>
      </c>
      <c r="AK21" s="1">
        <v>-2.9232573529584999E-7</v>
      </c>
      <c r="AL21" s="1">
        <v>-2.3523726803140998E-8</v>
      </c>
      <c r="AM21" s="1">
        <v>2.6342027002204301E-7</v>
      </c>
      <c r="AN21" s="1">
        <v>-6.3600966687066901E-9</v>
      </c>
      <c r="AO21" s="1">
        <v>-1.7523306884526601E-7</v>
      </c>
      <c r="AP21" s="1">
        <v>-1.7237905454088799E-8</v>
      </c>
      <c r="AQ21" s="1">
        <v>1.3716467162021401E-7</v>
      </c>
      <c r="AR21" s="1">
        <v>3.9907187943518099E-7</v>
      </c>
      <c r="AS21" s="1">
        <v>-1.2065784308430499E-6</v>
      </c>
      <c r="AT21" s="1">
        <v>1.9497418482710001E-6</v>
      </c>
      <c r="AU21" s="1">
        <v>2.8881565272022699E-6</v>
      </c>
      <c r="AV21" s="1">
        <v>-1.8044363930676901E-8</v>
      </c>
      <c r="AW21" s="1">
        <v>7.6502009944063693E-8</v>
      </c>
      <c r="AX21" s="1">
        <v>-6.3449555568981706E-8</v>
      </c>
      <c r="AY21" s="1">
        <v>-2.4470297126269101E-7</v>
      </c>
      <c r="AZ21" s="1">
        <v>1.46746475138358E-7</v>
      </c>
      <c r="BA21" s="1">
        <v>1.2263972808378099E-7</v>
      </c>
      <c r="BB21" s="1">
        <v>1.9210816160533399E-7</v>
      </c>
      <c r="BC21" s="1">
        <v>-2.67098663804481E-7</v>
      </c>
      <c r="BD21" s="1">
        <v>6.5088497136804605E-8</v>
      </c>
      <c r="BE21" s="1">
        <v>8.3862724835600197E-7</v>
      </c>
      <c r="BF21" s="1">
        <v>-4.6221567537774498E-7</v>
      </c>
      <c r="BG21" s="1">
        <v>-3.07556906488117E-5</v>
      </c>
      <c r="BH21" s="1">
        <v>3.04402080151197E-7</v>
      </c>
      <c r="BI21" s="1">
        <v>1.10224457687386E-7</v>
      </c>
      <c r="BJ21" s="1">
        <v>-1.90847510847379E-7</v>
      </c>
      <c r="BK21" s="1">
        <v>1.1107187332160799E-6</v>
      </c>
      <c r="BL21" s="1">
        <v>-4.6559588485173502E-7</v>
      </c>
      <c r="BM21" s="1">
        <v>8.9794039986976702E-7</v>
      </c>
      <c r="BN21" s="1">
        <v>-7.22925588731609E-7</v>
      </c>
      <c r="BO21" s="1">
        <v>-7.1084206342140604E-7</v>
      </c>
      <c r="BP21" s="1">
        <v>1.73276500568369E-6</v>
      </c>
      <c r="BQ21" s="1">
        <v>-1.2671036895366999E-7</v>
      </c>
      <c r="BR21" s="1">
        <v>8.1048142030681996E-7</v>
      </c>
      <c r="BS21" s="1">
        <v>-6.1728235950406196E-7</v>
      </c>
    </row>
    <row r="22" spans="1:71" x14ac:dyDescent="0.25">
      <c r="A22" t="s">
        <v>64</v>
      </c>
      <c r="B22">
        <v>7.8933592000000503E-3</v>
      </c>
      <c r="C22">
        <v>1.52975807808176E-2</v>
      </c>
      <c r="D22">
        <v>0</v>
      </c>
      <c r="E22">
        <v>0</v>
      </c>
      <c r="F22" s="1">
        <v>4.5792411823188101E-7</v>
      </c>
      <c r="G22" s="1">
        <v>-1.50782820456529E-8</v>
      </c>
      <c r="H22" s="1">
        <v>-2.2352286637562999E-7</v>
      </c>
      <c r="I22" s="1">
        <v>7.5475505376385295E-8</v>
      </c>
      <c r="J22" s="1">
        <v>4.7971691266588402E-7</v>
      </c>
      <c r="K22" s="1">
        <v>-4.5117380596917602E-7</v>
      </c>
      <c r="L22" s="1">
        <v>3.5811330569537301E-7</v>
      </c>
      <c r="M22" s="1">
        <v>3.6532710262227998E-7</v>
      </c>
      <c r="N22" s="1">
        <v>8.8250138128610502E-8</v>
      </c>
      <c r="O22" s="1">
        <v>-2.2450053133092E-7</v>
      </c>
      <c r="P22" s="1">
        <v>4.5010663248940601E-8</v>
      </c>
      <c r="Q22" s="1">
        <v>8.4824058149583303E-9</v>
      </c>
      <c r="R22" s="1">
        <v>1.44417002450316E-6</v>
      </c>
      <c r="S22" s="1">
        <v>-7.1030931572277503E-7</v>
      </c>
      <c r="T22" s="1">
        <v>3.8316311421304601E-7</v>
      </c>
      <c r="U22" s="1">
        <v>-3.0098402815278901E-7</v>
      </c>
      <c r="V22" s="1">
        <v>3.31710271901394E-8</v>
      </c>
      <c r="W22" s="1">
        <v>-2.7373798980766002E-7</v>
      </c>
      <c r="X22" s="1">
        <v>2.34015977745641E-4</v>
      </c>
      <c r="Y22" s="1">
        <v>2.9822167428168601E-8</v>
      </c>
      <c r="Z22" s="1">
        <v>-1.2873748757709701E-7</v>
      </c>
      <c r="AA22" s="1">
        <v>-2.2539152782601698E-8</v>
      </c>
      <c r="AB22" s="1">
        <v>-3.71722725608658E-7</v>
      </c>
      <c r="AC22" s="1">
        <v>6.2813439400646498E-7</v>
      </c>
      <c r="AD22" s="1">
        <v>3.4744300515490302E-8</v>
      </c>
      <c r="AE22" s="1">
        <v>-5.4171842365941103E-8</v>
      </c>
      <c r="AF22" s="1">
        <v>4.5661003797067399E-8</v>
      </c>
      <c r="AG22" s="1">
        <v>1.37221989612409E-6</v>
      </c>
      <c r="AH22" s="1">
        <v>6.2506085598203797E-7</v>
      </c>
      <c r="AI22" s="1">
        <v>2.1397443168785602E-6</v>
      </c>
      <c r="AJ22" s="1">
        <v>6.38661008958016E-7</v>
      </c>
      <c r="AK22" s="1">
        <v>1.22590059762203E-6</v>
      </c>
      <c r="AL22" s="1">
        <v>7.3507466153559201E-7</v>
      </c>
      <c r="AM22" s="1">
        <v>7.5587965010936404E-7</v>
      </c>
      <c r="AN22" s="1">
        <v>-3.52477768233341E-7</v>
      </c>
      <c r="AO22" s="1">
        <v>-6.5236052325138005E-7</v>
      </c>
      <c r="AP22" s="1">
        <v>-2.6251757414281699E-7</v>
      </c>
      <c r="AQ22" s="1">
        <v>7.0762235167393995E-7</v>
      </c>
      <c r="AR22" s="1">
        <v>4.87631244400765E-7</v>
      </c>
      <c r="AS22" s="1">
        <v>1.6484531648624499E-6</v>
      </c>
      <c r="AT22" s="1">
        <v>-2.4435418759963202E-7</v>
      </c>
      <c r="AU22" s="1">
        <v>2.9739787295232101E-7</v>
      </c>
      <c r="AV22" s="1">
        <v>4.6066700996258699E-7</v>
      </c>
      <c r="AW22" s="1">
        <v>-1.5077963165900801E-7</v>
      </c>
      <c r="AX22" s="1">
        <v>-5.9343500489756301E-8</v>
      </c>
      <c r="AY22" s="1">
        <v>7.0427088437417005E-7</v>
      </c>
      <c r="AZ22" s="1">
        <v>-6.0099260213759802E-6</v>
      </c>
      <c r="BA22" s="1">
        <v>-7.8281799239444597E-5</v>
      </c>
      <c r="BB22" s="1">
        <v>3.0693055516149298E-7</v>
      </c>
      <c r="BC22" s="1">
        <v>1.6017592325160701E-6</v>
      </c>
      <c r="BD22" s="1">
        <v>-4.2675743406667002E-7</v>
      </c>
      <c r="BE22" s="1">
        <v>1.4028557081233801E-6</v>
      </c>
      <c r="BF22" s="1">
        <v>-4.4518338098568298E-7</v>
      </c>
      <c r="BG22" s="1">
        <v>1.08596733644046E-6</v>
      </c>
      <c r="BH22" s="1">
        <v>1.51597855050381E-6</v>
      </c>
      <c r="BI22" s="1">
        <v>-5.7873118333859697E-7</v>
      </c>
      <c r="BJ22" s="1">
        <v>-7.4467402741008298E-5</v>
      </c>
      <c r="BK22" s="1">
        <v>-4.0865601736769898E-5</v>
      </c>
      <c r="BL22" s="1">
        <v>1.8552636641311501E-6</v>
      </c>
      <c r="BM22" s="1">
        <v>-1.76240890640161E-6</v>
      </c>
      <c r="BN22" s="1">
        <v>2.76372077413168E-7</v>
      </c>
      <c r="BO22" s="1">
        <v>-4.4082836842035198E-5</v>
      </c>
      <c r="BP22" s="1">
        <v>-7.9082350701765008E-6</v>
      </c>
      <c r="BQ22" s="1">
        <v>-6.3421325853165201E-7</v>
      </c>
      <c r="BR22" s="1">
        <v>-2.14375108677569E-7</v>
      </c>
      <c r="BS22" s="1">
        <v>1.8389275678991799E-6</v>
      </c>
    </row>
    <row r="23" spans="1:71" x14ac:dyDescent="0.25">
      <c r="A23" t="s">
        <v>24</v>
      </c>
      <c r="B23" s="1">
        <v>1.2751780000000001E-4</v>
      </c>
      <c r="C23">
        <v>1.2023412081963E-3</v>
      </c>
      <c r="D23">
        <v>0</v>
      </c>
      <c r="E23">
        <v>0</v>
      </c>
      <c r="F23" s="1">
        <v>6.5550851375680901E-8</v>
      </c>
      <c r="G23" s="1">
        <v>2.5420794614343201E-9</v>
      </c>
      <c r="H23" s="1">
        <v>-2.6494867509847399E-8</v>
      </c>
      <c r="I23" s="1">
        <v>4.0346590643792698E-8</v>
      </c>
      <c r="J23" s="1">
        <v>-2.4102152915391499E-8</v>
      </c>
      <c r="K23" s="1">
        <v>1.25452318987611E-8</v>
      </c>
      <c r="L23" s="1">
        <v>-2.70823827783115E-8</v>
      </c>
      <c r="M23" s="1">
        <v>-4.9050841305913697E-8</v>
      </c>
      <c r="N23" s="1">
        <v>-4.9341334698571498E-9</v>
      </c>
      <c r="O23" s="1">
        <v>4.27880630280681E-9</v>
      </c>
      <c r="P23" s="1">
        <v>2.9386262212020898E-9</v>
      </c>
      <c r="Q23" s="1">
        <v>1.50248449483606E-11</v>
      </c>
      <c r="R23" s="1">
        <v>8.2423775855104194E-8</v>
      </c>
      <c r="S23" s="1">
        <v>4.2957924554640002E-8</v>
      </c>
      <c r="T23" s="1">
        <v>-7.7585152779998904E-8</v>
      </c>
      <c r="U23" s="1">
        <v>5.6687777379818305E-7</v>
      </c>
      <c r="V23" s="1">
        <v>2.4504096296798702E-9</v>
      </c>
      <c r="W23" s="1">
        <v>2.9581292413746699E-8</v>
      </c>
      <c r="X23" s="1">
        <v>2.9822167428168601E-8</v>
      </c>
      <c r="Y23" s="1">
        <v>1.44562438092694E-6</v>
      </c>
      <c r="Z23" s="1">
        <v>2.3604650491309999E-8</v>
      </c>
      <c r="AA23" s="1">
        <v>-1.8026913919310998E-8</v>
      </c>
      <c r="AB23" s="1">
        <v>-4.2345556948839204E-9</v>
      </c>
      <c r="AC23" s="1">
        <v>-2.25053131176688E-9</v>
      </c>
      <c r="AD23" s="1">
        <v>-4.6931846838473799E-9</v>
      </c>
      <c r="AE23" s="1">
        <v>-2.2106952667333401E-9</v>
      </c>
      <c r="AF23" s="1">
        <v>-8.3828111332917506E-9</v>
      </c>
      <c r="AG23" s="1">
        <v>-4.6721894741402803E-8</v>
      </c>
      <c r="AH23" s="1">
        <v>-2.9898470699302302E-9</v>
      </c>
      <c r="AI23" s="1">
        <v>8.1736239187369794E-9</v>
      </c>
      <c r="AJ23" s="1">
        <v>3.8480395417542901E-8</v>
      </c>
      <c r="AK23" s="1">
        <v>6.05423855653227E-8</v>
      </c>
      <c r="AL23" s="1">
        <v>2.1642407807909501E-8</v>
      </c>
      <c r="AM23" s="1">
        <v>3.5465156505128697E-8</v>
      </c>
      <c r="AN23" s="1">
        <v>-6.2766120725698303E-8</v>
      </c>
      <c r="AO23" s="1">
        <v>-6.9570609530388797E-8</v>
      </c>
      <c r="AP23" s="1">
        <v>-8.9141021652399203E-8</v>
      </c>
      <c r="AQ23" s="1">
        <v>4.0312143217261297E-8</v>
      </c>
      <c r="AR23" s="1">
        <v>1.3628488909993199E-7</v>
      </c>
      <c r="AS23" s="1">
        <v>-6.1561367347821103E-6</v>
      </c>
      <c r="AT23" s="1">
        <v>1.02744079854337E-7</v>
      </c>
      <c r="AU23" s="1">
        <v>3.3429405278692902E-7</v>
      </c>
      <c r="AV23" s="1">
        <v>-9.0848754251882402E-8</v>
      </c>
      <c r="AW23" s="1">
        <v>6.09950915442589E-8</v>
      </c>
      <c r="AX23" s="1">
        <v>7.5378863421660905E-9</v>
      </c>
      <c r="AY23" s="1">
        <v>-4.8782923883926201E-8</v>
      </c>
      <c r="AZ23" s="1">
        <v>-8.24272253436748E-8</v>
      </c>
      <c r="BA23" s="1">
        <v>5.9970009297654703E-8</v>
      </c>
      <c r="BB23" s="1">
        <v>-9.2096777135081406E-8</v>
      </c>
      <c r="BC23" s="1">
        <v>-9.0575630256344395E-8</v>
      </c>
      <c r="BD23" s="1">
        <v>1.29659165391531E-8</v>
      </c>
      <c r="BE23" s="1">
        <v>5.1806357062742403E-8</v>
      </c>
      <c r="BF23" s="1">
        <v>6.8406470550188896E-7</v>
      </c>
      <c r="BG23" s="1">
        <v>4.7560811509722697E-8</v>
      </c>
      <c r="BH23" s="1">
        <v>-4.93607928589854E-9</v>
      </c>
      <c r="BI23" s="1">
        <v>5.4873680887681499E-8</v>
      </c>
      <c r="BJ23" s="1">
        <v>4.1855084598702799E-8</v>
      </c>
      <c r="BK23" s="1">
        <v>3.46233950749799E-7</v>
      </c>
      <c r="BL23" s="1">
        <v>2.5383618739067699E-7</v>
      </c>
      <c r="BM23" s="1">
        <v>1.9857450178524701E-6</v>
      </c>
      <c r="BN23" s="1">
        <v>1.3049568359124699E-7</v>
      </c>
      <c r="BO23" s="1">
        <v>-1.4035524570114799E-7</v>
      </c>
      <c r="BP23" s="1">
        <v>1.17567837636507E-7</v>
      </c>
      <c r="BQ23" s="1">
        <v>2.6777076590756398E-7</v>
      </c>
      <c r="BR23" s="1">
        <v>3.0117514919044601E-8</v>
      </c>
      <c r="BS23" s="1">
        <v>-5.6498134249488297E-8</v>
      </c>
    </row>
    <row r="24" spans="1:71" x14ac:dyDescent="0.25">
      <c r="A24" t="s">
        <v>25</v>
      </c>
      <c r="B24">
        <v>2.9008457999999998E-3</v>
      </c>
      <c r="C24">
        <v>7.1579351847445597E-3</v>
      </c>
      <c r="D24">
        <v>0</v>
      </c>
      <c r="E24">
        <v>0</v>
      </c>
      <c r="F24" s="1">
        <v>-1.5708413420599599E-7</v>
      </c>
      <c r="G24" s="1">
        <v>-1.9858487417796101E-8</v>
      </c>
      <c r="H24" s="1">
        <v>-1.62335370135873E-7</v>
      </c>
      <c r="I24" s="1">
        <v>-9.5891863982154702E-8</v>
      </c>
      <c r="J24" s="1">
        <v>-2.17092265277023E-7</v>
      </c>
      <c r="K24" s="1">
        <v>3.0165471081861498E-7</v>
      </c>
      <c r="L24" s="1">
        <v>-4.8193715141121499E-8</v>
      </c>
      <c r="M24" s="1">
        <v>1.4679490686762499E-7</v>
      </c>
      <c r="N24" s="1">
        <v>-8.7834484633342496E-8</v>
      </c>
      <c r="O24" s="1">
        <v>5.7313552193672703E-8</v>
      </c>
      <c r="P24" s="1">
        <v>5.4525038187200505E-10</v>
      </c>
      <c r="Q24" s="1">
        <v>4.9158525252444299E-9</v>
      </c>
      <c r="R24" s="1">
        <v>-3.2521862129076002E-7</v>
      </c>
      <c r="S24" s="1">
        <v>9.5611449247046507E-7</v>
      </c>
      <c r="T24" s="1">
        <v>3.2338078216298799E-7</v>
      </c>
      <c r="U24" s="1">
        <v>-1.4876044841069501E-8</v>
      </c>
      <c r="V24" s="1">
        <v>-6.7962262440911203E-8</v>
      </c>
      <c r="W24" s="1">
        <v>-1.39302193342392E-7</v>
      </c>
      <c r="X24" s="1">
        <v>-1.2873748757709701E-7</v>
      </c>
      <c r="Y24" s="1">
        <v>2.3604650491309999E-8</v>
      </c>
      <c r="Z24" s="1">
        <v>5.1236036109004203E-5</v>
      </c>
      <c r="AA24" s="1">
        <v>1.6394898025668601E-6</v>
      </c>
      <c r="AB24" s="1">
        <v>1.86931381677474E-7</v>
      </c>
      <c r="AC24" s="1">
        <v>-7.9269273448641196E-8</v>
      </c>
      <c r="AD24" s="1">
        <v>1.7014385816667301E-7</v>
      </c>
      <c r="AE24" s="1">
        <v>3.6672932156819003E-8</v>
      </c>
      <c r="AF24" s="1">
        <v>-1.74348640273131E-7</v>
      </c>
      <c r="AG24" s="1">
        <v>1.13336915770275E-6</v>
      </c>
      <c r="AH24" s="1">
        <v>-4.0005004390922898E-8</v>
      </c>
      <c r="AI24" s="1">
        <v>-1.04723654853152E-7</v>
      </c>
      <c r="AJ24" s="1">
        <v>-1.6654447707483401E-7</v>
      </c>
      <c r="AK24" s="1">
        <v>5.6086646015448198E-8</v>
      </c>
      <c r="AL24" s="1">
        <v>-1.5697501904181299E-7</v>
      </c>
      <c r="AM24" s="1">
        <v>-4.45545372783459E-7</v>
      </c>
      <c r="AN24" s="1">
        <v>8.0067037409822598E-8</v>
      </c>
      <c r="AO24" s="1">
        <v>1.3996769040044799E-7</v>
      </c>
      <c r="AP24" s="1">
        <v>-4.8981830306887899E-7</v>
      </c>
      <c r="AQ24" s="1">
        <v>-1.74048080139361E-7</v>
      </c>
      <c r="AR24" s="1">
        <v>6.0430576275839195E-8</v>
      </c>
      <c r="AS24" s="1">
        <v>-1.86672701766561E-6</v>
      </c>
      <c r="AT24" s="1">
        <v>2.0183071664115299E-7</v>
      </c>
      <c r="AU24" s="1">
        <v>-8.7662540689339704E-7</v>
      </c>
      <c r="AV24" s="1">
        <v>-4.7910883441836803E-5</v>
      </c>
      <c r="AW24" s="1">
        <v>3.7900019327600003E-7</v>
      </c>
      <c r="AX24" s="1">
        <v>1.2549029476370301E-7</v>
      </c>
      <c r="AY24" s="1">
        <v>3.5726277044325202E-7</v>
      </c>
      <c r="AZ24" s="1">
        <v>7.4103718926464305E-7</v>
      </c>
      <c r="BA24" s="1">
        <v>5.0349559063550004E-7</v>
      </c>
      <c r="BB24" s="1">
        <v>3.9920595575752498E-8</v>
      </c>
      <c r="BC24" s="1">
        <v>8.4432491938354394E-8</v>
      </c>
      <c r="BD24" s="1">
        <v>1.05656323923677E-6</v>
      </c>
      <c r="BE24" s="1">
        <v>-5.6054616505383004E-7</v>
      </c>
      <c r="BF24" s="1">
        <v>1.61374157579495E-6</v>
      </c>
      <c r="BG24" s="1">
        <v>-3.0544028909996201E-7</v>
      </c>
      <c r="BH24" s="1">
        <v>-5.4342284256381797E-6</v>
      </c>
      <c r="BI24" s="1">
        <v>3.8745246718907802E-7</v>
      </c>
      <c r="BJ24" s="1">
        <v>-1.00073293653546E-6</v>
      </c>
      <c r="BK24" s="1">
        <v>2.1667276889997602E-6</v>
      </c>
      <c r="BL24" s="1">
        <v>-3.4637898942367502E-7</v>
      </c>
      <c r="BM24" s="1">
        <v>1.72074423934493E-6</v>
      </c>
      <c r="BN24" s="1">
        <v>-3.8266760744293902E-7</v>
      </c>
      <c r="BO24" s="1">
        <v>-1.0583558502777301E-6</v>
      </c>
      <c r="BP24" s="1">
        <v>-1.4105284771431599E-6</v>
      </c>
      <c r="BQ24" s="1">
        <v>8.7216290324351498E-7</v>
      </c>
      <c r="BR24" s="1">
        <v>-2.6533525435851401E-7</v>
      </c>
      <c r="BS24" s="1">
        <v>-2.08926672889556E-6</v>
      </c>
    </row>
    <row r="25" spans="1:71" x14ac:dyDescent="0.25">
      <c r="A25" t="s">
        <v>26</v>
      </c>
      <c r="B25">
        <v>1.62149719999999E-3</v>
      </c>
      <c r="C25">
        <v>4.7851941232533897E-3</v>
      </c>
      <c r="D25">
        <v>0</v>
      </c>
      <c r="E25">
        <v>0</v>
      </c>
      <c r="F25" s="1">
        <v>-1.6488213951877701E-7</v>
      </c>
      <c r="G25" s="1">
        <v>8.6382813741678308E-9</v>
      </c>
      <c r="H25" s="1">
        <v>-2.9086952651285901E-7</v>
      </c>
      <c r="I25" s="1">
        <v>2.15631911341098E-7</v>
      </c>
      <c r="J25" s="1">
        <v>2.43648979797348E-7</v>
      </c>
      <c r="K25" s="1">
        <v>-1.03078969358217E-7</v>
      </c>
      <c r="L25" s="1">
        <v>-1.1102006476460899E-8</v>
      </c>
      <c r="M25" s="1">
        <v>9.8392156771171401E-8</v>
      </c>
      <c r="N25" s="1">
        <v>-3.5194749806832699E-8</v>
      </c>
      <c r="O25" s="1">
        <v>-1.3671943940964599E-7</v>
      </c>
      <c r="P25" s="1">
        <v>1.4264423639805301E-9</v>
      </c>
      <c r="Q25" s="1">
        <v>3.3782337601353202E-9</v>
      </c>
      <c r="R25" s="1">
        <v>9.3773805732575606E-8</v>
      </c>
      <c r="S25" s="1">
        <v>-2.0933497144185499E-7</v>
      </c>
      <c r="T25" s="1">
        <v>-5.7399797288554603E-7</v>
      </c>
      <c r="U25" s="1">
        <v>4.49271986427268E-8</v>
      </c>
      <c r="V25" s="1">
        <v>4.0778927443423598E-8</v>
      </c>
      <c r="W25" s="1">
        <v>-7.0168519619308603E-8</v>
      </c>
      <c r="X25" s="1">
        <v>-2.2539152782601698E-8</v>
      </c>
      <c r="Y25" s="1">
        <v>-1.8026913919310998E-8</v>
      </c>
      <c r="Z25" s="1">
        <v>1.6394898025668601E-6</v>
      </c>
      <c r="AA25" s="1">
        <v>2.28980827972187E-5</v>
      </c>
      <c r="AB25" s="1">
        <v>1.4433174869038401E-7</v>
      </c>
      <c r="AC25" s="1">
        <v>8.9140121001517597E-8</v>
      </c>
      <c r="AD25" s="1">
        <v>2.00546486984744E-8</v>
      </c>
      <c r="AE25" s="1">
        <v>5.6082163679903402E-8</v>
      </c>
      <c r="AF25" s="1">
        <v>-5.6518553763685102E-8</v>
      </c>
      <c r="AG25" s="1">
        <v>2.3696886758911799E-6</v>
      </c>
      <c r="AH25" s="1">
        <v>-4.2522631440355503E-8</v>
      </c>
      <c r="AI25" s="1">
        <v>-1.9565919533703699E-7</v>
      </c>
      <c r="AJ25" s="1">
        <v>-1.8671224841653101E-8</v>
      </c>
      <c r="AK25" s="1">
        <v>-1.4637773217426101E-7</v>
      </c>
      <c r="AL25" s="1">
        <v>-1.06055282308064E-7</v>
      </c>
      <c r="AM25" s="1">
        <v>-1.02376570388304E-7</v>
      </c>
      <c r="AN25" s="1">
        <v>-2.5917077399656E-8</v>
      </c>
      <c r="AO25" s="1">
        <v>1.5697299451675499E-7</v>
      </c>
      <c r="AP25" s="1">
        <v>-5.5463866151493798E-8</v>
      </c>
      <c r="AQ25" s="1">
        <v>-4.0896172993881998E-7</v>
      </c>
      <c r="AR25" s="1">
        <v>-1.2466776190033101E-7</v>
      </c>
      <c r="AS25" s="1">
        <v>-2.12875531743974E-6</v>
      </c>
      <c r="AT25" s="1">
        <v>-1.1936230561628299E-7</v>
      </c>
      <c r="AU25" s="1">
        <v>1.4764185251323501E-6</v>
      </c>
      <c r="AV25" s="1">
        <v>5.9547429221198302E-6</v>
      </c>
      <c r="AW25" s="1">
        <v>2.04527653346E-8</v>
      </c>
      <c r="AX25" s="1">
        <v>2.6139162586124098E-7</v>
      </c>
      <c r="AY25" s="1">
        <v>4.3956475482853998E-7</v>
      </c>
      <c r="AZ25" s="1">
        <v>-4.7163030969734698E-7</v>
      </c>
      <c r="BA25" s="1">
        <v>-5.2249048973146302E-8</v>
      </c>
      <c r="BB25" s="1">
        <v>6.3897909209799402E-8</v>
      </c>
      <c r="BC25" s="1">
        <v>-2.3238801522073999E-7</v>
      </c>
      <c r="BD25" s="1">
        <v>6.5987896911297902E-7</v>
      </c>
      <c r="BE25" s="1">
        <v>-3.6928698197257498E-7</v>
      </c>
      <c r="BF25" s="1">
        <v>-2.1612374714610799E-8</v>
      </c>
      <c r="BG25" s="1">
        <v>6.9484570570511098E-7</v>
      </c>
      <c r="BH25" s="1">
        <v>-4.5125777703263299E-5</v>
      </c>
      <c r="BI25" s="1">
        <v>1.7975190352432499E-6</v>
      </c>
      <c r="BJ25" s="1">
        <v>3.0253756707601398E-7</v>
      </c>
      <c r="BK25" s="1">
        <v>2.1844542004553102E-6</v>
      </c>
      <c r="BL25" s="1">
        <v>2.9667597529392498E-7</v>
      </c>
      <c r="BM25" s="1">
        <v>3.91169165743786E-7</v>
      </c>
      <c r="BN25" s="1">
        <v>1.09372445340978E-6</v>
      </c>
      <c r="BO25" s="1">
        <v>-3.2376471909864302E-8</v>
      </c>
      <c r="BP25" s="1">
        <v>-6.2792626636412003E-7</v>
      </c>
      <c r="BQ25" s="1">
        <v>5.7987492018116798E-7</v>
      </c>
      <c r="BR25" s="1">
        <v>-1.4362316085189501E-7</v>
      </c>
      <c r="BS25" s="1">
        <v>7.9025065588667201E-6</v>
      </c>
    </row>
    <row r="26" spans="1:71" x14ac:dyDescent="0.25">
      <c r="A26" t="s">
        <v>27</v>
      </c>
      <c r="B26">
        <v>6.0751319999999701E-3</v>
      </c>
      <c r="C26">
        <v>1.0805856375505501E-2</v>
      </c>
      <c r="D26">
        <v>0</v>
      </c>
      <c r="E26">
        <v>0</v>
      </c>
      <c r="F26" s="1">
        <v>-1.0499970695798301E-7</v>
      </c>
      <c r="G26" s="1">
        <v>6.5013567257487593E-8</v>
      </c>
      <c r="H26" s="1">
        <v>-3.2688406714720798E-7</v>
      </c>
      <c r="I26" s="1">
        <v>3.5609561561135502E-7</v>
      </c>
      <c r="J26" s="1">
        <v>5.9500050231156195E-7</v>
      </c>
      <c r="K26" s="1">
        <v>-1.8673711658406801E-7</v>
      </c>
      <c r="L26" s="1">
        <v>1.5534491037879899E-7</v>
      </c>
      <c r="M26" s="1">
        <v>2.5275390480716598E-7</v>
      </c>
      <c r="N26" s="1">
        <v>-1.3667505053891401E-7</v>
      </c>
      <c r="O26" s="1">
        <v>-1.3376065202600501E-7</v>
      </c>
      <c r="P26" s="1">
        <v>2.27756889206394E-8</v>
      </c>
      <c r="Q26" s="1">
        <v>-1.4921436596263898E-8</v>
      </c>
      <c r="R26" s="1">
        <v>-1.35611874334113E-7</v>
      </c>
      <c r="S26" s="1">
        <v>1.1142320641979401E-6</v>
      </c>
      <c r="T26" s="1">
        <v>4.9529528122486001E-7</v>
      </c>
      <c r="U26" s="1">
        <v>4.2793018522187602E-7</v>
      </c>
      <c r="V26" s="1">
        <v>-2.0255360367030399E-7</v>
      </c>
      <c r="W26" s="1">
        <v>-7.0549274259859701E-10</v>
      </c>
      <c r="X26" s="1">
        <v>-3.71722725608658E-7</v>
      </c>
      <c r="Y26" s="1">
        <v>-4.2345556948839204E-9</v>
      </c>
      <c r="Z26" s="1">
        <v>1.86931381677474E-7</v>
      </c>
      <c r="AA26" s="1">
        <v>1.4433174869038401E-7</v>
      </c>
      <c r="AB26" s="1">
        <v>1.16766532008054E-4</v>
      </c>
      <c r="AC26" s="1">
        <v>5.7162415894136195E-7</v>
      </c>
      <c r="AD26" s="1">
        <v>6.4713085251344794E-8</v>
      </c>
      <c r="AE26" s="1">
        <v>1.70033053297749E-7</v>
      </c>
      <c r="AF26" s="1">
        <v>1.98617488842025E-6</v>
      </c>
      <c r="AG26" s="1">
        <v>1.06606260609263E-6</v>
      </c>
      <c r="AH26" s="1">
        <v>-8.3283372885206001E-8</v>
      </c>
      <c r="AI26" s="1">
        <v>-5.5133189777189097E-8</v>
      </c>
      <c r="AJ26" s="1">
        <v>-2.2455955035904099E-7</v>
      </c>
      <c r="AK26" s="1">
        <v>2.3005991879887201E-7</v>
      </c>
      <c r="AL26" s="1">
        <v>1.3714110216801899E-7</v>
      </c>
      <c r="AM26" s="1">
        <v>-5.1789000437690796E-7</v>
      </c>
      <c r="AN26" s="1">
        <v>1.7021151787093501E-7</v>
      </c>
      <c r="AO26" s="1">
        <v>1.27369640408503E-7</v>
      </c>
      <c r="AP26" s="1">
        <v>5.0778980850419204E-7</v>
      </c>
      <c r="AQ26" s="1">
        <v>3.8990092879341099E-7</v>
      </c>
      <c r="AR26" s="1">
        <v>-2.0737249703633799E-8</v>
      </c>
      <c r="AS26" s="1">
        <v>-5.0993893824741799E-7</v>
      </c>
      <c r="AT26" s="1">
        <v>3.5907218437767302E-7</v>
      </c>
      <c r="AU26" s="1">
        <v>2.9732268402921498E-6</v>
      </c>
      <c r="AV26" s="1">
        <v>1.1368099361246499E-6</v>
      </c>
      <c r="AW26" s="1">
        <v>-6.3078728773292603E-5</v>
      </c>
      <c r="AX26" s="1">
        <v>1.3689617967157801E-7</v>
      </c>
      <c r="AY26" s="1">
        <v>7.72103245081395E-7</v>
      </c>
      <c r="AZ26" s="1">
        <v>4.2414362899817101E-7</v>
      </c>
      <c r="BA26" s="1">
        <v>7.7670399727641296E-8</v>
      </c>
      <c r="BB26" s="1">
        <v>-5.01545403041727E-7</v>
      </c>
      <c r="BC26" s="1">
        <v>2.1741139748131099E-6</v>
      </c>
      <c r="BD26" s="1">
        <v>1.0267167557626199E-6</v>
      </c>
      <c r="BE26" s="1">
        <v>-1.41666360999251E-6</v>
      </c>
      <c r="BF26" s="1">
        <v>2.8415479235325502E-7</v>
      </c>
      <c r="BG26" s="1">
        <v>-5.3220667212866496E-7</v>
      </c>
      <c r="BH26" s="1">
        <v>-1.8066717135875101E-6</v>
      </c>
      <c r="BI26" s="1">
        <v>-3.1727046179070899E-5</v>
      </c>
      <c r="BJ26" s="1">
        <v>2.9042747112077199E-7</v>
      </c>
      <c r="BK26" s="1">
        <v>6.9346818933749096E-6</v>
      </c>
      <c r="BL26" s="1">
        <v>7.4616980508740501E-7</v>
      </c>
      <c r="BM26" s="1">
        <v>6.2756037524081197E-7</v>
      </c>
      <c r="BN26" s="1">
        <v>-3.0384496072022499E-5</v>
      </c>
      <c r="BO26" s="1">
        <v>-1.3119789009766E-6</v>
      </c>
      <c r="BP26" s="1">
        <v>-2.2978526777652602E-6</v>
      </c>
      <c r="BQ26" s="1">
        <v>-1.18841457395043E-6</v>
      </c>
      <c r="BR26" s="1">
        <v>-8.0822860073470498E-7</v>
      </c>
      <c r="BS26" s="1">
        <v>-5.8828832836291003E-6</v>
      </c>
    </row>
    <row r="27" spans="1:71" x14ac:dyDescent="0.25">
      <c r="A27" t="s">
        <v>50</v>
      </c>
      <c r="B27">
        <v>5.17232060000001E-3</v>
      </c>
      <c r="C27">
        <v>1.013919082673E-2</v>
      </c>
      <c r="D27">
        <v>0</v>
      </c>
      <c r="E27">
        <v>0</v>
      </c>
      <c r="F27" s="1">
        <v>-1.07878111020225E-7</v>
      </c>
      <c r="G27" s="1">
        <v>1.9368002169477101E-8</v>
      </c>
      <c r="H27" s="1">
        <v>2.9259367598566799E-7</v>
      </c>
      <c r="I27" s="1">
        <v>-1.1994707734716799E-7</v>
      </c>
      <c r="J27" s="1">
        <v>7.1380054582032602E-7</v>
      </c>
      <c r="K27" s="1">
        <v>1.3730881783143701E-7</v>
      </c>
      <c r="L27" s="1">
        <v>-4.8515741064195597E-8</v>
      </c>
      <c r="M27" s="1">
        <v>2.7263651411038998E-7</v>
      </c>
      <c r="N27" s="1">
        <v>-1.4916610967936799E-7</v>
      </c>
      <c r="O27" s="1">
        <v>-1.6665061998225101E-7</v>
      </c>
      <c r="P27" s="1">
        <v>-6.0843241206910202E-8</v>
      </c>
      <c r="Q27" s="1">
        <v>-3.9771876048928503E-9</v>
      </c>
      <c r="R27" s="1">
        <v>7.4104549884157494E-8</v>
      </c>
      <c r="S27" s="1">
        <v>-8.2015096620992399E-7</v>
      </c>
      <c r="T27" s="1">
        <v>6.0998909172345797E-8</v>
      </c>
      <c r="U27" s="1">
        <v>3.7226401068702399E-7</v>
      </c>
      <c r="V27" s="1">
        <v>-7.1792605853492906E-8</v>
      </c>
      <c r="W27" s="1">
        <v>3.58667793446305E-8</v>
      </c>
      <c r="X27" s="1">
        <v>6.2813439400646498E-7</v>
      </c>
      <c r="Y27" s="1">
        <v>-2.25053131176688E-9</v>
      </c>
      <c r="Z27" s="1">
        <v>-7.9269273448641196E-8</v>
      </c>
      <c r="AA27" s="1">
        <v>8.9140121001517597E-8</v>
      </c>
      <c r="AB27" s="1">
        <v>5.7162415894136195E-7</v>
      </c>
      <c r="AC27" s="1">
        <v>1.02803190620846E-4</v>
      </c>
      <c r="AD27" s="1">
        <v>-3.86824357279544E-8</v>
      </c>
      <c r="AE27" s="1">
        <v>9.968385017373131E-7</v>
      </c>
      <c r="AF27" s="1">
        <v>4.5881871460105698E-7</v>
      </c>
      <c r="AG27" s="1">
        <v>8.01301836069708E-7</v>
      </c>
      <c r="AH27" s="1">
        <v>7.1050807641400698E-8</v>
      </c>
      <c r="AI27" s="1">
        <v>-9.9160966928375896E-8</v>
      </c>
      <c r="AJ27" s="1">
        <v>-2.2516380170934002E-8</v>
      </c>
      <c r="AK27" s="1">
        <v>1.9642856806543601E-7</v>
      </c>
      <c r="AL27" s="1">
        <v>1.3539148002899901E-7</v>
      </c>
      <c r="AM27" s="1">
        <v>-4.4466486160082399E-7</v>
      </c>
      <c r="AN27" s="1">
        <v>3.6421328920348799E-7</v>
      </c>
      <c r="AO27" s="1">
        <v>-3.3650383203038599E-7</v>
      </c>
      <c r="AP27" s="1">
        <v>-3.6369854310202201E-7</v>
      </c>
      <c r="AQ27" s="1">
        <v>1.66305213394697E-8</v>
      </c>
      <c r="AR27" s="1">
        <v>1.33162357319545E-6</v>
      </c>
      <c r="AS27" s="1">
        <v>-6.7773130260431198E-7</v>
      </c>
      <c r="AT27" s="1">
        <v>-5.4536246264004996E-7</v>
      </c>
      <c r="AU27" s="1">
        <v>-1.0447603887044301E-6</v>
      </c>
      <c r="AV27" s="1">
        <v>7.5613437977571101E-7</v>
      </c>
      <c r="AW27" s="1">
        <v>2.6715449986769798E-7</v>
      </c>
      <c r="AX27" s="1">
        <v>5.0739091146472099E-7</v>
      </c>
      <c r="AY27" s="1">
        <v>-5.0979411618491402E-5</v>
      </c>
      <c r="AZ27" s="1">
        <v>-1.1365851961137101E-6</v>
      </c>
      <c r="BA27" s="1">
        <v>-7.0038134648660803E-7</v>
      </c>
      <c r="BB27" s="1">
        <v>-3.17763705604502E-7</v>
      </c>
      <c r="BC27" s="1">
        <v>2.30517740890867E-6</v>
      </c>
      <c r="BD27" s="1">
        <v>2.2120587450584501E-6</v>
      </c>
      <c r="BE27" s="1">
        <v>2.8864185532312499E-7</v>
      </c>
      <c r="BF27" s="1">
        <v>1.8543924023241999E-6</v>
      </c>
      <c r="BG27" s="1">
        <v>-8.9357473524812205E-7</v>
      </c>
      <c r="BH27" s="1">
        <v>-1.4357558352624901E-7</v>
      </c>
      <c r="BI27" s="1">
        <v>-3.0210874077873098E-6</v>
      </c>
      <c r="BJ27" s="1">
        <v>9.1777433660314603E-8</v>
      </c>
      <c r="BK27" s="1">
        <v>1.2016875042685499E-7</v>
      </c>
      <c r="BL27" s="1">
        <v>2.38501028869338E-6</v>
      </c>
      <c r="BM27" s="1">
        <v>1.94407549612344E-6</v>
      </c>
      <c r="BN27" s="1">
        <v>-6.9707028045456205E-5</v>
      </c>
      <c r="BO27" s="1">
        <v>3.2395550073124698E-6</v>
      </c>
      <c r="BP27" s="1">
        <v>7.4192932390346597E-6</v>
      </c>
      <c r="BQ27" s="1">
        <v>3.1882263789240498E-7</v>
      </c>
      <c r="BR27" s="1">
        <v>2.97254474542037E-7</v>
      </c>
      <c r="BS27" s="1">
        <v>-2.3473056437816299E-6</v>
      </c>
    </row>
    <row r="28" spans="1:71" x14ac:dyDescent="0.25">
      <c r="A28" t="s">
        <v>29</v>
      </c>
      <c r="B28" s="1">
        <v>2.21839999999998E-4</v>
      </c>
      <c r="C28">
        <v>1.6189525701743601E-3</v>
      </c>
      <c r="D28">
        <v>0</v>
      </c>
      <c r="E28">
        <v>0</v>
      </c>
      <c r="F28" s="1">
        <v>-4.9359134999288101E-8</v>
      </c>
      <c r="G28" s="1">
        <v>-5.4821154291543201E-9</v>
      </c>
      <c r="H28" s="1">
        <v>-5.6553946603068798E-8</v>
      </c>
      <c r="I28" s="1">
        <v>-5.1529092730586299E-8</v>
      </c>
      <c r="J28" s="1">
        <v>-7.9385892466000297E-8</v>
      </c>
      <c r="K28" s="1">
        <v>3.5314855076908698E-8</v>
      </c>
      <c r="L28" s="1">
        <v>-1.0303622924264499E-8</v>
      </c>
      <c r="M28" s="1">
        <v>-1.29623126066285E-8</v>
      </c>
      <c r="N28" s="1">
        <v>-3.5383880638840199E-8</v>
      </c>
      <c r="O28" s="1">
        <v>-2.5073000857991501E-8</v>
      </c>
      <c r="P28" s="1">
        <v>6.4871793037931597E-9</v>
      </c>
      <c r="Q28" s="1">
        <v>1.3629887898879601E-9</v>
      </c>
      <c r="R28" s="1">
        <v>-4.8787323712961402E-8</v>
      </c>
      <c r="S28" s="1">
        <v>-2.1520858666125399E-7</v>
      </c>
      <c r="T28" s="1">
        <v>3.8106553747245701E-8</v>
      </c>
      <c r="U28" s="1">
        <v>6.5996529949613498E-8</v>
      </c>
      <c r="V28" s="1">
        <v>-8.1036503565271097E-9</v>
      </c>
      <c r="W28" s="1">
        <v>2.2852671478691999E-8</v>
      </c>
      <c r="X28" s="1">
        <v>3.4744300515490302E-8</v>
      </c>
      <c r="Y28" s="1">
        <v>-4.6931846838473799E-9</v>
      </c>
      <c r="Z28" s="1">
        <v>1.7014385816667301E-7</v>
      </c>
      <c r="AA28" s="1">
        <v>2.00546486984744E-8</v>
      </c>
      <c r="AB28" s="1">
        <v>6.4713085251344794E-8</v>
      </c>
      <c r="AC28" s="1">
        <v>-3.86824357279544E-8</v>
      </c>
      <c r="AD28" s="1">
        <v>2.6210074244741799E-6</v>
      </c>
      <c r="AE28" s="1">
        <v>-8.4038456224564307E-9</v>
      </c>
      <c r="AF28" s="1">
        <v>1.46344034960044E-8</v>
      </c>
      <c r="AG28" s="1">
        <v>2.6949449150502098E-6</v>
      </c>
      <c r="AH28" s="1">
        <v>2.2562317135174099E-8</v>
      </c>
      <c r="AI28" s="1">
        <v>3.9177977779785497E-8</v>
      </c>
      <c r="AJ28" s="1">
        <v>8.6488551529376008E-9</v>
      </c>
      <c r="AK28" s="1">
        <v>-2.37955199895159E-7</v>
      </c>
      <c r="AL28" s="1">
        <v>-5.1128676326425397E-9</v>
      </c>
      <c r="AM28" s="1">
        <v>7.0496904209523005E-8</v>
      </c>
      <c r="AN28" s="1">
        <v>1.15551281035871E-8</v>
      </c>
      <c r="AO28" s="1">
        <v>-9.4196000983446801E-8</v>
      </c>
      <c r="AP28" s="1">
        <v>1.05390879781875E-7</v>
      </c>
      <c r="AQ28" s="1">
        <v>-5.4195127862495096E-9</v>
      </c>
      <c r="AR28" s="1">
        <v>1.9271491727036501E-7</v>
      </c>
      <c r="AS28" s="1">
        <v>2.0894006324033401E-7</v>
      </c>
      <c r="AT28" s="1">
        <v>-8.3707164263310299E-8</v>
      </c>
      <c r="AU28" s="1">
        <v>4.9032257246658103E-7</v>
      </c>
      <c r="AV28" s="1">
        <v>7.4064560219390902E-7</v>
      </c>
      <c r="AW28" s="1">
        <v>3.8606838333256501E-8</v>
      </c>
      <c r="AX28" s="1">
        <v>8.2135166905303199E-7</v>
      </c>
      <c r="AY28" s="1">
        <v>1.14796148538212E-7</v>
      </c>
      <c r="AZ28" s="1">
        <v>-1.9100986598565201E-7</v>
      </c>
      <c r="BA28" s="1">
        <v>-6.5248540878526802E-9</v>
      </c>
      <c r="BB28" s="1">
        <v>2.7592430212709899E-8</v>
      </c>
      <c r="BC28" s="1">
        <v>-9.6069911369822705E-8</v>
      </c>
      <c r="BD28" s="1">
        <v>4.6924096883118703E-8</v>
      </c>
      <c r="BE28" s="1">
        <v>2.9318007617388098E-7</v>
      </c>
      <c r="BF28" s="1">
        <v>-3.6217829052795201E-7</v>
      </c>
      <c r="BG28" s="1">
        <v>7.2463944201995403E-8</v>
      </c>
      <c r="BH28" s="1">
        <v>1.5786392297748701E-6</v>
      </c>
      <c r="BI28" s="1">
        <v>3.8065341099651303E-7</v>
      </c>
      <c r="BJ28" s="1">
        <v>4.0788505651121499E-8</v>
      </c>
      <c r="BK28" s="1">
        <v>1.9182709715600599E-7</v>
      </c>
      <c r="BL28" s="1">
        <v>3.2044619643533E-7</v>
      </c>
      <c r="BM28" s="1">
        <v>-1.62538535463747E-7</v>
      </c>
      <c r="BN28" s="1">
        <v>1.27595285542843E-6</v>
      </c>
      <c r="BO28" s="1">
        <v>9.0940385109597804E-8</v>
      </c>
      <c r="BP28" s="1">
        <v>2.81555861781658E-7</v>
      </c>
      <c r="BQ28" s="1">
        <v>-8.2745191513575699E-8</v>
      </c>
      <c r="BR28" s="1">
        <v>1.1920067265517299E-7</v>
      </c>
      <c r="BS28" s="1">
        <v>-1.13983686292307E-5</v>
      </c>
    </row>
    <row r="29" spans="1:71" x14ac:dyDescent="0.25">
      <c r="A29" t="s">
        <v>30</v>
      </c>
      <c r="B29" s="1">
        <v>1.9036009999999999E-4</v>
      </c>
      <c r="C29">
        <v>1.6063958728797E-3</v>
      </c>
      <c r="D29">
        <v>0</v>
      </c>
      <c r="E29">
        <v>0</v>
      </c>
      <c r="F29" s="1">
        <v>-2.9746145170273502E-8</v>
      </c>
      <c r="G29" s="1">
        <v>-4.7762872159923301E-9</v>
      </c>
      <c r="H29" s="1">
        <v>-7.24555426943062E-8</v>
      </c>
      <c r="I29" s="1">
        <v>-2.2228655341617499E-8</v>
      </c>
      <c r="J29" s="1">
        <v>2.4016638175397797E-7</v>
      </c>
      <c r="K29" s="1">
        <v>-1.69949258283123E-7</v>
      </c>
      <c r="L29" s="1">
        <v>1.8601330352279601E-9</v>
      </c>
      <c r="M29" s="1">
        <v>-2.11213555561464E-8</v>
      </c>
      <c r="N29" s="1">
        <v>5.7760564572837799E-9</v>
      </c>
      <c r="O29" s="1">
        <v>3.10729203826155E-9</v>
      </c>
      <c r="P29" s="1">
        <v>-6.6318171419414202E-9</v>
      </c>
      <c r="Q29" s="1">
        <v>-2.89584923734238E-9</v>
      </c>
      <c r="R29" s="1">
        <v>5.6743723434860802E-8</v>
      </c>
      <c r="S29" s="1">
        <v>-3.3363878892419501E-8</v>
      </c>
      <c r="T29" s="1">
        <v>4.9082166950808799E-8</v>
      </c>
      <c r="U29" s="1">
        <v>-3.7563324163715197E-8</v>
      </c>
      <c r="V29" s="1">
        <v>-4.7515163899857899E-9</v>
      </c>
      <c r="W29" s="1">
        <v>3.0272643064188697E-8</v>
      </c>
      <c r="X29" s="1">
        <v>-5.4171842365941103E-8</v>
      </c>
      <c r="Y29" s="1">
        <v>-2.2106952667333401E-9</v>
      </c>
      <c r="Z29" s="1">
        <v>3.6672932156819003E-8</v>
      </c>
      <c r="AA29" s="1">
        <v>5.6082163679903402E-8</v>
      </c>
      <c r="AB29" s="1">
        <v>1.70033053297749E-7</v>
      </c>
      <c r="AC29" s="1">
        <v>9.968385017373131E-7</v>
      </c>
      <c r="AD29" s="1">
        <v>-8.4038456224564307E-9</v>
      </c>
      <c r="AE29" s="1">
        <v>2.58050770040495E-6</v>
      </c>
      <c r="AF29" s="1">
        <v>2.6363924800000099E-8</v>
      </c>
      <c r="AG29" s="1">
        <v>7.8635785455208494E-8</v>
      </c>
      <c r="AH29" s="1">
        <v>4.9499595739126399E-10</v>
      </c>
      <c r="AI29" s="1">
        <v>2.94220906671597E-8</v>
      </c>
      <c r="AJ29" s="1">
        <v>-2.1432971756183001E-8</v>
      </c>
      <c r="AK29" s="1">
        <v>-3.6032597703031098E-9</v>
      </c>
      <c r="AL29" s="1">
        <v>1.8171579350008599E-8</v>
      </c>
      <c r="AM29" s="1">
        <v>-5.4213297087716299E-8</v>
      </c>
      <c r="AN29" s="1">
        <v>2.47238074063629E-8</v>
      </c>
      <c r="AO29" s="1">
        <v>1.9565179508650899E-8</v>
      </c>
      <c r="AP29" s="1">
        <v>-5.5010119918711002E-8</v>
      </c>
      <c r="AQ29" s="1">
        <v>2.22538642044991E-8</v>
      </c>
      <c r="AR29" s="1">
        <v>7.7119863866448303E-8</v>
      </c>
      <c r="AS29" s="1">
        <v>-2.4776240225951E-7</v>
      </c>
      <c r="AT29" s="1">
        <v>2.2268857084968102E-8</v>
      </c>
      <c r="AU29" s="1">
        <v>5.11570045327771E-8</v>
      </c>
      <c r="AV29" s="1">
        <v>3.1775801562455499E-7</v>
      </c>
      <c r="AW29" s="1">
        <v>5.4046716822837604E-7</v>
      </c>
      <c r="AX29" s="1">
        <v>1.11674187205045E-8</v>
      </c>
      <c r="AY29" s="1">
        <v>1.7869079539743301E-6</v>
      </c>
      <c r="AZ29" s="1">
        <v>-9.8450981406884407E-10</v>
      </c>
      <c r="BA29" s="1">
        <v>4.9788008788061598E-8</v>
      </c>
      <c r="BB29" s="1">
        <v>2.0515233484076099E-7</v>
      </c>
      <c r="BC29" s="1">
        <v>2.6743740987285902E-7</v>
      </c>
      <c r="BD29" s="1">
        <v>3.1899262876270598E-7</v>
      </c>
      <c r="BE29" s="1">
        <v>5.1418417408534203E-7</v>
      </c>
      <c r="BF29" s="1">
        <v>-1.6974884568757001E-7</v>
      </c>
      <c r="BG29" s="1">
        <v>-1.1577843046124299E-7</v>
      </c>
      <c r="BH29" s="1">
        <v>8.3237264461920696E-7</v>
      </c>
      <c r="BI29" s="1">
        <v>2.8603614263343E-6</v>
      </c>
      <c r="BJ29" s="1">
        <v>5.3732657026636899E-8</v>
      </c>
      <c r="BK29" s="1">
        <v>4.8448339306561E-8</v>
      </c>
      <c r="BL29" s="1">
        <v>2.2855940504563601E-7</v>
      </c>
      <c r="BM29" s="1">
        <v>2.05510152299173E-7</v>
      </c>
      <c r="BN29" s="1">
        <v>-1.47536874156686E-5</v>
      </c>
      <c r="BO29" s="1">
        <v>2.4701062875251999E-7</v>
      </c>
      <c r="BP29" s="1">
        <v>1.0613354118257899E-6</v>
      </c>
      <c r="BQ29" s="1">
        <v>-2.92140143573691E-8</v>
      </c>
      <c r="BR29" s="1">
        <v>1.68930002837873E-7</v>
      </c>
      <c r="BS29" s="1">
        <v>1.6062697982945899E-6</v>
      </c>
    </row>
    <row r="30" spans="1:71" x14ac:dyDescent="0.25">
      <c r="A30" t="s">
        <v>31</v>
      </c>
      <c r="B30">
        <v>1.0784722000000001E-3</v>
      </c>
      <c r="C30">
        <v>3.7567913283328598E-3</v>
      </c>
      <c r="D30">
        <v>0</v>
      </c>
      <c r="E30">
        <v>0</v>
      </c>
      <c r="F30" s="1">
        <v>1.19839544593196E-8</v>
      </c>
      <c r="G30" s="1">
        <v>-1.0211843247085799E-8</v>
      </c>
      <c r="H30" s="1">
        <v>7.7945659739815301E-8</v>
      </c>
      <c r="I30" s="1">
        <v>-3.9989353535282099E-8</v>
      </c>
      <c r="J30" s="1">
        <v>6.1439126950521996E-8</v>
      </c>
      <c r="K30" s="1">
        <v>-1.09835418316706E-7</v>
      </c>
      <c r="L30" s="1">
        <v>1.4771669327539499E-9</v>
      </c>
      <c r="M30" s="1">
        <v>-2.42566786663599E-8</v>
      </c>
      <c r="N30" s="1">
        <v>1.5813851591678398E-8</v>
      </c>
      <c r="O30" s="1">
        <v>3.0200055552605698E-8</v>
      </c>
      <c r="P30" s="1">
        <v>9.0633357754092598E-9</v>
      </c>
      <c r="Q30" s="1">
        <v>-4.52488905859644E-9</v>
      </c>
      <c r="R30" s="1">
        <v>4.1121694860340097E-8</v>
      </c>
      <c r="S30" s="1">
        <v>-4.02590259498737E-8</v>
      </c>
      <c r="T30" s="1">
        <v>9.1729064456188699E-8</v>
      </c>
      <c r="U30" s="1">
        <v>5.6990472450531601E-9</v>
      </c>
      <c r="V30" s="1">
        <v>4.8570194056063198E-8</v>
      </c>
      <c r="W30" s="1">
        <v>-2.2272869507870902E-8</v>
      </c>
      <c r="X30" s="1">
        <v>4.5661003797067399E-8</v>
      </c>
      <c r="Y30" s="1">
        <v>-8.3828111332917506E-9</v>
      </c>
      <c r="Z30" s="1">
        <v>-1.74348640273131E-7</v>
      </c>
      <c r="AA30" s="1">
        <v>-5.6518553763685102E-8</v>
      </c>
      <c r="AB30" s="1">
        <v>1.98617488842025E-6</v>
      </c>
      <c r="AC30" s="1">
        <v>4.5881871460105698E-7</v>
      </c>
      <c r="AD30" s="1">
        <v>1.46344034960044E-8</v>
      </c>
      <c r="AE30" s="1">
        <v>2.6363924800000099E-8</v>
      </c>
      <c r="AF30" s="1">
        <v>1.4113481084637E-5</v>
      </c>
      <c r="AG30" s="1">
        <v>2.75282711703403E-7</v>
      </c>
      <c r="AH30" s="1">
        <v>-2.6462898600565902E-8</v>
      </c>
      <c r="AI30" s="1">
        <v>-7.4252746335223706E-8</v>
      </c>
      <c r="AJ30" s="1">
        <v>-2.9544968781089801E-10</v>
      </c>
      <c r="AK30" s="1">
        <v>-2.4405359403351098E-7</v>
      </c>
      <c r="AL30" s="1">
        <v>1.0745005249751699E-7</v>
      </c>
      <c r="AM30" s="1">
        <v>-1.54152418860929E-7</v>
      </c>
      <c r="AN30" s="1">
        <v>3.9183671699274501E-8</v>
      </c>
      <c r="AO30" s="1">
        <v>7.0718952176358795E-8</v>
      </c>
      <c r="AP30" s="1">
        <v>2.9192514193982302E-7</v>
      </c>
      <c r="AQ30" s="1">
        <v>-3.0184066861120499E-7</v>
      </c>
      <c r="AR30" s="1">
        <v>-1.6274786740506599E-7</v>
      </c>
      <c r="AS30" s="1">
        <v>5.7875964118890296E-7</v>
      </c>
      <c r="AT30" s="1">
        <v>7.8957258948079696E-8</v>
      </c>
      <c r="AU30" s="1">
        <v>-1.14543729825372E-7</v>
      </c>
      <c r="AV30" s="1">
        <v>-2.1429935270010901E-7</v>
      </c>
      <c r="AW30" s="1">
        <v>3.87506996671402E-6</v>
      </c>
      <c r="AX30" s="1">
        <v>2.4982193055736499E-8</v>
      </c>
      <c r="AY30" s="1">
        <v>8.8270969154023299E-7</v>
      </c>
      <c r="AZ30" s="1">
        <v>1.0748111746834601E-7</v>
      </c>
      <c r="BA30" s="1">
        <v>-1.7064582679349899E-7</v>
      </c>
      <c r="BB30" s="1">
        <v>-3.9994514083363102E-8</v>
      </c>
      <c r="BC30" s="1">
        <v>2.4188228020428901E-8</v>
      </c>
      <c r="BD30" s="1">
        <v>-3.7334519978259703E-7</v>
      </c>
      <c r="BE30" s="1">
        <v>5.1483737000326298E-8</v>
      </c>
      <c r="BF30" s="1">
        <v>3.9326832643273001E-7</v>
      </c>
      <c r="BG30" s="1">
        <v>-1.8391873516861201E-7</v>
      </c>
      <c r="BH30" s="1">
        <v>-1.3456782796818301E-7</v>
      </c>
      <c r="BI30" s="1">
        <v>-3.0919401200121702E-5</v>
      </c>
      <c r="BJ30" s="1">
        <v>5.6676301678790805E-7</v>
      </c>
      <c r="BK30" s="1">
        <v>-2.5019359088156001E-7</v>
      </c>
      <c r="BL30" s="1">
        <v>-6.4820314067107398E-7</v>
      </c>
      <c r="BM30" s="1">
        <v>-2.6099528097916897E-7</v>
      </c>
      <c r="BN30" s="1">
        <v>1.04666245745469E-5</v>
      </c>
      <c r="BO30" s="1">
        <v>-7.4206630912311701E-7</v>
      </c>
      <c r="BP30" s="1">
        <v>2.0430444268369899E-7</v>
      </c>
      <c r="BQ30" s="1">
        <v>5.54539150698178E-8</v>
      </c>
      <c r="BR30" s="1">
        <v>-5.5736049450062701E-8</v>
      </c>
      <c r="BS30" s="1">
        <v>4.2753267334724002E-7</v>
      </c>
    </row>
    <row r="31" spans="1:71" x14ac:dyDescent="0.25">
      <c r="A31" t="s">
        <v>32</v>
      </c>
      <c r="B31">
        <v>1.2303035E-2</v>
      </c>
      <c r="C31">
        <v>2.0122718468860702E-2</v>
      </c>
      <c r="D31">
        <v>0</v>
      </c>
      <c r="E31">
        <v>0</v>
      </c>
      <c r="F31" s="1">
        <v>-1.05730272201934E-6</v>
      </c>
      <c r="G31" s="1">
        <v>1.8010444605288099E-7</v>
      </c>
      <c r="H31" s="1">
        <v>-3.1347387906527999E-7</v>
      </c>
      <c r="I31" s="1">
        <v>-3.1761478995950998E-7</v>
      </c>
      <c r="J31" s="1">
        <v>2.6973765648342401E-6</v>
      </c>
      <c r="K31" s="1">
        <v>1.3196995171807201E-6</v>
      </c>
      <c r="L31" s="1">
        <v>-2.2505097071010699E-8</v>
      </c>
      <c r="M31" s="1">
        <v>1.2568109854408399E-6</v>
      </c>
      <c r="N31" s="1">
        <v>-3.1734769711118502E-7</v>
      </c>
      <c r="O31" s="1">
        <v>1.8051662514072099E-7</v>
      </c>
      <c r="P31" s="1">
        <v>8.6140332184122294E-8</v>
      </c>
      <c r="Q31" s="1">
        <v>3.9130963212340902E-8</v>
      </c>
      <c r="R31" s="1">
        <v>-1.7608863474043801E-7</v>
      </c>
      <c r="S31" s="1">
        <v>-6.2289798758499103E-7</v>
      </c>
      <c r="T31" s="1">
        <v>6.4259634988381799E-7</v>
      </c>
      <c r="U31" s="1">
        <v>4.1495831008161402E-7</v>
      </c>
      <c r="V31" s="1">
        <v>1.3634538127739699E-7</v>
      </c>
      <c r="W31" s="1">
        <v>2.1376559594295301E-8</v>
      </c>
      <c r="X31" s="1">
        <v>1.37221989612409E-6</v>
      </c>
      <c r="Y31" s="1">
        <v>-4.6721894741402803E-8</v>
      </c>
      <c r="Z31" s="1">
        <v>1.13336915770275E-6</v>
      </c>
      <c r="AA31" s="1">
        <v>2.3696886758911799E-6</v>
      </c>
      <c r="AB31" s="1">
        <v>1.06606260609263E-6</v>
      </c>
      <c r="AC31" s="1">
        <v>8.01301836069708E-7</v>
      </c>
      <c r="AD31" s="1">
        <v>2.6949449150502098E-6</v>
      </c>
      <c r="AE31" s="1">
        <v>7.8635785455208494E-8</v>
      </c>
      <c r="AF31" s="1">
        <v>2.75282711703403E-7</v>
      </c>
      <c r="AG31" s="1">
        <v>4.0492379857703101E-4</v>
      </c>
      <c r="AH31" s="1">
        <v>4.0797013672497499E-8</v>
      </c>
      <c r="AI31" s="1">
        <v>-2.42616548469546E-7</v>
      </c>
      <c r="AJ31" s="1">
        <v>7.2077585176148199E-8</v>
      </c>
      <c r="AK31" s="1">
        <v>-3.48508891785495E-6</v>
      </c>
      <c r="AL31" s="1">
        <v>-5.7926551616156298E-10</v>
      </c>
      <c r="AM31" s="1">
        <v>4.9421389541751204E-7</v>
      </c>
      <c r="AN31" s="1">
        <v>2.2296795063601699E-7</v>
      </c>
      <c r="AO31" s="1">
        <v>8.8212796145371403E-7</v>
      </c>
      <c r="AP31" s="1">
        <v>1.54014074773293E-6</v>
      </c>
      <c r="AQ31" s="1">
        <v>-3.0778105047297602E-7</v>
      </c>
      <c r="AR31" s="1">
        <v>5.7170288659138798E-7</v>
      </c>
      <c r="AS31" s="1">
        <v>3.44343385743155E-6</v>
      </c>
      <c r="AT31" s="1">
        <v>-1.86131250678176E-9</v>
      </c>
      <c r="AU31" s="1">
        <v>6.4149287930017601E-6</v>
      </c>
      <c r="AV31" s="1">
        <v>-1.31264008494796E-5</v>
      </c>
      <c r="AW31" s="1">
        <v>-6.0221152282435396E-8</v>
      </c>
      <c r="AX31" s="1">
        <v>-5.8722722300268199E-5</v>
      </c>
      <c r="AY31" s="1">
        <v>2.1574097800037301E-6</v>
      </c>
      <c r="AZ31" s="1">
        <v>-3.9917448140048099E-7</v>
      </c>
      <c r="BA31" s="1">
        <v>-3.4029499522749198E-7</v>
      </c>
      <c r="BB31" s="1">
        <v>1.8877253402037099E-6</v>
      </c>
      <c r="BC31" s="1">
        <v>3.7349070593263498E-6</v>
      </c>
      <c r="BD31" s="1">
        <v>-1.7867687603422701E-6</v>
      </c>
      <c r="BE31" s="1">
        <v>-2.2076208043374498E-6</v>
      </c>
      <c r="BF31" s="1">
        <v>-1.58062989477763E-6</v>
      </c>
      <c r="BG31" s="1">
        <v>-1.08611594752453E-6</v>
      </c>
      <c r="BH31" s="1">
        <v>-3.9176960133857001E-5</v>
      </c>
      <c r="BI31" s="1">
        <v>-7.9468233304550198E-6</v>
      </c>
      <c r="BJ31" s="1">
        <v>8.5176832621834405E-7</v>
      </c>
      <c r="BK31" s="1">
        <v>-2.2913686602203599E-6</v>
      </c>
      <c r="BL31" s="1">
        <v>4.1132690708167302E-6</v>
      </c>
      <c r="BM31" s="1">
        <v>7.2490082495393196E-7</v>
      </c>
      <c r="BN31" s="1">
        <v>-6.3166553717295605E-5</v>
      </c>
      <c r="BO31" s="1">
        <v>2.1230124165459898E-6</v>
      </c>
      <c r="BP31" s="1">
        <v>-2.23649741665813E-5</v>
      </c>
      <c r="BQ31" s="1">
        <v>4.2862549313161299E-7</v>
      </c>
      <c r="BR31" s="1">
        <v>8.3943649848148403E-7</v>
      </c>
      <c r="BS31" s="1">
        <v>-2.3106529670271299E-4</v>
      </c>
    </row>
    <row r="32" spans="1:71" x14ac:dyDescent="0.25">
      <c r="A32" t="s">
        <v>33</v>
      </c>
      <c r="B32" s="1">
        <v>3.7940569999999501E-4</v>
      </c>
      <c r="C32">
        <v>2.1601244911313702E-3</v>
      </c>
      <c r="D32">
        <v>0</v>
      </c>
      <c r="E32">
        <v>0</v>
      </c>
      <c r="F32" s="1">
        <v>-1.9907605537522299E-8</v>
      </c>
      <c r="G32" s="1">
        <v>3.2689294054550502E-9</v>
      </c>
      <c r="H32" s="1">
        <v>4.6953126549068803E-8</v>
      </c>
      <c r="I32" s="1">
        <v>-2.8477348007786499E-8</v>
      </c>
      <c r="J32" s="1">
        <v>-7.5667423033857903E-8</v>
      </c>
      <c r="K32" s="1">
        <v>-3.8539900779614201E-8</v>
      </c>
      <c r="L32" s="1">
        <v>-2.0172808410117299E-8</v>
      </c>
      <c r="M32" s="1">
        <v>-8.3006784106489995E-8</v>
      </c>
      <c r="N32" s="1">
        <v>-1.7738180267097402E-8</v>
      </c>
      <c r="O32" s="1">
        <v>-2.3446360535744801E-8</v>
      </c>
      <c r="P32" s="1">
        <v>8.0993898630095505E-9</v>
      </c>
      <c r="Q32" s="1">
        <v>1.18020902764089E-9</v>
      </c>
      <c r="R32" s="1">
        <v>1.34738879361145E-7</v>
      </c>
      <c r="S32" s="1">
        <v>3.6677617859356098E-8</v>
      </c>
      <c r="T32" s="1">
        <v>-7.3355437512377305E-8</v>
      </c>
      <c r="U32" s="1">
        <v>4.1860040836822003E-8</v>
      </c>
      <c r="V32" s="1">
        <v>4.4205237948751702E-8</v>
      </c>
      <c r="W32" s="1">
        <v>-1.46351206337662E-8</v>
      </c>
      <c r="X32" s="1">
        <v>6.2506085598203797E-7</v>
      </c>
      <c r="Y32" s="1">
        <v>-2.9898470699302302E-9</v>
      </c>
      <c r="Z32" s="1">
        <v>-4.0005004390922898E-8</v>
      </c>
      <c r="AA32" s="1">
        <v>-4.2522631440355503E-8</v>
      </c>
      <c r="AB32" s="1">
        <v>-8.3283372885206001E-8</v>
      </c>
      <c r="AC32" s="1">
        <v>7.1050807641400698E-8</v>
      </c>
      <c r="AD32" s="1">
        <v>2.2562317135174099E-8</v>
      </c>
      <c r="AE32" s="1">
        <v>4.9499595739126399E-10</v>
      </c>
      <c r="AF32" s="1">
        <v>-2.6462898600565902E-8</v>
      </c>
      <c r="AG32" s="1">
        <v>4.0797013672497499E-8</v>
      </c>
      <c r="AH32" s="1">
        <v>4.6661378171855904E-6</v>
      </c>
      <c r="AI32" s="1">
        <v>7.0805480491085296E-8</v>
      </c>
      <c r="AJ32" s="1">
        <v>1.6037309662314099E-6</v>
      </c>
      <c r="AK32" s="1">
        <v>3.3734702237441602E-7</v>
      </c>
      <c r="AL32" s="1">
        <v>8.6165763748278097E-10</v>
      </c>
      <c r="AM32" s="1">
        <v>9.73584668220189E-8</v>
      </c>
      <c r="AN32" s="1">
        <v>4.7284627088540499E-8</v>
      </c>
      <c r="AO32" s="1">
        <v>-2.0572800680697799E-8</v>
      </c>
      <c r="AP32" s="1">
        <v>7.2111833678678702E-9</v>
      </c>
      <c r="AQ32" s="1">
        <v>1.07545849427956E-7</v>
      </c>
      <c r="AR32" s="1">
        <v>7.4475874608529199E-8</v>
      </c>
      <c r="AS32" s="1">
        <v>2.22831068621048E-7</v>
      </c>
      <c r="AT32" s="1">
        <v>-8.9662203186547103E-8</v>
      </c>
      <c r="AU32" s="1">
        <v>5.0480966225221605E-7</v>
      </c>
      <c r="AV32" s="1">
        <v>2.0061489014335699E-7</v>
      </c>
      <c r="AW32" s="1">
        <v>8.2760785747192204E-8</v>
      </c>
      <c r="AX32" s="1">
        <v>8.8849680273691601E-8</v>
      </c>
      <c r="AY32" s="1">
        <v>1.7160373003066801E-8</v>
      </c>
      <c r="AZ32" s="1">
        <v>3.3179756930631299E-6</v>
      </c>
      <c r="BA32" s="1">
        <v>5.9430332187629396E-7</v>
      </c>
      <c r="BB32" s="1">
        <v>8.3504647336219493E-8</v>
      </c>
      <c r="BC32" s="1">
        <v>1.05489532760877E-7</v>
      </c>
      <c r="BD32" s="1">
        <v>-3.47270660650537E-7</v>
      </c>
      <c r="BE32" s="1">
        <v>1.7691154517285601E-7</v>
      </c>
      <c r="BF32" s="1">
        <v>5.1096677056309703E-7</v>
      </c>
      <c r="BG32" s="1">
        <v>-6.72883756678589E-8</v>
      </c>
      <c r="BH32" s="1">
        <v>2.09319479439269E-7</v>
      </c>
      <c r="BI32" s="1">
        <v>1.00605259021406E-7</v>
      </c>
      <c r="BJ32" s="1">
        <v>1.8776841114151E-6</v>
      </c>
      <c r="BK32" s="1">
        <v>1.3282821059384399E-6</v>
      </c>
      <c r="BL32" s="1">
        <v>3.15743753537236E-7</v>
      </c>
      <c r="BM32" s="1">
        <v>-1.4846900805800599E-7</v>
      </c>
      <c r="BN32" s="1">
        <v>-1.1433876384045601E-6</v>
      </c>
      <c r="BO32" s="1">
        <v>-1.6700074329823701E-5</v>
      </c>
      <c r="BP32" s="1">
        <v>3.5098837662341798E-7</v>
      </c>
      <c r="BQ32" s="1">
        <v>4.6945213998265699E-7</v>
      </c>
      <c r="BR32" s="1">
        <v>-5.38676123034744E-8</v>
      </c>
      <c r="BS32" s="1">
        <v>5.1284178867778396E-7</v>
      </c>
    </row>
    <row r="33" spans="1:71" x14ac:dyDescent="0.25">
      <c r="A33" t="s">
        <v>34</v>
      </c>
      <c r="B33">
        <v>2.0005374999999899E-3</v>
      </c>
      <c r="C33">
        <v>6.0187609888523704E-3</v>
      </c>
      <c r="D33">
        <v>0</v>
      </c>
      <c r="E33">
        <v>0</v>
      </c>
      <c r="F33" s="1">
        <v>-1.47114409819755E-7</v>
      </c>
      <c r="G33" s="1">
        <v>-4.39776917767287E-10</v>
      </c>
      <c r="H33" s="1">
        <v>3.29738821638518E-7</v>
      </c>
      <c r="I33" s="1">
        <v>1.17004121038188E-7</v>
      </c>
      <c r="J33" s="1">
        <v>-8.1985787515311302E-7</v>
      </c>
      <c r="K33" s="1">
        <v>4.5666289842129899E-7</v>
      </c>
      <c r="L33" s="1">
        <v>-5.0195558082120301E-8</v>
      </c>
      <c r="M33" s="1">
        <v>4.1201672842708403E-8</v>
      </c>
      <c r="N33" s="1">
        <v>1.91733392643551E-8</v>
      </c>
      <c r="O33" s="1">
        <v>1.16463024779186E-7</v>
      </c>
      <c r="P33" s="1">
        <v>-3.9669489332367104E-9</v>
      </c>
      <c r="Q33" s="1">
        <v>1.0107421755469199E-8</v>
      </c>
      <c r="R33" s="1">
        <v>-6.0971725689531704E-8</v>
      </c>
      <c r="S33" s="1">
        <v>2.07202892058808E-8</v>
      </c>
      <c r="T33" s="1">
        <v>1.5070826748268399E-7</v>
      </c>
      <c r="U33" s="1">
        <v>-7.6286440588903396E-8</v>
      </c>
      <c r="V33" s="1">
        <v>-7.6669442744620296E-8</v>
      </c>
      <c r="W33" s="1">
        <v>5.0425016817495203E-8</v>
      </c>
      <c r="X33" s="1">
        <v>2.1397443168785602E-6</v>
      </c>
      <c r="Y33" s="1">
        <v>8.1736239187369794E-9</v>
      </c>
      <c r="Z33" s="1">
        <v>-1.04723654853152E-7</v>
      </c>
      <c r="AA33" s="1">
        <v>-1.9565919533703699E-7</v>
      </c>
      <c r="AB33" s="1">
        <v>-5.5133189777189097E-8</v>
      </c>
      <c r="AC33" s="1">
        <v>-9.9160966928375896E-8</v>
      </c>
      <c r="AD33" s="1">
        <v>3.9177977779785497E-8</v>
      </c>
      <c r="AE33" s="1">
        <v>2.94220906671597E-8</v>
      </c>
      <c r="AF33" s="1">
        <v>-7.4252746335223706E-8</v>
      </c>
      <c r="AG33" s="1">
        <v>-2.42616548469546E-7</v>
      </c>
      <c r="AH33" s="1">
        <v>7.0805480491085296E-8</v>
      </c>
      <c r="AI33" s="1">
        <v>3.6225483840931201E-5</v>
      </c>
      <c r="AJ33" s="1">
        <v>6.3470653157286099E-7</v>
      </c>
      <c r="AK33" s="1">
        <v>1.40952838483702E-6</v>
      </c>
      <c r="AL33" s="1">
        <v>8.0842945701051402E-8</v>
      </c>
      <c r="AM33" s="1">
        <v>1.4803689394224599E-7</v>
      </c>
      <c r="AN33" s="1">
        <v>8.4451535179450999E-8</v>
      </c>
      <c r="AO33" s="1">
        <v>-4.8002534565185601E-7</v>
      </c>
      <c r="AP33" s="1">
        <v>-1.2077968479537499E-7</v>
      </c>
      <c r="AQ33" s="1">
        <v>-9.3593978911672596E-8</v>
      </c>
      <c r="AR33" s="1">
        <v>1.7502996335900001E-7</v>
      </c>
      <c r="AS33" s="1">
        <v>1.0898541644740201E-6</v>
      </c>
      <c r="AT33" s="1">
        <v>-1.8964964634822601E-7</v>
      </c>
      <c r="AU33" s="1">
        <v>2.31658821854274E-6</v>
      </c>
      <c r="AV33" s="1">
        <v>-4.1736887817854199E-7</v>
      </c>
      <c r="AW33" s="1">
        <v>7.3167758970589795E-8</v>
      </c>
      <c r="AX33" s="1">
        <v>-1.1904764000830401E-7</v>
      </c>
      <c r="AY33" s="1">
        <v>8.1014376944719903E-7</v>
      </c>
      <c r="AZ33" s="1">
        <v>1.81167361096169E-6</v>
      </c>
      <c r="BA33" s="1">
        <v>2.7094635319159899E-6</v>
      </c>
      <c r="BB33" s="1">
        <v>5.8173760492731597E-8</v>
      </c>
      <c r="BC33" s="1">
        <v>9.2369820846820096E-7</v>
      </c>
      <c r="BD33" s="1">
        <v>-8.04683063839312E-7</v>
      </c>
      <c r="BE33" s="1">
        <v>5.8230188200074302E-7</v>
      </c>
      <c r="BF33" s="1">
        <v>-3.3032368835390899E-7</v>
      </c>
      <c r="BG33" s="1">
        <v>2.60268935546014E-7</v>
      </c>
      <c r="BH33" s="1">
        <v>2.2185771537137101E-7</v>
      </c>
      <c r="BI33" s="1">
        <v>2.7208501268678999E-7</v>
      </c>
      <c r="BJ33" s="1">
        <v>-6.1466533792840899E-5</v>
      </c>
      <c r="BK33" s="1">
        <v>2.38282312635492E-6</v>
      </c>
      <c r="BL33" s="1">
        <v>6.8423929653371703E-7</v>
      </c>
      <c r="BM33" s="1">
        <v>1.03749833610755E-6</v>
      </c>
      <c r="BN33" s="1">
        <v>-2.9397956409266999E-6</v>
      </c>
      <c r="BO33" s="1">
        <v>9.7168390031248298E-6</v>
      </c>
      <c r="BP33" s="1">
        <v>8.9519409207880697E-7</v>
      </c>
      <c r="BQ33" s="1">
        <v>4.10735481616868E-7</v>
      </c>
      <c r="BR33" s="1">
        <v>5.52134975406108E-8</v>
      </c>
      <c r="BS33" s="1">
        <v>2.9942197843922702E-7</v>
      </c>
    </row>
    <row r="34" spans="1:71" x14ac:dyDescent="0.25">
      <c r="A34" t="s">
        <v>52</v>
      </c>
      <c r="B34">
        <v>5.92382789999995E-3</v>
      </c>
      <c r="C34">
        <v>1.20602171135796E-2</v>
      </c>
      <c r="D34">
        <v>0</v>
      </c>
      <c r="E34">
        <v>0</v>
      </c>
      <c r="F34" s="1">
        <v>-4.52714883153833E-8</v>
      </c>
      <c r="G34" s="1">
        <v>-1.5016471217023901E-8</v>
      </c>
      <c r="H34" s="1">
        <v>3.39580601136313E-7</v>
      </c>
      <c r="I34" s="1">
        <v>2.6220094282225298E-7</v>
      </c>
      <c r="J34" s="1">
        <v>1.0548473808542399E-6</v>
      </c>
      <c r="K34" s="1">
        <v>3.8431027739248302E-7</v>
      </c>
      <c r="L34" s="1">
        <v>-2.0590226470674599E-7</v>
      </c>
      <c r="M34" s="1">
        <v>-3.7614255564176699E-7</v>
      </c>
      <c r="N34" s="1">
        <v>4.0353068724978503E-8</v>
      </c>
      <c r="O34" s="1">
        <v>2.6914474506644502E-7</v>
      </c>
      <c r="P34" s="1">
        <v>3.3941620112489402E-8</v>
      </c>
      <c r="Q34" s="1">
        <v>-2.15678168372379E-8</v>
      </c>
      <c r="R34" s="1">
        <v>3.3052129614158702E-7</v>
      </c>
      <c r="S34" s="1">
        <v>-1.1788623491792899E-6</v>
      </c>
      <c r="T34" s="1">
        <v>-3.2284873604096403E-7</v>
      </c>
      <c r="U34" s="1">
        <v>9.6919023936470398E-9</v>
      </c>
      <c r="V34" s="1">
        <v>-1.6779585530654499E-7</v>
      </c>
      <c r="W34" s="1">
        <v>-1.67823979389181E-7</v>
      </c>
      <c r="X34" s="1">
        <v>6.38661008958016E-7</v>
      </c>
      <c r="Y34" s="1">
        <v>3.8480395417542901E-8</v>
      </c>
      <c r="Z34" s="1">
        <v>-1.6654447707483401E-7</v>
      </c>
      <c r="AA34" s="1">
        <v>-1.8671224841653101E-8</v>
      </c>
      <c r="AB34" s="1">
        <v>-2.2455955035904099E-7</v>
      </c>
      <c r="AC34" s="1">
        <v>-2.2516380170934002E-8</v>
      </c>
      <c r="AD34" s="1">
        <v>8.6488551529376008E-9</v>
      </c>
      <c r="AE34" s="1">
        <v>-2.1432971756183001E-8</v>
      </c>
      <c r="AF34" s="1">
        <v>-2.9544968781089801E-10</v>
      </c>
      <c r="AG34" s="1">
        <v>7.2077585176148199E-8</v>
      </c>
      <c r="AH34" s="1">
        <v>1.6037309662314099E-6</v>
      </c>
      <c r="AI34" s="1">
        <v>6.3470653157286099E-7</v>
      </c>
      <c r="AJ34" s="1">
        <v>1.45448836826679E-4</v>
      </c>
      <c r="AK34" s="1">
        <v>1.0949320343991201E-6</v>
      </c>
      <c r="AL34" s="1">
        <v>-3.9461319880391698E-7</v>
      </c>
      <c r="AM34" s="1">
        <v>-6.7284846399273403E-7</v>
      </c>
      <c r="AN34" s="1">
        <v>1.3245611485368899E-9</v>
      </c>
      <c r="AO34" s="1">
        <v>-4.4254421315540601E-7</v>
      </c>
      <c r="AP34" s="1">
        <v>9.8888573187882504E-7</v>
      </c>
      <c r="AQ34" s="1">
        <v>-6.7279664950879804E-7</v>
      </c>
      <c r="AR34" s="1">
        <v>6.7706275622984403E-7</v>
      </c>
      <c r="AS34" s="1">
        <v>1.2366755809412699E-6</v>
      </c>
      <c r="AT34" s="1">
        <v>1.7994915945661401E-7</v>
      </c>
      <c r="AU34" s="1">
        <v>1.9061055134831E-6</v>
      </c>
      <c r="AV34" s="1">
        <v>1.00155388093307E-6</v>
      </c>
      <c r="AW34" s="1">
        <v>-8.0609457312031595E-7</v>
      </c>
      <c r="AX34" s="1">
        <v>2.19530043705071E-7</v>
      </c>
      <c r="AY34" s="1">
        <v>-1.9323445412055799E-7</v>
      </c>
      <c r="AZ34" s="1">
        <v>-7.6051918725468797E-5</v>
      </c>
      <c r="BA34" s="1">
        <v>-6.7958081795448204E-7</v>
      </c>
      <c r="BB34" s="1">
        <v>5.2909697480221599E-7</v>
      </c>
      <c r="BC34" s="1">
        <v>1.29173584780163E-6</v>
      </c>
      <c r="BD34" s="1">
        <v>2.0840217854520599E-7</v>
      </c>
      <c r="BE34" s="1">
        <v>4.3075578161582397E-6</v>
      </c>
      <c r="BF34" s="1">
        <v>-8.9994593928145999E-7</v>
      </c>
      <c r="BG34" s="1">
        <v>-1.13333463943843E-6</v>
      </c>
      <c r="BH34" s="1">
        <v>-2.2219523639156801E-6</v>
      </c>
      <c r="BI34" s="1">
        <v>2.02952313000461E-6</v>
      </c>
      <c r="BJ34" s="1">
        <v>-1.1901984194751E-5</v>
      </c>
      <c r="BK34" s="1">
        <v>-1.6350979762715201E-5</v>
      </c>
      <c r="BL34" s="1">
        <v>1.6690262498375E-7</v>
      </c>
      <c r="BM34" s="1">
        <v>6.7276922625322898E-7</v>
      </c>
      <c r="BN34" s="1">
        <v>3.4179190136149101E-6</v>
      </c>
      <c r="BO34" s="1">
        <v>-5.7266229511917003E-5</v>
      </c>
      <c r="BP34" s="1">
        <v>-3.4334389714135202E-7</v>
      </c>
      <c r="BQ34" s="1">
        <v>2.0624371664756402E-6</v>
      </c>
      <c r="BR34" s="1">
        <v>1.0136039788140901E-6</v>
      </c>
      <c r="BS34" s="1">
        <v>-1.1890482466503299E-6</v>
      </c>
    </row>
    <row r="35" spans="1:71" x14ac:dyDescent="0.25">
      <c r="A35" t="s">
        <v>68</v>
      </c>
      <c r="B35">
        <v>1.2010624100000001E-2</v>
      </c>
      <c r="C35">
        <v>2.4063909556205399E-2</v>
      </c>
      <c r="D35">
        <v>0</v>
      </c>
      <c r="E35">
        <v>0</v>
      </c>
      <c r="F35" s="1">
        <v>-4.1137703840523901E-7</v>
      </c>
      <c r="G35" s="1">
        <v>-4.4036101570581703E-8</v>
      </c>
      <c r="H35" s="1">
        <v>-1.0279297960221201E-6</v>
      </c>
      <c r="I35" s="1">
        <v>3.1510240630049902E-7</v>
      </c>
      <c r="J35" s="1">
        <v>4.8240089598024603E-6</v>
      </c>
      <c r="K35" s="1">
        <v>-1.6621269784615499E-6</v>
      </c>
      <c r="L35" s="1">
        <v>-3.1058479655545101E-7</v>
      </c>
      <c r="M35" s="1">
        <v>-1.5960283374751701E-8</v>
      </c>
      <c r="N35" s="1">
        <v>3.4857482694009498E-8</v>
      </c>
      <c r="O35" s="1">
        <v>-5.9141575703321899E-7</v>
      </c>
      <c r="P35" s="1">
        <v>1.6459068094362502E-8</v>
      </c>
      <c r="Q35" s="1">
        <v>7.0076104456776403E-7</v>
      </c>
      <c r="R35" s="1">
        <v>1.76921684675372E-6</v>
      </c>
      <c r="S35" s="1">
        <v>4.3246419579324898E-6</v>
      </c>
      <c r="T35" s="1">
        <v>3.20234370610131E-6</v>
      </c>
      <c r="U35" s="1">
        <v>4.1918819821011702E-7</v>
      </c>
      <c r="V35" s="1">
        <v>2.5189713982737101E-7</v>
      </c>
      <c r="W35" s="1">
        <v>-2.9232573529584999E-7</v>
      </c>
      <c r="X35" s="1">
        <v>1.22590059762203E-6</v>
      </c>
      <c r="Y35" s="1">
        <v>6.05423855653227E-8</v>
      </c>
      <c r="Z35" s="1">
        <v>5.6086646015448198E-8</v>
      </c>
      <c r="AA35" s="1">
        <v>-1.4637773217426101E-7</v>
      </c>
      <c r="AB35" s="1">
        <v>2.3005991879887201E-7</v>
      </c>
      <c r="AC35" s="1">
        <v>1.9642856806543601E-7</v>
      </c>
      <c r="AD35" s="1">
        <v>-2.37955199895159E-7</v>
      </c>
      <c r="AE35" s="1">
        <v>-3.6032597703031098E-9</v>
      </c>
      <c r="AF35" s="1">
        <v>-2.4405359403351098E-7</v>
      </c>
      <c r="AG35" s="1">
        <v>-3.48508891785495E-6</v>
      </c>
      <c r="AH35" s="1">
        <v>3.3734702237441602E-7</v>
      </c>
      <c r="AI35" s="1">
        <v>1.40952838483702E-6</v>
      </c>
      <c r="AJ35" s="1">
        <v>1.0949320343991201E-6</v>
      </c>
      <c r="AK35" s="1">
        <v>5.7907174312923698E-4</v>
      </c>
      <c r="AL35" s="1">
        <v>1.54872934243776E-6</v>
      </c>
      <c r="AM35" s="1">
        <v>-2.4474401619447198E-8</v>
      </c>
      <c r="AN35" s="1">
        <v>2.2035957528489899E-7</v>
      </c>
      <c r="AO35" s="1">
        <v>2.82556925698893E-6</v>
      </c>
      <c r="AP35" s="1">
        <v>-1.1683098847059901E-6</v>
      </c>
      <c r="AQ35" s="1">
        <v>1.9194577798163702E-6</v>
      </c>
      <c r="AR35" s="1">
        <v>2.3568418534105401E-6</v>
      </c>
      <c r="AS35" s="1">
        <v>-1.1264611117674E-5</v>
      </c>
      <c r="AT35" s="1">
        <v>1.8989075798093E-6</v>
      </c>
      <c r="AU35" s="1">
        <v>-1.2919116329314401E-5</v>
      </c>
      <c r="AV35" s="1">
        <v>2.3959621817134101E-6</v>
      </c>
      <c r="AW35" s="1">
        <v>-6.4109979241325496E-7</v>
      </c>
      <c r="AX35" s="1">
        <v>6.1641751465988604E-7</v>
      </c>
      <c r="AY35" s="1">
        <v>8.4477754278857804E-7</v>
      </c>
      <c r="AZ35" s="1">
        <v>-5.7126420748510499E-7</v>
      </c>
      <c r="BA35" s="1">
        <v>2.3936464264331598E-6</v>
      </c>
      <c r="BB35" s="1">
        <v>-6.4249666118515897E-5</v>
      </c>
      <c r="BC35" s="1">
        <v>-1.16123373335648E-5</v>
      </c>
      <c r="BD35" s="1">
        <v>6.4907722077028701E-7</v>
      </c>
      <c r="BE35" s="1">
        <v>6.2807938003522399E-6</v>
      </c>
      <c r="BF35" s="1">
        <v>1.1720879002444401E-6</v>
      </c>
      <c r="BG35" s="1">
        <v>1.4853991931864399E-6</v>
      </c>
      <c r="BH35" s="1">
        <v>3.0645834119414199E-6</v>
      </c>
      <c r="BI35" s="1">
        <v>1.4100470670588201E-6</v>
      </c>
      <c r="BJ35" s="1">
        <v>-1.81064602202879E-5</v>
      </c>
      <c r="BK35" s="1">
        <v>-4.43201667769814E-4</v>
      </c>
      <c r="BL35" s="1">
        <v>4.4918390615119696E-6</v>
      </c>
      <c r="BM35" s="1">
        <v>-1.8750108255636299E-7</v>
      </c>
      <c r="BN35" s="1">
        <v>-6.50418894678972E-6</v>
      </c>
      <c r="BO35" s="1">
        <v>-3.3936119185053403E-5</v>
      </c>
      <c r="BP35" s="1">
        <v>-7.4640135310130402E-6</v>
      </c>
      <c r="BQ35" s="1">
        <v>-2.1084565529475199E-5</v>
      </c>
      <c r="BR35" s="1">
        <v>-8.6536192277250202E-11</v>
      </c>
      <c r="BS35" s="1">
        <v>6.2927749735721198E-6</v>
      </c>
    </row>
    <row r="36" spans="1:71" x14ac:dyDescent="0.25">
      <c r="A36" t="s">
        <v>37</v>
      </c>
      <c r="B36">
        <v>2.35049809999998E-3</v>
      </c>
      <c r="C36">
        <v>5.8595948309939404E-3</v>
      </c>
      <c r="D36">
        <v>0</v>
      </c>
      <c r="E36">
        <v>0</v>
      </c>
      <c r="F36" s="1">
        <v>-1.1188905267904E-7</v>
      </c>
      <c r="G36" s="1">
        <v>-6.8069516682240004E-9</v>
      </c>
      <c r="H36" s="1">
        <v>3.3832000923671898E-7</v>
      </c>
      <c r="I36" s="1">
        <v>-1.0281388877281499E-7</v>
      </c>
      <c r="J36" s="1">
        <v>-3.8374120680877999E-7</v>
      </c>
      <c r="K36" s="1">
        <v>1.8545490185780101E-7</v>
      </c>
      <c r="L36" s="1">
        <v>9.1828921306349198E-8</v>
      </c>
      <c r="M36" s="1">
        <v>-8.9622976240371698E-8</v>
      </c>
      <c r="N36" s="1">
        <v>2.0035752569059999E-8</v>
      </c>
      <c r="O36" s="1">
        <v>4.7950309184258497E-8</v>
      </c>
      <c r="P36" s="1">
        <v>-3.6963142295019E-9</v>
      </c>
      <c r="Q36" s="1">
        <v>3.2943451142668301E-8</v>
      </c>
      <c r="R36" s="1">
        <v>-1.31185637643105E-7</v>
      </c>
      <c r="S36" s="1">
        <v>-3.969278687193E-7</v>
      </c>
      <c r="T36" s="1">
        <v>-5.0042822659473598E-8</v>
      </c>
      <c r="U36" s="1">
        <v>2.0925195589171099E-7</v>
      </c>
      <c r="V36" s="1">
        <v>-1.3473836108252201E-7</v>
      </c>
      <c r="W36" s="1">
        <v>-2.3523726803140998E-8</v>
      </c>
      <c r="X36" s="1">
        <v>7.3507466153559201E-7</v>
      </c>
      <c r="Y36" s="1">
        <v>2.1642407807909501E-8</v>
      </c>
      <c r="Z36" s="1">
        <v>-1.5697501904181299E-7</v>
      </c>
      <c r="AA36" s="1">
        <v>-1.06055282308064E-7</v>
      </c>
      <c r="AB36" s="1">
        <v>1.3714110216801899E-7</v>
      </c>
      <c r="AC36" s="1">
        <v>1.3539148002899901E-7</v>
      </c>
      <c r="AD36" s="1">
        <v>-5.1128676326425397E-9</v>
      </c>
      <c r="AE36" s="1">
        <v>1.8171579350008599E-8</v>
      </c>
      <c r="AF36" s="1">
        <v>1.0745005249751699E-7</v>
      </c>
      <c r="AG36" s="1">
        <v>-5.7926551616156298E-10</v>
      </c>
      <c r="AH36" s="1">
        <v>8.6165763748278097E-10</v>
      </c>
      <c r="AI36" s="1">
        <v>8.0842945701051402E-8</v>
      </c>
      <c r="AJ36" s="1">
        <v>-3.9461319880391698E-7</v>
      </c>
      <c r="AK36" s="1">
        <v>1.54872934243776E-6</v>
      </c>
      <c r="AL36" s="1">
        <v>3.4334851583410898E-5</v>
      </c>
      <c r="AM36" s="1">
        <v>2.2829603487479599E-6</v>
      </c>
      <c r="AN36" s="1">
        <v>7.9643856451770993E-8</v>
      </c>
      <c r="AO36" s="1">
        <v>-2.3466305346965099E-7</v>
      </c>
      <c r="AP36" s="1">
        <v>-4.5677503442684999E-8</v>
      </c>
      <c r="AQ36" s="1">
        <v>-9.2820904829022701E-8</v>
      </c>
      <c r="AR36" s="1">
        <v>4.5621419676132503E-8</v>
      </c>
      <c r="AS36" s="1">
        <v>-2.9393924466036601E-6</v>
      </c>
      <c r="AT36" s="1">
        <v>-3.81716351277326E-7</v>
      </c>
      <c r="AU36" s="1">
        <v>4.0986627379730701E-7</v>
      </c>
      <c r="AV36" s="1">
        <v>2.3262755666499801E-7</v>
      </c>
      <c r="AW36" s="1">
        <v>5.1127842729404597E-7</v>
      </c>
      <c r="AX36" s="1">
        <v>-2.7810512718585602E-7</v>
      </c>
      <c r="AY36" s="1">
        <v>3.6099813427699901E-7</v>
      </c>
      <c r="AZ36" s="1">
        <v>4.44846978918366E-7</v>
      </c>
      <c r="BA36" s="1">
        <v>-2.37071772790609E-7</v>
      </c>
      <c r="BB36" s="1">
        <v>3.9478370295592102E-7</v>
      </c>
      <c r="BC36" s="1">
        <v>2.1433928316584301E-6</v>
      </c>
      <c r="BD36" s="1">
        <v>-2.24608824283733E-7</v>
      </c>
      <c r="BE36" s="1">
        <v>-6.9112114282810597E-7</v>
      </c>
      <c r="BF36" s="1">
        <v>-1.0521444842262199E-6</v>
      </c>
      <c r="BG36" s="1">
        <v>5.53065488648324E-7</v>
      </c>
      <c r="BH36" s="1">
        <v>1.6353993089376799E-6</v>
      </c>
      <c r="BI36" s="1">
        <v>-7.7942169816584401E-7</v>
      </c>
      <c r="BJ36" s="1">
        <v>9.6539496672634203E-7</v>
      </c>
      <c r="BK36" s="1">
        <v>5.0836733416669401E-6</v>
      </c>
      <c r="BL36" s="1">
        <v>-6.4310288873987696E-7</v>
      </c>
      <c r="BM36" s="1">
        <v>2.8286616837237899E-7</v>
      </c>
      <c r="BN36" s="1">
        <v>5.3258745272967897E-7</v>
      </c>
      <c r="BO36" s="1">
        <v>2.1779044667287201E-6</v>
      </c>
      <c r="BP36" s="1">
        <v>-1.1711225477762501E-6</v>
      </c>
      <c r="BQ36" s="1">
        <v>-4.6226843652858003E-5</v>
      </c>
      <c r="BR36" s="1">
        <v>-4.0436995240738198E-7</v>
      </c>
      <c r="BS36" s="1">
        <v>1.31765395326099E-6</v>
      </c>
    </row>
    <row r="37" spans="1:71" x14ac:dyDescent="0.25">
      <c r="A37" t="s">
        <v>38</v>
      </c>
      <c r="B37">
        <v>5.9841514999999599E-3</v>
      </c>
      <c r="C37">
        <v>1.0608164796598801E-2</v>
      </c>
      <c r="D37">
        <v>0</v>
      </c>
      <c r="E37">
        <v>0</v>
      </c>
      <c r="F37" s="1">
        <v>2.74949991992438E-8</v>
      </c>
      <c r="G37" s="1">
        <v>-1.5117510971700401E-8</v>
      </c>
      <c r="H37" s="1">
        <v>5.3615259159200098E-7</v>
      </c>
      <c r="I37" s="1">
        <v>-2.44151562453919E-7</v>
      </c>
      <c r="J37" s="1">
        <v>3.8832736944342399E-7</v>
      </c>
      <c r="K37" s="1">
        <v>9.9418733940834894E-7</v>
      </c>
      <c r="L37" s="1">
        <v>-1.7449838112385501E-8</v>
      </c>
      <c r="M37" s="1">
        <v>5.6139756647599895E-7</v>
      </c>
      <c r="N37" s="1">
        <v>1.6426471572495E-7</v>
      </c>
      <c r="O37" s="1">
        <v>3.48029562155369E-7</v>
      </c>
      <c r="P37" s="1">
        <v>1.2037740145998E-8</v>
      </c>
      <c r="Q37" s="1">
        <v>6.6869357135920504E-8</v>
      </c>
      <c r="R37" s="1">
        <v>-1.5883482357614599E-8</v>
      </c>
      <c r="S37" s="1">
        <v>-6.9446005465351699E-8</v>
      </c>
      <c r="T37" s="1">
        <v>-4.2639763628342802E-8</v>
      </c>
      <c r="U37" s="1">
        <v>-4.2311615785609501E-7</v>
      </c>
      <c r="V37" s="1">
        <v>3.8102219819041497E-9</v>
      </c>
      <c r="W37" s="1">
        <v>2.6342027002204301E-7</v>
      </c>
      <c r="X37" s="1">
        <v>7.5587965010936404E-7</v>
      </c>
      <c r="Y37" s="1">
        <v>3.5465156505128697E-8</v>
      </c>
      <c r="Z37" s="1">
        <v>-4.45545372783459E-7</v>
      </c>
      <c r="AA37" s="1">
        <v>-1.02376570388304E-7</v>
      </c>
      <c r="AB37" s="1">
        <v>-5.1789000437690796E-7</v>
      </c>
      <c r="AC37" s="1">
        <v>-4.4466486160082399E-7</v>
      </c>
      <c r="AD37" s="1">
        <v>7.0496904209523005E-8</v>
      </c>
      <c r="AE37" s="1">
        <v>-5.4213297087716299E-8</v>
      </c>
      <c r="AF37" s="1">
        <v>-1.54152418860929E-7</v>
      </c>
      <c r="AG37" s="1">
        <v>4.9421389541751204E-7</v>
      </c>
      <c r="AH37" s="1">
        <v>9.73584668220189E-8</v>
      </c>
      <c r="AI37" s="1">
        <v>1.4803689394224599E-7</v>
      </c>
      <c r="AJ37" s="1">
        <v>-6.7284846399273403E-7</v>
      </c>
      <c r="AK37" s="1">
        <v>-2.4474401619447198E-8</v>
      </c>
      <c r="AL37" s="1">
        <v>2.2829603487479599E-6</v>
      </c>
      <c r="AM37" s="1">
        <v>1.1253316035179901E-4</v>
      </c>
      <c r="AN37" s="1">
        <v>-7.4245921297997301E-8</v>
      </c>
      <c r="AO37" s="1">
        <v>-5.1199113966396698E-8</v>
      </c>
      <c r="AP37" s="1">
        <v>5.4756804373007005E-7</v>
      </c>
      <c r="AQ37" s="1">
        <v>1.3553667240526999E-7</v>
      </c>
      <c r="AR37" s="1">
        <v>-7.71386709778222E-7</v>
      </c>
      <c r="AS37" s="1">
        <v>1.6684131961196E-6</v>
      </c>
      <c r="AT37" s="1">
        <v>2.6228606744927E-8</v>
      </c>
      <c r="AU37" s="1">
        <v>2.9246141294768E-7</v>
      </c>
      <c r="AV37" s="1">
        <v>2.9762278010936398E-7</v>
      </c>
      <c r="AW37" s="1">
        <v>5.5072910119146902E-7</v>
      </c>
      <c r="AX37" s="1">
        <v>-1.5519966078925E-7</v>
      </c>
      <c r="AY37" s="1">
        <v>1.2311667488764999E-7</v>
      </c>
      <c r="AZ37" s="1">
        <v>1.4802385716679099E-6</v>
      </c>
      <c r="BA37" s="1">
        <v>7.9096728683687697E-7</v>
      </c>
      <c r="BB37" s="1">
        <v>9.0816334603336999E-7</v>
      </c>
      <c r="BC37" s="1">
        <v>-8.1021094898293998E-5</v>
      </c>
      <c r="BD37" s="1">
        <v>-4.0021206398263099E-7</v>
      </c>
      <c r="BE37" s="1">
        <v>-2.0901991330314101E-6</v>
      </c>
      <c r="BF37" s="1">
        <v>1.7692306303874899E-6</v>
      </c>
      <c r="BG37" s="1">
        <v>9.3147031341046802E-7</v>
      </c>
      <c r="BH37" s="1">
        <v>1.4699075724376601E-7</v>
      </c>
      <c r="BI37" s="1">
        <v>-1.3945959198082901E-7</v>
      </c>
      <c r="BJ37" s="1">
        <v>3.8547127515890199E-7</v>
      </c>
      <c r="BK37" s="1">
        <v>-3.34166609569406E-5</v>
      </c>
      <c r="BL37" s="1">
        <v>-1.0802011298493601E-7</v>
      </c>
      <c r="BM37" s="1">
        <v>9.9923064961435999E-7</v>
      </c>
      <c r="BN37" s="1">
        <v>7.9906085289491002E-6</v>
      </c>
      <c r="BO37" s="1">
        <v>-2.5807807320783399E-6</v>
      </c>
      <c r="BP37" s="1">
        <v>1.0545621407393E-7</v>
      </c>
      <c r="BQ37" s="1">
        <v>-1.5922225953328999E-5</v>
      </c>
      <c r="BR37" s="1">
        <v>-1.38769831981632E-7</v>
      </c>
      <c r="BS37" s="1">
        <v>1.1803569310260301E-6</v>
      </c>
    </row>
    <row r="38" spans="1:71" x14ac:dyDescent="0.25">
      <c r="A38" t="s">
        <v>9</v>
      </c>
      <c r="B38">
        <v>4.0893997000001096E-3</v>
      </c>
      <c r="C38">
        <v>7.9087463221041796E-3</v>
      </c>
      <c r="D38">
        <v>0</v>
      </c>
      <c r="E38">
        <v>0</v>
      </c>
      <c r="F38" s="1">
        <v>-1.6099834582827001E-7</v>
      </c>
      <c r="G38" s="1">
        <v>3.6282262520974098E-7</v>
      </c>
      <c r="H38" s="1">
        <v>8.6907526477738802E-7</v>
      </c>
      <c r="I38" s="1">
        <v>2.40613912638566E-7</v>
      </c>
      <c r="J38" s="1">
        <v>-4.81277520331305E-5</v>
      </c>
      <c r="K38" s="1">
        <v>1.3980447825082001E-9</v>
      </c>
      <c r="L38" s="1">
        <v>5.3130098617325495E-7</v>
      </c>
      <c r="M38" s="1">
        <v>4.1756596505675102E-7</v>
      </c>
      <c r="N38" s="1">
        <v>3.4909159222655301E-7</v>
      </c>
      <c r="O38" s="1">
        <v>-5.3818915279115901E-9</v>
      </c>
      <c r="P38" s="1">
        <v>2.9397352671066902E-7</v>
      </c>
      <c r="Q38" s="1">
        <v>-1.06995526389133E-8</v>
      </c>
      <c r="R38" s="1">
        <v>1.80245514995123E-7</v>
      </c>
      <c r="S38" s="1">
        <v>2.9476859080512002E-7</v>
      </c>
      <c r="T38" s="1">
        <v>-4.6883622871390402E-7</v>
      </c>
      <c r="U38" s="1">
        <v>-2.4769054165229199E-7</v>
      </c>
      <c r="V38" s="1">
        <v>-1.47479241207009E-7</v>
      </c>
      <c r="W38" s="1">
        <v>-6.3600966687066901E-9</v>
      </c>
      <c r="X38" s="1">
        <v>-3.52477768233341E-7</v>
      </c>
      <c r="Y38" s="1">
        <v>-6.2766120725698303E-8</v>
      </c>
      <c r="Z38" s="1">
        <v>8.0067037409822598E-8</v>
      </c>
      <c r="AA38" s="1">
        <v>-2.5917077399656E-8</v>
      </c>
      <c r="AB38" s="1">
        <v>1.7021151787093501E-7</v>
      </c>
      <c r="AC38" s="1">
        <v>3.6421328920348799E-7</v>
      </c>
      <c r="AD38" s="1">
        <v>1.15551281035871E-8</v>
      </c>
      <c r="AE38" s="1">
        <v>2.47238074063629E-8</v>
      </c>
      <c r="AF38" s="1">
        <v>3.9183671699274501E-8</v>
      </c>
      <c r="AG38" s="1">
        <v>2.2296795063601699E-7</v>
      </c>
      <c r="AH38" s="1">
        <v>4.7284627088540499E-8</v>
      </c>
      <c r="AI38" s="1">
        <v>8.4451535179450999E-8</v>
      </c>
      <c r="AJ38" s="1">
        <v>1.3245611485368899E-9</v>
      </c>
      <c r="AK38" s="1">
        <v>2.2035957528489899E-7</v>
      </c>
      <c r="AL38" s="1">
        <v>7.9643856451770993E-8</v>
      </c>
      <c r="AM38" s="1">
        <v>-7.4245921297997301E-8</v>
      </c>
      <c r="AN38" s="1">
        <v>6.2548268387396507E-5</v>
      </c>
      <c r="AO38" s="1">
        <v>-7.0985015657447501E-7</v>
      </c>
      <c r="AP38" s="1">
        <v>3.9256087729008202E-7</v>
      </c>
      <c r="AQ38" s="1">
        <v>7.4680132602265001E-7</v>
      </c>
      <c r="AR38" s="1">
        <v>3.5109354262612298E-7</v>
      </c>
      <c r="AS38" s="1">
        <v>6.3650908457918905E-7</v>
      </c>
      <c r="AT38" s="1">
        <v>1.9678987349964001E-7</v>
      </c>
      <c r="AU38" s="1">
        <v>-1.7338617141073501E-6</v>
      </c>
      <c r="AV38" s="1">
        <v>-2.4087402059515201E-7</v>
      </c>
      <c r="AW38" s="1">
        <v>-9.0664548478084798E-8</v>
      </c>
      <c r="AX38" s="1">
        <v>-4.6537247605800198E-7</v>
      </c>
      <c r="AY38" s="1">
        <v>-6.8717185878930602E-10</v>
      </c>
      <c r="AZ38" s="1">
        <v>-8.2285853516649198E-7</v>
      </c>
      <c r="BA38" s="1">
        <v>2.0465854240465899E-7</v>
      </c>
      <c r="BB38" s="1">
        <v>4.8366529505235502E-7</v>
      </c>
      <c r="BC38" s="1">
        <v>-4.5234226664853401E-7</v>
      </c>
      <c r="BD38" s="1">
        <v>1.9465464111204199E-6</v>
      </c>
      <c r="BE38" s="1">
        <v>-3.43552046667299E-6</v>
      </c>
      <c r="BF38" s="1">
        <v>-9.0521144585128796E-7</v>
      </c>
      <c r="BG38" s="1">
        <v>4.6476835714890402E-7</v>
      </c>
      <c r="BH38" s="1">
        <v>5.2172604706433899E-7</v>
      </c>
      <c r="BI38" s="1">
        <v>1.9905376944470398E-6</v>
      </c>
      <c r="BJ38" s="1">
        <v>3.8649894881035401E-7</v>
      </c>
      <c r="BK38" s="1">
        <v>3.1181882510002201E-6</v>
      </c>
      <c r="BL38" s="1">
        <v>-5.7235615741093095E-7</v>
      </c>
      <c r="BM38" s="1">
        <v>8.2439119164812602E-7</v>
      </c>
      <c r="BN38" s="1">
        <v>2.2182247775491198E-6</v>
      </c>
      <c r="BO38" s="1">
        <v>2.6072298408786199E-8</v>
      </c>
      <c r="BP38" s="1">
        <v>-2.6561015830555801E-5</v>
      </c>
      <c r="BQ38" s="1">
        <v>1.4649755401030701E-6</v>
      </c>
      <c r="BR38" s="1">
        <v>5.31256146221424E-7</v>
      </c>
      <c r="BS38" s="1">
        <v>1.74084443678018E-6</v>
      </c>
    </row>
    <row r="39" spans="1:71" x14ac:dyDescent="0.25">
      <c r="A39" t="s">
        <v>41</v>
      </c>
      <c r="B39">
        <v>1.0807476099999901E-2</v>
      </c>
      <c r="C39">
        <v>1.71760512257162E-2</v>
      </c>
      <c r="D39">
        <v>0</v>
      </c>
      <c r="E39">
        <v>0</v>
      </c>
      <c r="F39" s="1">
        <v>5.8678337306303299E-7</v>
      </c>
      <c r="G39" s="1">
        <v>6.66421229003374E-9</v>
      </c>
      <c r="H39" s="1">
        <v>-8.4794490850231298E-5</v>
      </c>
      <c r="I39" s="1">
        <v>-1.1849348305743E-7</v>
      </c>
      <c r="J39" s="1">
        <v>2.3313674463027301E-6</v>
      </c>
      <c r="K39" s="1">
        <v>-1.7170666357873599E-6</v>
      </c>
      <c r="L39" s="1">
        <v>4.9756061242766503E-6</v>
      </c>
      <c r="M39" s="1">
        <v>9.2332144009606801E-7</v>
      </c>
      <c r="N39" s="1">
        <v>-1.55023032802371E-7</v>
      </c>
      <c r="O39" s="1">
        <v>-2.8877401196616602E-7</v>
      </c>
      <c r="P39" s="1">
        <v>6.6828056503763196E-8</v>
      </c>
      <c r="Q39" s="1">
        <v>-4.5778738432118601E-8</v>
      </c>
      <c r="R39" s="1">
        <v>6.2348980351573603E-7</v>
      </c>
      <c r="S39" s="1">
        <v>-2.0505155562712401E-6</v>
      </c>
      <c r="T39" s="1">
        <v>-7.7978597363646699E-7</v>
      </c>
      <c r="U39" s="1">
        <v>-3.3051404485416901E-7</v>
      </c>
      <c r="V39" s="1">
        <v>4.43695883117569E-7</v>
      </c>
      <c r="W39" s="1">
        <v>-1.7523306884526601E-7</v>
      </c>
      <c r="X39" s="1">
        <v>-6.5236052325138005E-7</v>
      </c>
      <c r="Y39" s="1">
        <v>-6.9570609530388797E-8</v>
      </c>
      <c r="Z39" s="1">
        <v>1.3996769040044799E-7</v>
      </c>
      <c r="AA39" s="1">
        <v>1.5697299451675499E-7</v>
      </c>
      <c r="AB39" s="1">
        <v>1.27369640408503E-7</v>
      </c>
      <c r="AC39" s="1">
        <v>-3.3650383203038599E-7</v>
      </c>
      <c r="AD39" s="1">
        <v>-9.4196000983446801E-8</v>
      </c>
      <c r="AE39" s="1">
        <v>1.9565179508650899E-8</v>
      </c>
      <c r="AF39" s="1">
        <v>7.0718952176358795E-8</v>
      </c>
      <c r="AG39" s="1">
        <v>8.8212796145371403E-7</v>
      </c>
      <c r="AH39" s="1">
        <v>-2.0572800680697799E-8</v>
      </c>
      <c r="AI39" s="1">
        <v>-4.8002534565185601E-7</v>
      </c>
      <c r="AJ39" s="1">
        <v>-4.4254421315540601E-7</v>
      </c>
      <c r="AK39" s="1">
        <v>2.82556925698893E-6</v>
      </c>
      <c r="AL39" s="1">
        <v>-2.3466305346965099E-7</v>
      </c>
      <c r="AM39" s="1">
        <v>-5.1199113966396698E-8</v>
      </c>
      <c r="AN39" s="1">
        <v>-7.0985015657447501E-7</v>
      </c>
      <c r="AO39" s="1">
        <v>2.9501673570842902E-4</v>
      </c>
      <c r="AP39" s="1">
        <v>-6.64834515899864E-6</v>
      </c>
      <c r="AQ39" s="1">
        <v>5.6933327292499004E-7</v>
      </c>
      <c r="AR39" s="1">
        <v>-6.5939559046462201E-7</v>
      </c>
      <c r="AS39" s="1">
        <v>-5.0978342104905599E-6</v>
      </c>
      <c r="AT39" s="1">
        <v>2.1308039602093001E-7</v>
      </c>
      <c r="AU39" s="1">
        <v>7.9556288143889402E-7</v>
      </c>
      <c r="AV39" s="1">
        <v>-3.6187434261475399E-7</v>
      </c>
      <c r="AW39" s="1">
        <v>1.57644039521969E-6</v>
      </c>
      <c r="AX39" s="1">
        <v>-2.2797272548032399E-7</v>
      </c>
      <c r="AY39" s="1">
        <v>5.80658340952625E-7</v>
      </c>
      <c r="AZ39" s="1">
        <v>-1.5552904688130501E-6</v>
      </c>
      <c r="BA39" s="1">
        <v>3.3490288021631499E-7</v>
      </c>
      <c r="BB39" s="1">
        <v>-9.1530710432532596E-7</v>
      </c>
      <c r="BC39" s="1">
        <v>5.0346612056158999E-7</v>
      </c>
      <c r="BD39" s="1">
        <v>-2.4658941025862698E-5</v>
      </c>
      <c r="BE39" s="1">
        <v>-4.1656894850195398E-6</v>
      </c>
      <c r="BF39" s="1">
        <v>5.8759669036024302E-6</v>
      </c>
      <c r="BG39" s="1">
        <v>2.3331362837598002E-6</v>
      </c>
      <c r="BH39" s="1">
        <v>-1.4109683204637599E-7</v>
      </c>
      <c r="BI39" s="1">
        <v>2.5674140720348198E-6</v>
      </c>
      <c r="BJ39" s="1">
        <v>2.5933612617369801E-6</v>
      </c>
      <c r="BK39" s="1">
        <v>4.3022009952096597E-6</v>
      </c>
      <c r="BL39" s="1">
        <v>-1.2996406083304099E-4</v>
      </c>
      <c r="BM39" s="1">
        <v>-7.84549156210962E-7</v>
      </c>
      <c r="BN39" s="1">
        <v>-6.9528563289894403E-6</v>
      </c>
      <c r="BO39" s="1">
        <v>-1.35704493020035E-6</v>
      </c>
      <c r="BP39" s="1">
        <v>-5.3164863455223501E-5</v>
      </c>
      <c r="BQ39" s="1">
        <v>-1.0460966659971701E-6</v>
      </c>
      <c r="BR39" s="1">
        <v>6.0326714692393205E-7</v>
      </c>
      <c r="BS39" s="1">
        <v>-7.9719531393153995E-7</v>
      </c>
    </row>
    <row r="40" spans="1:71" x14ac:dyDescent="0.25">
      <c r="A40" t="s">
        <v>40</v>
      </c>
      <c r="B40">
        <v>1.20270641999998E-2</v>
      </c>
      <c r="C40">
        <v>1.5034928405748599E-2</v>
      </c>
      <c r="D40">
        <v>0</v>
      </c>
      <c r="E40">
        <v>0</v>
      </c>
      <c r="F40" s="1">
        <v>-2.01139813436441E-7</v>
      </c>
      <c r="G40" s="1">
        <v>1.4433505659197099E-7</v>
      </c>
      <c r="H40" s="1">
        <v>-1.1689847368781901E-6</v>
      </c>
      <c r="I40" s="1">
        <v>-6.2035658241652996E-5</v>
      </c>
      <c r="J40" s="1">
        <v>7.8422615195548899E-7</v>
      </c>
      <c r="K40" s="1">
        <v>-1.27690614316716E-5</v>
      </c>
      <c r="L40" s="1">
        <v>1.6353839521116699E-6</v>
      </c>
      <c r="M40" s="1">
        <v>-1.3500429336496099E-7</v>
      </c>
      <c r="N40" s="1">
        <v>-6.0807784860711704E-8</v>
      </c>
      <c r="O40" s="1">
        <v>-2.9311473439192201E-7</v>
      </c>
      <c r="P40" s="1">
        <v>-1.7326775203773801E-8</v>
      </c>
      <c r="Q40" s="1">
        <v>-2.5890736308844E-8</v>
      </c>
      <c r="R40" s="1">
        <v>7.8051331563854998E-7</v>
      </c>
      <c r="S40" s="1">
        <v>8.2491612390487902E-7</v>
      </c>
      <c r="T40" s="1">
        <v>1.4477135651001601E-6</v>
      </c>
      <c r="U40" s="1">
        <v>1.9723121731968799E-7</v>
      </c>
      <c r="V40" s="1">
        <v>7.6538219524514797E-8</v>
      </c>
      <c r="W40" s="1">
        <v>-1.7237905454088799E-8</v>
      </c>
      <c r="X40" s="1">
        <v>-2.6251757414281699E-7</v>
      </c>
      <c r="Y40" s="1">
        <v>-8.9141021652399203E-8</v>
      </c>
      <c r="Z40" s="1">
        <v>-4.8981830306887899E-7</v>
      </c>
      <c r="AA40" s="1">
        <v>-5.5463866151493798E-8</v>
      </c>
      <c r="AB40" s="1">
        <v>5.0778980850419204E-7</v>
      </c>
      <c r="AC40" s="1">
        <v>-3.6369854310202201E-7</v>
      </c>
      <c r="AD40" s="1">
        <v>1.05390879781875E-7</v>
      </c>
      <c r="AE40" s="1">
        <v>-5.5010119918711002E-8</v>
      </c>
      <c r="AF40" s="1">
        <v>2.9192514193982302E-7</v>
      </c>
      <c r="AG40" s="1">
        <v>1.54014074773293E-6</v>
      </c>
      <c r="AH40" s="1">
        <v>7.2111833678678702E-9</v>
      </c>
      <c r="AI40" s="1">
        <v>-1.2077968479537499E-7</v>
      </c>
      <c r="AJ40" s="1">
        <v>9.8888573187882504E-7</v>
      </c>
      <c r="AK40" s="1">
        <v>-1.1683098847059901E-6</v>
      </c>
      <c r="AL40" s="1">
        <v>-4.5677503442684999E-8</v>
      </c>
      <c r="AM40" s="1">
        <v>5.4756804373007005E-7</v>
      </c>
      <c r="AN40" s="1">
        <v>3.9256087729008202E-7</v>
      </c>
      <c r="AO40" s="1">
        <v>-6.64834515899864E-6</v>
      </c>
      <c r="AP40" s="1">
        <v>2.2604907216598801E-4</v>
      </c>
      <c r="AQ40" s="1">
        <v>1.13776707227226E-6</v>
      </c>
      <c r="AR40" s="1">
        <v>2.8334981400824202E-6</v>
      </c>
      <c r="AS40" s="1">
        <v>2.1794188418943599E-7</v>
      </c>
      <c r="AT40" s="1">
        <v>2.3654792110600899E-7</v>
      </c>
      <c r="AU40" s="1">
        <v>-7.8209041934599493E-6</v>
      </c>
      <c r="AV40" s="1">
        <v>6.3939214649460801E-7</v>
      </c>
      <c r="AW40" s="1">
        <v>1.60471311084134E-6</v>
      </c>
      <c r="AX40" s="1">
        <v>3.7430150557792498E-7</v>
      </c>
      <c r="AY40" s="1">
        <v>1.9423167505803099E-6</v>
      </c>
      <c r="AZ40" s="1">
        <v>-1.4291143764154001E-6</v>
      </c>
      <c r="BA40" s="1">
        <v>8.1427044550001903E-7</v>
      </c>
      <c r="BB40" s="1">
        <v>1.16006353807881E-7</v>
      </c>
      <c r="BC40" s="1">
        <v>-1.40451138442815E-7</v>
      </c>
      <c r="BD40" s="1">
        <v>-6.8775593165444705E-5</v>
      </c>
      <c r="BE40" s="1">
        <v>-5.85663121252456E-6</v>
      </c>
      <c r="BF40" s="1">
        <v>-2.94037597089855E-6</v>
      </c>
      <c r="BG40" s="1">
        <v>1.9575129893778998E-6</v>
      </c>
      <c r="BH40" s="1">
        <v>3.7093857678769101E-6</v>
      </c>
      <c r="BI40" s="1">
        <v>1.3529211364909401E-6</v>
      </c>
      <c r="BJ40" s="1">
        <v>3.0323940119569799E-6</v>
      </c>
      <c r="BK40" s="1">
        <v>5.9950732599746097E-6</v>
      </c>
      <c r="BL40" s="1">
        <v>-4.8948671191792202E-5</v>
      </c>
      <c r="BM40" s="1">
        <v>-1.9256982662805698E-6</v>
      </c>
      <c r="BN40" s="1">
        <v>-4.7858699732468801E-6</v>
      </c>
      <c r="BO40" s="1">
        <v>1.2004820033045101E-6</v>
      </c>
      <c r="BP40" s="1">
        <v>-3.3757191235353103E-5</v>
      </c>
      <c r="BQ40" s="1">
        <v>-8.7729998419261698E-7</v>
      </c>
      <c r="BR40" s="1">
        <v>-1.45048491698359E-7</v>
      </c>
      <c r="BS40" s="1">
        <v>-6.0089366519972702E-8</v>
      </c>
    </row>
    <row r="41" spans="1:71" x14ac:dyDescent="0.25">
      <c r="A41" t="s">
        <v>67</v>
      </c>
      <c r="B41">
        <v>1.03056687999998E-2</v>
      </c>
      <c r="C41">
        <v>1.5768934563623299E-2</v>
      </c>
      <c r="D41">
        <v>0</v>
      </c>
      <c r="E41">
        <v>0</v>
      </c>
      <c r="F41" s="1">
        <v>4.26630029504278E-7</v>
      </c>
      <c r="G41" s="1">
        <v>2.34967460224408E-7</v>
      </c>
      <c r="H41" s="1">
        <v>4.66940080472407E-7</v>
      </c>
      <c r="I41" s="1">
        <v>2.6094153765912702E-7</v>
      </c>
      <c r="J41" s="1">
        <v>-2.6447954030267201E-6</v>
      </c>
      <c r="K41" s="1">
        <v>1.00125771641311E-6</v>
      </c>
      <c r="L41" s="1">
        <v>6.0822256442928399E-7</v>
      </c>
      <c r="M41" s="1">
        <v>-5.999062041834E-5</v>
      </c>
      <c r="N41" s="1">
        <v>4.0024337093043298E-6</v>
      </c>
      <c r="O41" s="1">
        <v>-2.1085005780893E-7</v>
      </c>
      <c r="P41" s="1">
        <v>2.4176422570475602E-7</v>
      </c>
      <c r="Q41" s="1">
        <v>2.2407406305442698E-8</v>
      </c>
      <c r="R41" s="1">
        <v>1.6089971813072801E-6</v>
      </c>
      <c r="S41" s="1">
        <v>3.0655311770698699E-7</v>
      </c>
      <c r="T41" s="1">
        <v>-4.8266858180508397E-7</v>
      </c>
      <c r="U41" s="1">
        <v>-1.6609934790895701E-7</v>
      </c>
      <c r="V41" s="1">
        <v>5.8346401062080601E-7</v>
      </c>
      <c r="W41" s="1">
        <v>1.3716467162021401E-7</v>
      </c>
      <c r="X41" s="1">
        <v>7.0762235167393995E-7</v>
      </c>
      <c r="Y41" s="1">
        <v>4.0312143217261297E-8</v>
      </c>
      <c r="Z41" s="1">
        <v>-1.74048080139361E-7</v>
      </c>
      <c r="AA41" s="1">
        <v>-4.0896172993881998E-7</v>
      </c>
      <c r="AB41" s="1">
        <v>3.8990092879341099E-7</v>
      </c>
      <c r="AC41" s="1">
        <v>1.66305213394697E-8</v>
      </c>
      <c r="AD41" s="1">
        <v>-5.4195127862495096E-9</v>
      </c>
      <c r="AE41" s="1">
        <v>2.22538642044991E-8</v>
      </c>
      <c r="AF41" s="1">
        <v>-3.0184066861120499E-7</v>
      </c>
      <c r="AG41" s="1">
        <v>-3.0778105047297602E-7</v>
      </c>
      <c r="AH41" s="1">
        <v>1.07545849427956E-7</v>
      </c>
      <c r="AI41" s="1">
        <v>-9.3593978911672596E-8</v>
      </c>
      <c r="AJ41" s="1">
        <v>-6.7279664950879804E-7</v>
      </c>
      <c r="AK41" s="1">
        <v>1.9194577798163702E-6</v>
      </c>
      <c r="AL41" s="1">
        <v>-9.2820904829022701E-8</v>
      </c>
      <c r="AM41" s="1">
        <v>1.3553667240526999E-7</v>
      </c>
      <c r="AN41" s="1">
        <v>7.4680132602265001E-7</v>
      </c>
      <c r="AO41" s="1">
        <v>5.6933327292499004E-7</v>
      </c>
      <c r="AP41" s="1">
        <v>1.13776707227226E-6</v>
      </c>
      <c r="AQ41" s="1">
        <v>2.4865929727183403E-4</v>
      </c>
      <c r="AR41" s="1">
        <v>1.62205041397162E-6</v>
      </c>
      <c r="AS41" s="1">
        <v>2.5277997802221799E-6</v>
      </c>
      <c r="AT41" s="1">
        <v>-4.2663961051301797E-7</v>
      </c>
      <c r="AU41" s="1">
        <v>-1.5795267898811601E-6</v>
      </c>
      <c r="AV41" s="1">
        <v>9.8729872880224491E-7</v>
      </c>
      <c r="AW41" s="1">
        <v>-7.9559883148447095E-8</v>
      </c>
      <c r="AX41" s="1">
        <v>-2.1222928700976001E-7</v>
      </c>
      <c r="AY41" s="1">
        <v>2.5931802856121599E-7</v>
      </c>
      <c r="AZ41" s="1">
        <v>2.4859225077884299E-6</v>
      </c>
      <c r="BA41" s="1">
        <v>3.5754037888151101E-7</v>
      </c>
      <c r="BB41" s="1">
        <v>-5.84522377805194E-8</v>
      </c>
      <c r="BC41" s="1">
        <v>-2.4304193985924101E-6</v>
      </c>
      <c r="BD41" s="1">
        <v>-1.6380350730597701E-7</v>
      </c>
      <c r="BE41" s="1">
        <v>-9.6836526982425802E-5</v>
      </c>
      <c r="BF41" s="1">
        <v>-1.56650795038951E-6</v>
      </c>
      <c r="BG41" s="1">
        <v>2.3231703750304498E-6</v>
      </c>
      <c r="BH41" s="1">
        <v>3.7865286908584901E-6</v>
      </c>
      <c r="BI41" s="1">
        <v>5.3269520324240497E-6</v>
      </c>
      <c r="BJ41" s="1">
        <v>-1.64122490557267E-6</v>
      </c>
      <c r="BK41" s="1">
        <v>-3.8613218203948297E-6</v>
      </c>
      <c r="BL41" s="1">
        <v>-6.0573090015336396E-6</v>
      </c>
      <c r="BM41" s="1">
        <v>-6.5273638114167797E-7</v>
      </c>
      <c r="BN41" s="1">
        <v>-6.0557631864598904E-6</v>
      </c>
      <c r="BO41" s="1">
        <v>8.7087801533898002E-6</v>
      </c>
      <c r="BP41" s="1">
        <v>-1.1139396568890199E-4</v>
      </c>
      <c r="BQ41" s="1">
        <v>9.6731991039381807E-7</v>
      </c>
      <c r="BR41" s="1">
        <v>1.4196258971366301E-7</v>
      </c>
      <c r="BS41" s="1">
        <v>4.7194366619602702E-6</v>
      </c>
    </row>
    <row r="42" spans="1:71" x14ac:dyDescent="0.25">
      <c r="A42" t="s">
        <v>43</v>
      </c>
      <c r="B42">
        <v>1.29481319999999E-2</v>
      </c>
      <c r="C42">
        <v>2.0210132152344101E-2</v>
      </c>
      <c r="D42">
        <v>0</v>
      </c>
      <c r="E42">
        <v>0</v>
      </c>
      <c r="F42" s="1">
        <v>-3.3274037077421801E-5</v>
      </c>
      <c r="G42" s="1">
        <v>-7.6336209840002395E-8</v>
      </c>
      <c r="H42" s="1">
        <v>2.6476634112715502E-7</v>
      </c>
      <c r="I42" s="1">
        <v>-1.2093433212294099E-6</v>
      </c>
      <c r="J42" s="1">
        <v>-2.33124723445561E-7</v>
      </c>
      <c r="K42" s="1">
        <v>1.1006335142803401E-6</v>
      </c>
      <c r="L42" s="1">
        <v>1.0762293006224099E-7</v>
      </c>
      <c r="M42" s="1">
        <v>6.2875885796356402E-8</v>
      </c>
      <c r="N42" s="1">
        <v>2.4574677460785599E-8</v>
      </c>
      <c r="O42" s="1">
        <v>-2.5562803537548101E-5</v>
      </c>
      <c r="P42" s="1">
        <v>4.3407381137761397E-8</v>
      </c>
      <c r="Q42" s="1">
        <v>6.0288207000312701E-8</v>
      </c>
      <c r="R42" s="1">
        <v>-1.3767090397086699E-5</v>
      </c>
      <c r="S42" s="1">
        <v>5.6407138147269296E-7</v>
      </c>
      <c r="T42" s="1">
        <v>-3.7188427320234699E-6</v>
      </c>
      <c r="U42" s="1">
        <v>-7.1120946732758904E-7</v>
      </c>
      <c r="V42" s="1">
        <v>4.3731333500166502E-7</v>
      </c>
      <c r="W42" s="1">
        <v>3.9907187943518099E-7</v>
      </c>
      <c r="X42" s="1">
        <v>4.87631244400765E-7</v>
      </c>
      <c r="Y42" s="1">
        <v>1.3628488909993199E-7</v>
      </c>
      <c r="Z42" s="1">
        <v>6.0430576275839195E-8</v>
      </c>
      <c r="AA42" s="1">
        <v>-1.2466776190033101E-7</v>
      </c>
      <c r="AB42" s="1">
        <v>-2.0737249703633799E-8</v>
      </c>
      <c r="AC42" s="1">
        <v>1.33162357319545E-6</v>
      </c>
      <c r="AD42" s="1">
        <v>1.9271491727036501E-7</v>
      </c>
      <c r="AE42" s="1">
        <v>7.7119863866448303E-8</v>
      </c>
      <c r="AF42" s="1">
        <v>-1.6274786740506599E-7</v>
      </c>
      <c r="AG42" s="1">
        <v>5.7170288659138798E-7</v>
      </c>
      <c r="AH42" s="1">
        <v>7.4475874608529199E-8</v>
      </c>
      <c r="AI42" s="1">
        <v>1.7502996335900001E-7</v>
      </c>
      <c r="AJ42" s="1">
        <v>6.7706275622984403E-7</v>
      </c>
      <c r="AK42" s="1">
        <v>2.3568418534105401E-6</v>
      </c>
      <c r="AL42" s="1">
        <v>4.5621419676132503E-8</v>
      </c>
      <c r="AM42" s="1">
        <v>-7.71386709778222E-7</v>
      </c>
      <c r="AN42" s="1">
        <v>3.5109354262612298E-7</v>
      </c>
      <c r="AO42" s="1">
        <v>-6.5939559046462201E-7</v>
      </c>
      <c r="AP42" s="1">
        <v>2.8334981400824202E-6</v>
      </c>
      <c r="AQ42" s="1">
        <v>1.62205041397162E-6</v>
      </c>
      <c r="AR42" s="1">
        <v>4.0844944161521398E-4</v>
      </c>
      <c r="AS42" s="1">
        <v>-1.0698205704517001E-4</v>
      </c>
      <c r="AT42" s="1">
        <v>2.7687671507647302E-7</v>
      </c>
      <c r="AU42" s="1">
        <v>-4.5157425560424798E-5</v>
      </c>
      <c r="AV42" s="1">
        <v>-5.6107780199174303E-8</v>
      </c>
      <c r="AW42" s="1">
        <v>9.6658070474447605E-8</v>
      </c>
      <c r="AX42" s="1">
        <v>3.3785031045843899E-7</v>
      </c>
      <c r="AY42" s="1">
        <v>-3.0410916772491699E-8</v>
      </c>
      <c r="AZ42" s="1">
        <v>3.3816897575033599E-7</v>
      </c>
      <c r="BA42" s="1">
        <v>-2.5661161301293302E-7</v>
      </c>
      <c r="BB42" s="1">
        <v>-6.9387794320674896E-7</v>
      </c>
      <c r="BC42" s="1">
        <v>2.0643655925276302E-6</v>
      </c>
      <c r="BD42" s="1">
        <v>-2.58630007327239E-6</v>
      </c>
      <c r="BE42" s="1">
        <v>1.9613104608124702E-6</v>
      </c>
      <c r="BF42" s="1">
        <v>-1.29927662580578E-4</v>
      </c>
      <c r="BG42" s="1">
        <v>-2.44347916466444E-6</v>
      </c>
      <c r="BH42" s="1">
        <v>-2.7635708713776201E-7</v>
      </c>
      <c r="BI42" s="1">
        <v>3.4506730599601699E-6</v>
      </c>
      <c r="BJ42" s="1">
        <v>1.13341381802163E-6</v>
      </c>
      <c r="BK42" s="1">
        <v>-2.5643941859268601E-5</v>
      </c>
      <c r="BL42" s="1">
        <v>2.25209913898331E-6</v>
      </c>
      <c r="BM42" s="1">
        <v>-2.72010047282619E-5</v>
      </c>
      <c r="BN42" s="1">
        <v>-7.0630210746013696E-6</v>
      </c>
      <c r="BO42" s="1">
        <v>-8.5653297263468003E-6</v>
      </c>
      <c r="BP42" s="1">
        <v>2.5430925021393298E-7</v>
      </c>
      <c r="BQ42" s="1">
        <v>1.9385463935461399E-6</v>
      </c>
      <c r="BR42" s="1">
        <v>3.2076574938243301E-7</v>
      </c>
      <c r="BS42" s="1">
        <v>2.4302320289674302E-7</v>
      </c>
    </row>
    <row r="43" spans="1:71" x14ac:dyDescent="0.25">
      <c r="A43" t="s">
        <v>69</v>
      </c>
      <c r="B43">
        <v>4.8276202800000098E-2</v>
      </c>
      <c r="C43">
        <v>6.2140475027248801E-2</v>
      </c>
      <c r="D43">
        <v>0</v>
      </c>
      <c r="E43">
        <v>0</v>
      </c>
      <c r="F43" s="1">
        <v>1.5463881125220499E-6</v>
      </c>
      <c r="G43" s="1">
        <v>-5.6369151926439201E-8</v>
      </c>
      <c r="H43" s="1">
        <v>6.7183891693020298E-6</v>
      </c>
      <c r="I43" s="1">
        <v>-8.0017542181626804E-7</v>
      </c>
      <c r="J43" s="1">
        <v>-6.0055582198643695E-7</v>
      </c>
      <c r="K43" s="1">
        <v>-2.5549472090168E-6</v>
      </c>
      <c r="L43" s="1">
        <v>-3.31581635688038E-8</v>
      </c>
      <c r="M43" s="1">
        <v>2.93321105517203E-7</v>
      </c>
      <c r="N43" s="1">
        <v>-2.29915854802376E-6</v>
      </c>
      <c r="O43" s="1">
        <v>-2.1945710121434001E-6</v>
      </c>
      <c r="P43" s="1">
        <v>2.0866321624019801E-7</v>
      </c>
      <c r="Q43" s="1">
        <v>-1.72000952438975E-7</v>
      </c>
      <c r="R43" s="1">
        <v>-3.3732694782276398E-5</v>
      </c>
      <c r="S43" s="1">
        <v>-3.1583509926158901E-5</v>
      </c>
      <c r="T43" s="1">
        <v>-7.9811972150437094E-5</v>
      </c>
      <c r="U43" s="1">
        <v>-3.1470810455571403E-5</v>
      </c>
      <c r="V43" s="1">
        <v>5.2329250069539503E-6</v>
      </c>
      <c r="W43" s="1">
        <v>-1.2065784308430499E-6</v>
      </c>
      <c r="X43" s="1">
        <v>1.6484531648624499E-6</v>
      </c>
      <c r="Y43" s="1">
        <v>-6.1561367347821103E-6</v>
      </c>
      <c r="Z43" s="1">
        <v>-1.86672701766561E-6</v>
      </c>
      <c r="AA43" s="1">
        <v>-2.12875531743974E-6</v>
      </c>
      <c r="AB43" s="1">
        <v>-5.0993893824741799E-7</v>
      </c>
      <c r="AC43" s="1">
        <v>-6.7773130260431198E-7</v>
      </c>
      <c r="AD43" s="1">
        <v>2.0894006324033401E-7</v>
      </c>
      <c r="AE43" s="1">
        <v>-2.4776240225951E-7</v>
      </c>
      <c r="AF43" s="1">
        <v>5.7875964118890296E-7</v>
      </c>
      <c r="AG43" s="1">
        <v>3.44343385743155E-6</v>
      </c>
      <c r="AH43" s="1">
        <v>2.22831068621048E-7</v>
      </c>
      <c r="AI43" s="1">
        <v>1.0898541644740201E-6</v>
      </c>
      <c r="AJ43" s="1">
        <v>1.2366755809412699E-6</v>
      </c>
      <c r="AK43" s="1">
        <v>-1.1264611117674E-5</v>
      </c>
      <c r="AL43" s="1">
        <v>-2.9393924466036601E-6</v>
      </c>
      <c r="AM43" s="1">
        <v>1.6684131961196E-6</v>
      </c>
      <c r="AN43" s="1">
        <v>6.3650908457918905E-7</v>
      </c>
      <c r="AO43" s="1">
        <v>-5.0978342104905599E-6</v>
      </c>
      <c r="AP43" s="1">
        <v>2.1794188418943599E-7</v>
      </c>
      <c r="AQ43" s="1">
        <v>2.5277997802221799E-6</v>
      </c>
      <c r="AR43" s="1">
        <v>-1.0698205704517001E-4</v>
      </c>
      <c r="AS43">
        <v>3.8614386366121298E-3</v>
      </c>
      <c r="AT43" s="1">
        <v>-3.8081559454514198E-6</v>
      </c>
      <c r="AU43" s="1">
        <v>-6.8571411947445705E-4</v>
      </c>
      <c r="AV43" s="1">
        <v>1.92469140662757E-6</v>
      </c>
      <c r="AW43" s="1">
        <v>2.2744775825467701E-6</v>
      </c>
      <c r="AX43" s="1">
        <v>2.7922749548060602E-6</v>
      </c>
      <c r="AY43" s="1">
        <v>6.2386371576790704E-6</v>
      </c>
      <c r="AZ43" s="1">
        <v>-7.5521785459601896E-6</v>
      </c>
      <c r="BA43" s="1">
        <v>-3.3386034390760199E-6</v>
      </c>
      <c r="BB43" s="1">
        <v>1.3434964070470299E-6</v>
      </c>
      <c r="BC43" s="1">
        <v>-1.13920107436818E-5</v>
      </c>
      <c r="BD43" s="1">
        <v>-2.73714378298258E-6</v>
      </c>
      <c r="BE43" s="1">
        <v>-7.6835818971676806E-6</v>
      </c>
      <c r="BF43" s="1">
        <v>-5.2031534255676999E-4</v>
      </c>
      <c r="BG43" s="1">
        <v>-8.53680469639602E-5</v>
      </c>
      <c r="BH43" s="1">
        <v>-9.3753675560604804E-6</v>
      </c>
      <c r="BI43" s="1">
        <v>-7.6444123015534806E-6</v>
      </c>
      <c r="BJ43" s="1">
        <v>-1.1290997771704999E-4</v>
      </c>
      <c r="BK43" s="1">
        <v>-8.4808551648543303E-4</v>
      </c>
      <c r="BL43" s="1">
        <v>-4.2047743068753998E-6</v>
      </c>
      <c r="BM43" s="1">
        <v>-4.87737208601593E-4</v>
      </c>
      <c r="BN43" s="1">
        <v>-2.1687169942234899E-4</v>
      </c>
      <c r="BO43" s="1">
        <v>-2.3928823946825099E-4</v>
      </c>
      <c r="BP43" s="1">
        <v>-2.0673028719412701E-4</v>
      </c>
      <c r="BQ43" s="1">
        <v>-1.8439597967132801E-5</v>
      </c>
      <c r="BR43" s="1">
        <v>-1.3699256110951E-5</v>
      </c>
      <c r="BS43" s="1">
        <v>-8.6208543229493898E-5</v>
      </c>
    </row>
    <row r="44" spans="1:71" x14ac:dyDescent="0.25">
      <c r="A44" t="s">
        <v>46</v>
      </c>
      <c r="B44">
        <v>5.7743587999999997E-3</v>
      </c>
      <c r="C44">
        <v>1.2074890031493399E-2</v>
      </c>
      <c r="D44">
        <v>0</v>
      </c>
      <c r="E44">
        <v>0</v>
      </c>
      <c r="F44" s="1">
        <v>3.6408066700272898E-7</v>
      </c>
      <c r="G44" s="1">
        <v>-1.5998742765843198E-8</v>
      </c>
      <c r="H44" s="1">
        <v>3.72537821442568E-7</v>
      </c>
      <c r="I44" s="1">
        <v>1.4070468534517999E-7</v>
      </c>
      <c r="J44" s="1">
        <v>-3.7736468590920397E-8</v>
      </c>
      <c r="K44" s="1">
        <v>5.2761032696571604E-7</v>
      </c>
      <c r="L44" s="1">
        <v>2.36482570005736E-8</v>
      </c>
      <c r="M44" s="1">
        <v>2.0021396780552699E-7</v>
      </c>
      <c r="N44" s="1">
        <v>1.36126555805378E-7</v>
      </c>
      <c r="O44" s="1">
        <v>6.8187578510742597E-9</v>
      </c>
      <c r="P44" s="1">
        <v>-2.2376616516822998E-8</v>
      </c>
      <c r="Q44" s="1">
        <v>2.9126493431203699E-8</v>
      </c>
      <c r="R44" s="1">
        <v>1.3631456178203001E-6</v>
      </c>
      <c r="S44" s="1">
        <v>-1.9900674612464199E-7</v>
      </c>
      <c r="T44" s="1">
        <v>-9.5254330682409305E-5</v>
      </c>
      <c r="U44" s="1">
        <v>4.2836912804170899E-7</v>
      </c>
      <c r="V44" s="1">
        <v>9.02301446873056E-7</v>
      </c>
      <c r="W44" s="1">
        <v>1.9497418482710001E-6</v>
      </c>
      <c r="X44" s="1">
        <v>-2.4435418759963202E-7</v>
      </c>
      <c r="Y44" s="1">
        <v>1.02744079854337E-7</v>
      </c>
      <c r="Z44" s="1">
        <v>2.0183071664115299E-7</v>
      </c>
      <c r="AA44" s="1">
        <v>-1.1936230561628299E-7</v>
      </c>
      <c r="AB44" s="1">
        <v>3.5907218437767302E-7</v>
      </c>
      <c r="AC44" s="1">
        <v>-5.4536246264004996E-7</v>
      </c>
      <c r="AD44" s="1">
        <v>-8.3707164263310299E-8</v>
      </c>
      <c r="AE44" s="1">
        <v>2.2268857084968102E-8</v>
      </c>
      <c r="AF44" s="1">
        <v>7.8957258948079696E-8</v>
      </c>
      <c r="AG44" s="1">
        <v>-1.86131250678176E-9</v>
      </c>
      <c r="AH44" s="1">
        <v>-8.9662203186547103E-8</v>
      </c>
      <c r="AI44" s="1">
        <v>-1.8964964634822601E-7</v>
      </c>
      <c r="AJ44" s="1">
        <v>1.7994915945661401E-7</v>
      </c>
      <c r="AK44" s="1">
        <v>1.8989075798093E-6</v>
      </c>
      <c r="AL44" s="1">
        <v>-3.81716351277326E-7</v>
      </c>
      <c r="AM44" s="1">
        <v>2.6228606744927E-8</v>
      </c>
      <c r="AN44" s="1">
        <v>1.9678987349964001E-7</v>
      </c>
      <c r="AO44" s="1">
        <v>2.1308039602093001E-7</v>
      </c>
      <c r="AP44" s="1">
        <v>2.3654792110600899E-7</v>
      </c>
      <c r="AQ44" s="1">
        <v>-4.2663961051301797E-7</v>
      </c>
      <c r="AR44" s="1">
        <v>2.7687671507647302E-7</v>
      </c>
      <c r="AS44" s="1">
        <v>-3.8081559454514198E-6</v>
      </c>
      <c r="AT44" s="1">
        <v>1.4580296927265901E-4</v>
      </c>
      <c r="AU44" s="1">
        <v>-3.1199983397561798E-5</v>
      </c>
      <c r="AV44" s="1">
        <v>-6.8093232576667701E-7</v>
      </c>
      <c r="AW44" s="1">
        <v>-5.1282002229584498E-7</v>
      </c>
      <c r="AX44" s="1">
        <v>3.9171588569218401E-7</v>
      </c>
      <c r="AY44" s="1">
        <v>1.42146976153398E-8</v>
      </c>
      <c r="AZ44" s="1">
        <v>-7.1235481762345802E-7</v>
      </c>
      <c r="BA44" s="1">
        <v>1.4515475279487799E-6</v>
      </c>
      <c r="BB44" s="1">
        <v>-3.8487516146440499E-7</v>
      </c>
      <c r="BC44" s="1">
        <v>-5.0542938504053501E-7</v>
      </c>
      <c r="BD44" s="1">
        <v>-9.2652266986229395E-7</v>
      </c>
      <c r="BE44" s="1">
        <v>-1.3894235974446399E-6</v>
      </c>
      <c r="BF44" s="1">
        <v>-3.5694556953235899E-7</v>
      </c>
      <c r="BG44" s="1">
        <v>-2.1702425875893598E-5</v>
      </c>
      <c r="BH44" s="1">
        <v>1.6922562891327699E-6</v>
      </c>
      <c r="BI44" s="1">
        <v>-4.2272792435160401E-8</v>
      </c>
      <c r="BJ44" s="1">
        <v>9.2535778921435497E-7</v>
      </c>
      <c r="BK44" s="1">
        <v>-2.1154899138333098E-6</v>
      </c>
      <c r="BL44" s="1">
        <v>-4.4908510383885302E-7</v>
      </c>
      <c r="BM44" s="1">
        <v>-6.2158939231357399E-7</v>
      </c>
      <c r="BN44" s="1">
        <v>1.61043012776247E-6</v>
      </c>
      <c r="BO44" s="1">
        <v>-3.7636619513742399E-7</v>
      </c>
      <c r="BP44" s="1">
        <v>2.7147059045623899E-6</v>
      </c>
      <c r="BQ44" s="1">
        <v>1.34512361134865E-6</v>
      </c>
      <c r="BR44" s="1">
        <v>-2.6390775070862298E-7</v>
      </c>
      <c r="BS44" s="1">
        <v>-2.5256556110122001E-6</v>
      </c>
    </row>
    <row r="45" spans="1:71" x14ac:dyDescent="0.25">
      <c r="A45" t="s">
        <v>44</v>
      </c>
      <c r="B45">
        <v>4.95412302999996E-2</v>
      </c>
      <c r="C45">
        <v>6.18952338403344E-2</v>
      </c>
      <c r="D45">
        <v>0</v>
      </c>
      <c r="E45">
        <v>0</v>
      </c>
      <c r="F45" s="1">
        <v>-9.4453688585263299E-7</v>
      </c>
      <c r="G45" s="1">
        <v>9.6084496802538705E-8</v>
      </c>
      <c r="H45" s="1">
        <v>-7.4514784992552802E-7</v>
      </c>
      <c r="I45" s="1">
        <v>6.5050380211065501E-6</v>
      </c>
      <c r="J45" s="1">
        <v>-5.7670895906639798E-7</v>
      </c>
      <c r="K45" s="1">
        <v>3.9550353675440301E-6</v>
      </c>
      <c r="L45" s="1">
        <v>5.3644884763802695E-7</v>
      </c>
      <c r="M45" s="1">
        <v>6.0116939561975495E-8</v>
      </c>
      <c r="N45" s="1">
        <v>3.43696770141011E-7</v>
      </c>
      <c r="O45" s="1">
        <v>1.17416279347006E-6</v>
      </c>
      <c r="P45" s="1">
        <v>-1.9494536858206599E-7</v>
      </c>
      <c r="Q45" s="1">
        <v>1.03639498282013E-7</v>
      </c>
      <c r="R45" s="1">
        <v>-1.7537928781322401E-5</v>
      </c>
      <c r="S45" s="1">
        <v>-2.1508919186815999E-4</v>
      </c>
      <c r="T45" s="1">
        <v>-2.1271780143355799E-4</v>
      </c>
      <c r="U45" s="1">
        <v>-4.9285848326284702E-6</v>
      </c>
      <c r="V45" s="1">
        <v>-5.2313486187725799E-5</v>
      </c>
      <c r="W45" s="1">
        <v>2.8881565272022699E-6</v>
      </c>
      <c r="X45" s="1">
        <v>2.9739787295232101E-7</v>
      </c>
      <c r="Y45" s="1">
        <v>3.3429405278692902E-7</v>
      </c>
      <c r="Z45" s="1">
        <v>-8.7662540689339704E-7</v>
      </c>
      <c r="AA45" s="1">
        <v>1.4764185251323501E-6</v>
      </c>
      <c r="AB45" s="1">
        <v>2.9732268402921498E-6</v>
      </c>
      <c r="AC45" s="1">
        <v>-1.0447603887044301E-6</v>
      </c>
      <c r="AD45" s="1">
        <v>4.9032257246658103E-7</v>
      </c>
      <c r="AE45" s="1">
        <v>5.11570045327771E-8</v>
      </c>
      <c r="AF45" s="1">
        <v>-1.14543729825372E-7</v>
      </c>
      <c r="AG45" s="1">
        <v>6.4149287930017601E-6</v>
      </c>
      <c r="AH45" s="1">
        <v>5.0480966225221605E-7</v>
      </c>
      <c r="AI45" s="1">
        <v>2.31658821854274E-6</v>
      </c>
      <c r="AJ45" s="1">
        <v>1.9061055134831E-6</v>
      </c>
      <c r="AK45" s="1">
        <v>-1.2919116329314401E-5</v>
      </c>
      <c r="AL45" s="1">
        <v>4.0986627379730701E-7</v>
      </c>
      <c r="AM45" s="1">
        <v>2.9246141294768E-7</v>
      </c>
      <c r="AN45" s="1">
        <v>-1.7338617141073501E-6</v>
      </c>
      <c r="AO45" s="1">
        <v>7.9556288143889402E-7</v>
      </c>
      <c r="AP45" s="1">
        <v>-7.8209041934599493E-6</v>
      </c>
      <c r="AQ45" s="1">
        <v>-1.5795267898811601E-6</v>
      </c>
      <c r="AR45" s="1">
        <v>-4.5157425560424798E-5</v>
      </c>
      <c r="AS45" s="1">
        <v>-6.8571411947445705E-4</v>
      </c>
      <c r="AT45" s="1">
        <v>-3.1199983397561798E-5</v>
      </c>
      <c r="AU45">
        <v>3.83101997214967E-3</v>
      </c>
      <c r="AV45" s="1">
        <v>-2.8879666066488399E-6</v>
      </c>
      <c r="AW45" s="1">
        <v>4.2289532038421899E-6</v>
      </c>
      <c r="AX45" s="1">
        <v>1.49065124064434E-6</v>
      </c>
      <c r="AY45" s="1">
        <v>3.4479936175775298E-6</v>
      </c>
      <c r="AZ45" s="1">
        <v>-1.4064844699432499E-5</v>
      </c>
      <c r="BA45" s="1">
        <v>-6.1023155777972095E-7</v>
      </c>
      <c r="BB45" s="1">
        <v>4.29711082592295E-7</v>
      </c>
      <c r="BC45" s="1">
        <v>-9.7732639250640098E-6</v>
      </c>
      <c r="BD45" s="1">
        <v>-3.6356430243325601E-6</v>
      </c>
      <c r="BE45" s="1">
        <v>-1.03989106861219E-5</v>
      </c>
      <c r="BF45" s="1">
        <v>-2.9689496079990401E-4</v>
      </c>
      <c r="BG45" s="1">
        <v>-2.4487494633459197E-4</v>
      </c>
      <c r="BH45" s="1">
        <v>-1.72789191189144E-5</v>
      </c>
      <c r="BI45" s="1">
        <v>-1.29007365385754E-5</v>
      </c>
      <c r="BJ45" s="1">
        <v>-1.2471458740375199E-4</v>
      </c>
      <c r="BK45" s="1">
        <v>-8.2455052338960798E-4</v>
      </c>
      <c r="BL45" s="1">
        <v>-2.24674912415056E-6</v>
      </c>
      <c r="BM45" s="1">
        <v>-1.7824845134988199E-4</v>
      </c>
      <c r="BN45" s="1">
        <v>-1.70778478390436E-4</v>
      </c>
      <c r="BO45" s="1">
        <v>-2.3133249327343599E-4</v>
      </c>
      <c r="BP45" s="1">
        <v>-2.08679737116361E-4</v>
      </c>
      <c r="BQ45" s="1">
        <v>-2.73022955908194E-5</v>
      </c>
      <c r="BR45" s="1">
        <v>-1.1647216795103601E-4</v>
      </c>
      <c r="BS45" s="1">
        <v>-8.3687694193954802E-5</v>
      </c>
    </row>
    <row r="46" spans="1:71" x14ac:dyDescent="0.25">
      <c r="A46" t="s">
        <v>48</v>
      </c>
      <c r="B46">
        <v>1.6516012100000001E-2</v>
      </c>
      <c r="C46">
        <v>2.3259939142951099E-2</v>
      </c>
      <c r="D46">
        <v>0</v>
      </c>
      <c r="E46">
        <v>0</v>
      </c>
      <c r="F46" s="1">
        <v>3.8869272254953099E-7</v>
      </c>
      <c r="G46" s="1">
        <v>1.09984387689151E-7</v>
      </c>
      <c r="H46" s="1">
        <v>2.30928756784394E-6</v>
      </c>
      <c r="I46" s="1">
        <v>1.0332715675763299E-6</v>
      </c>
      <c r="J46" s="1">
        <v>2.7772802365451698E-6</v>
      </c>
      <c r="K46" s="1">
        <v>1.1121350037203599E-6</v>
      </c>
      <c r="L46" s="1">
        <v>-6.6234454138517298E-8</v>
      </c>
      <c r="M46" s="1">
        <v>6.9486814425508298E-7</v>
      </c>
      <c r="N46" s="1">
        <v>1.8778744888837699E-7</v>
      </c>
      <c r="O46" s="1">
        <v>-4.0660612934554901E-8</v>
      </c>
      <c r="P46" s="1">
        <v>3.25010751471347E-8</v>
      </c>
      <c r="Q46" s="1">
        <v>-4.6516751972213298E-9</v>
      </c>
      <c r="R46" s="1">
        <v>-4.60451176178008E-7</v>
      </c>
      <c r="S46" s="1">
        <v>2.5097800081240803E-7</v>
      </c>
      <c r="T46" s="1">
        <v>-5.32845598796058E-7</v>
      </c>
      <c r="U46" s="1">
        <v>-7.8357149829647705E-7</v>
      </c>
      <c r="V46" s="1">
        <v>4.2292569329356201E-7</v>
      </c>
      <c r="W46" s="1">
        <v>-1.8044363930676901E-8</v>
      </c>
      <c r="X46" s="1">
        <v>4.6066700996258699E-7</v>
      </c>
      <c r="Y46" s="1">
        <v>-9.0848754251882402E-8</v>
      </c>
      <c r="Z46" s="1">
        <v>-4.7910883441836803E-5</v>
      </c>
      <c r="AA46" s="1">
        <v>5.9547429221198302E-6</v>
      </c>
      <c r="AB46" s="1">
        <v>1.1368099361246499E-6</v>
      </c>
      <c r="AC46" s="1">
        <v>7.5613437977571101E-7</v>
      </c>
      <c r="AD46" s="1">
        <v>7.4064560219390902E-7</v>
      </c>
      <c r="AE46" s="1">
        <v>3.1775801562455499E-7</v>
      </c>
      <c r="AF46" s="1">
        <v>-2.1429935270010901E-7</v>
      </c>
      <c r="AG46" s="1">
        <v>-1.31264008494796E-5</v>
      </c>
      <c r="AH46" s="1">
        <v>2.0061489014335699E-7</v>
      </c>
      <c r="AI46" s="1">
        <v>-4.1736887817854199E-7</v>
      </c>
      <c r="AJ46" s="1">
        <v>1.00155388093307E-6</v>
      </c>
      <c r="AK46" s="1">
        <v>2.3959621817134101E-6</v>
      </c>
      <c r="AL46" s="1">
        <v>2.3262755666499801E-7</v>
      </c>
      <c r="AM46" s="1">
        <v>2.9762278010936398E-7</v>
      </c>
      <c r="AN46" s="1">
        <v>-2.4087402059515201E-7</v>
      </c>
      <c r="AO46" s="1">
        <v>-3.6187434261475399E-7</v>
      </c>
      <c r="AP46" s="1">
        <v>6.3939214649460801E-7</v>
      </c>
      <c r="AQ46" s="1">
        <v>9.8729872880224491E-7</v>
      </c>
      <c r="AR46" s="1">
        <v>-5.6107780199174303E-8</v>
      </c>
      <c r="AS46" s="1">
        <v>1.92469140662757E-6</v>
      </c>
      <c r="AT46" s="1">
        <v>-6.8093232576667701E-7</v>
      </c>
      <c r="AU46" s="1">
        <v>-2.8879666066488399E-6</v>
      </c>
      <c r="AV46" s="1">
        <v>5.4102476893379096E-4</v>
      </c>
      <c r="AW46" s="1">
        <v>-1.05475640706397E-6</v>
      </c>
      <c r="AX46" s="1">
        <v>2.0379045134820899E-7</v>
      </c>
      <c r="AY46" s="1">
        <v>1.53561701398297E-6</v>
      </c>
      <c r="AZ46" s="1">
        <v>3.1951282022482101E-7</v>
      </c>
      <c r="BA46" s="1">
        <v>9.7247036224415499E-7</v>
      </c>
      <c r="BB46" s="1">
        <v>-1.6984355671684999E-6</v>
      </c>
      <c r="BC46" s="1">
        <v>1.9886566624053E-6</v>
      </c>
      <c r="BD46" s="1">
        <v>-1.6453087865178701E-6</v>
      </c>
      <c r="BE46" s="1">
        <v>1.8647907616654699E-6</v>
      </c>
      <c r="BF46" s="1">
        <v>4.3464287156045999E-6</v>
      </c>
      <c r="BG46" s="1">
        <v>3.2984178183798101E-6</v>
      </c>
      <c r="BH46" s="1">
        <v>-1.6753838218802101E-4</v>
      </c>
      <c r="BI46" s="1">
        <v>-1.174232309078E-5</v>
      </c>
      <c r="BJ46" s="1">
        <v>5.2599871021044896E-6</v>
      </c>
      <c r="BK46" s="1">
        <v>-2.0730064388162899E-5</v>
      </c>
      <c r="BL46" s="1">
        <v>-3.9141683365325297E-6</v>
      </c>
      <c r="BM46" s="1">
        <v>-2.6369068032409998E-6</v>
      </c>
      <c r="BN46" s="1">
        <v>-1.1355231500202099E-4</v>
      </c>
      <c r="BO46" s="1">
        <v>8.2091676359881704E-6</v>
      </c>
      <c r="BP46" s="1">
        <v>-4.1708256034586301E-5</v>
      </c>
      <c r="BQ46" s="1">
        <v>1.9955648302152799E-6</v>
      </c>
      <c r="BR46" s="1">
        <v>4.2603582100176199E-7</v>
      </c>
      <c r="BS46" s="1">
        <v>-1.6369650987434599E-4</v>
      </c>
    </row>
    <row r="47" spans="1:71" x14ac:dyDescent="0.25">
      <c r="A47" t="s">
        <v>49</v>
      </c>
      <c r="B47">
        <v>1.0383000399999899E-2</v>
      </c>
      <c r="C47">
        <v>1.5679058909087499E-2</v>
      </c>
      <c r="D47">
        <v>0</v>
      </c>
      <c r="E47">
        <v>0</v>
      </c>
      <c r="F47" s="1">
        <v>2.2305971460010999E-7</v>
      </c>
      <c r="G47" s="1">
        <v>-8.8430553589650101E-8</v>
      </c>
      <c r="H47" s="1">
        <v>-1.6424679002208001E-7</v>
      </c>
      <c r="I47" s="1">
        <v>1.92916277525173E-7</v>
      </c>
      <c r="J47" s="1">
        <v>1.1372956199822101E-6</v>
      </c>
      <c r="K47" s="1">
        <v>5.8355077025817897E-7</v>
      </c>
      <c r="L47" s="1">
        <v>-5.7173402486535203E-8</v>
      </c>
      <c r="M47" s="1">
        <v>1.3716478398256299E-7</v>
      </c>
      <c r="N47" s="1">
        <v>1.0993128240262E-7</v>
      </c>
      <c r="O47" s="1">
        <v>7.0274082662582302E-7</v>
      </c>
      <c r="P47" s="1">
        <v>1.9785436947548899E-8</v>
      </c>
      <c r="Q47" s="1">
        <v>8.9130089548675994E-9</v>
      </c>
      <c r="R47" s="1">
        <v>-3.1838332736101801E-7</v>
      </c>
      <c r="S47" s="1">
        <v>-9.3733609426130995E-8</v>
      </c>
      <c r="T47" s="1">
        <v>-2.2266876130626602E-6</v>
      </c>
      <c r="U47" s="1">
        <v>4.23977547549982E-7</v>
      </c>
      <c r="V47" s="1">
        <v>7.2988745511296795E-8</v>
      </c>
      <c r="W47" s="1">
        <v>7.6502009944063693E-8</v>
      </c>
      <c r="X47" s="1">
        <v>-1.5077963165900801E-7</v>
      </c>
      <c r="Y47" s="1">
        <v>6.09950915442589E-8</v>
      </c>
      <c r="Z47" s="1">
        <v>3.7900019327600003E-7</v>
      </c>
      <c r="AA47" s="1">
        <v>2.04527653346E-8</v>
      </c>
      <c r="AB47" s="1">
        <v>-6.3078728773292603E-5</v>
      </c>
      <c r="AC47" s="1">
        <v>2.6715449986769798E-7</v>
      </c>
      <c r="AD47" s="1">
        <v>3.8606838333256501E-8</v>
      </c>
      <c r="AE47" s="1">
        <v>5.4046716822837604E-7</v>
      </c>
      <c r="AF47" s="1">
        <v>3.87506996671402E-6</v>
      </c>
      <c r="AG47" s="1">
        <v>-6.0221152282435396E-8</v>
      </c>
      <c r="AH47" s="1">
        <v>8.2760785747192204E-8</v>
      </c>
      <c r="AI47" s="1">
        <v>7.3167758970589795E-8</v>
      </c>
      <c r="AJ47" s="1">
        <v>-8.0609457312031595E-7</v>
      </c>
      <c r="AK47" s="1">
        <v>-6.4109979241325496E-7</v>
      </c>
      <c r="AL47" s="1">
        <v>5.1127842729404597E-7</v>
      </c>
      <c r="AM47" s="1">
        <v>5.5072910119146902E-7</v>
      </c>
      <c r="AN47" s="1">
        <v>-9.0664548478084798E-8</v>
      </c>
      <c r="AO47" s="1">
        <v>1.57644039521969E-6</v>
      </c>
      <c r="AP47" s="1">
        <v>1.60471311084134E-6</v>
      </c>
      <c r="AQ47" s="1">
        <v>-7.9559883148447095E-8</v>
      </c>
      <c r="AR47" s="1">
        <v>9.6658070474447605E-8</v>
      </c>
      <c r="AS47" s="1">
        <v>2.2744775825467701E-6</v>
      </c>
      <c r="AT47" s="1">
        <v>-5.1282002229584498E-7</v>
      </c>
      <c r="AU47" s="1">
        <v>4.2289532038421899E-6</v>
      </c>
      <c r="AV47" s="1">
        <v>-1.05475640706397E-6</v>
      </c>
      <c r="AW47" s="1">
        <v>2.45832888274636E-4</v>
      </c>
      <c r="AX47" s="1">
        <v>1.08770643511305E-6</v>
      </c>
      <c r="AY47" s="1">
        <v>-8.35238429506563E-7</v>
      </c>
      <c r="AZ47" s="1">
        <v>1.50715923386213E-6</v>
      </c>
      <c r="BA47" s="1">
        <v>-1.259610784357E-7</v>
      </c>
      <c r="BB47" s="1">
        <v>7.7289213233639404E-7</v>
      </c>
      <c r="BC47" s="1">
        <v>-1.3223839292551101E-6</v>
      </c>
      <c r="BD47" s="1">
        <v>-8.9101159581119196E-7</v>
      </c>
      <c r="BE47" s="1">
        <v>4.2637875272624302E-6</v>
      </c>
      <c r="BF47" s="1">
        <v>-5.8536302757835798E-8</v>
      </c>
      <c r="BG47" s="1">
        <v>9.9909219651052196E-7</v>
      </c>
      <c r="BH47" s="1">
        <v>1.04835050913475E-6</v>
      </c>
      <c r="BI47" s="1">
        <v>-8.5556485070740606E-5</v>
      </c>
      <c r="BJ47" s="1">
        <v>2.4389023173121502E-6</v>
      </c>
      <c r="BK47" s="1">
        <v>-3.35287182716402E-6</v>
      </c>
      <c r="BL47" s="1">
        <v>1.99863572044106E-6</v>
      </c>
      <c r="BM47" s="1">
        <v>-2.55225565728433E-6</v>
      </c>
      <c r="BN47" s="1">
        <v>-1.03525535407288E-4</v>
      </c>
      <c r="BO47" s="1">
        <v>2.9486529923203601E-6</v>
      </c>
      <c r="BP47" s="1">
        <v>-2.8684110894036898E-6</v>
      </c>
      <c r="BQ47" s="1">
        <v>8.2485640685234901E-7</v>
      </c>
      <c r="BR47" s="1">
        <v>-2.21390863345313E-7</v>
      </c>
      <c r="BS47" s="1">
        <v>-1.28592133969094E-5</v>
      </c>
    </row>
    <row r="48" spans="1:71" x14ac:dyDescent="0.25">
      <c r="A48" t="s">
        <v>51</v>
      </c>
      <c r="B48">
        <v>4.7729796000000602E-3</v>
      </c>
      <c r="C48">
        <v>9.8656641666630494E-3</v>
      </c>
      <c r="D48">
        <v>0</v>
      </c>
      <c r="E48">
        <v>0</v>
      </c>
      <c r="F48" s="1">
        <v>5.1213332751988195E-7</v>
      </c>
      <c r="G48" s="1">
        <v>-1.8673208423462801E-8</v>
      </c>
      <c r="H48" s="1">
        <v>3.6998135850458598E-7</v>
      </c>
      <c r="I48" s="1">
        <v>1.6897173737189901E-8</v>
      </c>
      <c r="J48" s="1">
        <v>2.3141046079829301E-7</v>
      </c>
      <c r="K48" s="1">
        <v>1.67796888060417E-7</v>
      </c>
      <c r="L48" s="1">
        <v>1.81612306494585E-7</v>
      </c>
      <c r="M48" s="1">
        <v>4.1552366878390397E-7</v>
      </c>
      <c r="N48" s="1">
        <v>1.1601117067561401E-7</v>
      </c>
      <c r="O48" s="1">
        <v>-3.0424364530852102E-7</v>
      </c>
      <c r="P48" s="1">
        <v>2.2749661557795101E-8</v>
      </c>
      <c r="Q48" s="1">
        <v>6.0600000546780796E-10</v>
      </c>
      <c r="R48" s="1">
        <v>-2.9840783097512799E-7</v>
      </c>
      <c r="S48" s="1">
        <v>6.2959931886009E-7</v>
      </c>
      <c r="T48" s="1">
        <v>-1.80703421123009E-7</v>
      </c>
      <c r="U48" s="1">
        <v>1.61515843386896E-7</v>
      </c>
      <c r="V48" s="1">
        <v>-1.93115627753874E-8</v>
      </c>
      <c r="W48" s="1">
        <v>-6.3449555568981706E-8</v>
      </c>
      <c r="X48" s="1">
        <v>-5.9343500489756301E-8</v>
      </c>
      <c r="Y48" s="1">
        <v>7.5378863421660905E-9</v>
      </c>
      <c r="Z48" s="1">
        <v>1.2549029476370301E-7</v>
      </c>
      <c r="AA48" s="1">
        <v>2.6139162586124098E-7</v>
      </c>
      <c r="AB48" s="1">
        <v>1.3689617967157801E-7</v>
      </c>
      <c r="AC48" s="1">
        <v>5.0739091146472099E-7</v>
      </c>
      <c r="AD48" s="1">
        <v>8.2135166905303199E-7</v>
      </c>
      <c r="AE48" s="1">
        <v>1.11674187205045E-8</v>
      </c>
      <c r="AF48" s="1">
        <v>2.4982193055736499E-8</v>
      </c>
      <c r="AG48" s="1">
        <v>-5.8722722300268199E-5</v>
      </c>
      <c r="AH48" s="1">
        <v>8.8849680273691601E-8</v>
      </c>
      <c r="AI48" s="1">
        <v>-1.1904764000830401E-7</v>
      </c>
      <c r="AJ48" s="1">
        <v>2.19530043705071E-7</v>
      </c>
      <c r="AK48" s="1">
        <v>6.1641751465988604E-7</v>
      </c>
      <c r="AL48" s="1">
        <v>-2.7810512718585602E-7</v>
      </c>
      <c r="AM48" s="1">
        <v>-1.5519966078925E-7</v>
      </c>
      <c r="AN48" s="1">
        <v>-4.6537247605800198E-7</v>
      </c>
      <c r="AO48" s="1">
        <v>-2.2797272548032399E-7</v>
      </c>
      <c r="AP48" s="1">
        <v>3.7430150557792498E-7</v>
      </c>
      <c r="AQ48" s="1">
        <v>-2.1222928700976001E-7</v>
      </c>
      <c r="AR48" s="1">
        <v>3.3785031045843899E-7</v>
      </c>
      <c r="AS48" s="1">
        <v>2.7922749548060602E-6</v>
      </c>
      <c r="AT48" s="1">
        <v>3.9171588569218401E-7</v>
      </c>
      <c r="AU48" s="1">
        <v>1.49065124064434E-6</v>
      </c>
      <c r="AV48" s="1">
        <v>2.0379045134820899E-7</v>
      </c>
      <c r="AW48" s="1">
        <v>1.08770643511305E-6</v>
      </c>
      <c r="AX48" s="1">
        <v>9.7331329449379405E-5</v>
      </c>
      <c r="AY48" s="1">
        <v>7.1791245377270401E-7</v>
      </c>
      <c r="AZ48" s="1">
        <v>1.4428889971827399E-6</v>
      </c>
      <c r="BA48" s="1">
        <v>1.7802535673687801E-7</v>
      </c>
      <c r="BB48" s="1">
        <v>-9.9829384309660309E-7</v>
      </c>
      <c r="BC48" s="1">
        <v>1.3374905917588601E-7</v>
      </c>
      <c r="BD48" s="1">
        <v>5.4065518462345005E-7</v>
      </c>
      <c r="BE48" s="1">
        <v>4.31340854009151E-7</v>
      </c>
      <c r="BF48" s="1">
        <v>-2.9319984064178199E-7</v>
      </c>
      <c r="BG48" s="1">
        <v>-3.2569018628951998E-7</v>
      </c>
      <c r="BH48" s="1">
        <v>-5.5559915494196104E-6</v>
      </c>
      <c r="BI48" s="1">
        <v>1.56404622793516E-6</v>
      </c>
      <c r="BJ48" s="1">
        <v>9.0021633822024302E-7</v>
      </c>
      <c r="BK48" s="1">
        <v>-4.3890822452053004E-6</v>
      </c>
      <c r="BL48" s="1">
        <v>4.1686305798986199E-7</v>
      </c>
      <c r="BM48" s="1">
        <v>1.10224813016613E-7</v>
      </c>
      <c r="BN48" s="1">
        <v>-7.0709832503593704E-6</v>
      </c>
      <c r="BO48" s="1">
        <v>-1.25905886558236E-6</v>
      </c>
      <c r="BP48" s="1">
        <v>1.46608476222024E-6</v>
      </c>
      <c r="BQ48" s="1">
        <v>-2.2545222342473301E-7</v>
      </c>
      <c r="BR48" s="1">
        <v>2.4613834002469198E-7</v>
      </c>
      <c r="BS48" s="1">
        <v>-3.6562074327432298E-5</v>
      </c>
    </row>
    <row r="49" spans="1:71" x14ac:dyDescent="0.25">
      <c r="A49" t="s">
        <v>28</v>
      </c>
      <c r="B49">
        <v>9.8560985999999792E-3</v>
      </c>
      <c r="C49">
        <v>1.6436404573666699E-2</v>
      </c>
      <c r="D49">
        <v>0</v>
      </c>
      <c r="E49">
        <v>0</v>
      </c>
      <c r="F49" s="1">
        <v>2.4284035601949599E-7</v>
      </c>
      <c r="G49" s="1">
        <v>8.2567981439712398E-9</v>
      </c>
      <c r="H49" s="1">
        <v>-2.3917552132192499E-7</v>
      </c>
      <c r="I49" s="1">
        <v>4.56884156667751E-7</v>
      </c>
      <c r="J49" s="1">
        <v>6.1639973963611501E-7</v>
      </c>
      <c r="K49" s="1">
        <v>-3.9238122294369397E-7</v>
      </c>
      <c r="L49" s="1">
        <v>2.2613297485974899E-7</v>
      </c>
      <c r="M49" s="1">
        <v>-1.38440801458956E-7</v>
      </c>
      <c r="N49" s="1">
        <v>-3.4894758749922299E-8</v>
      </c>
      <c r="O49" s="1">
        <v>-4.2903623330748702E-7</v>
      </c>
      <c r="P49" s="1">
        <v>8.2764454999551399E-8</v>
      </c>
      <c r="Q49" s="1">
        <v>-4.1421641202359797E-8</v>
      </c>
      <c r="R49" s="1">
        <v>4.5125993603587202E-7</v>
      </c>
      <c r="S49" s="1">
        <v>1.5797419435014999E-6</v>
      </c>
      <c r="T49" s="1">
        <v>2.6328174243437401E-6</v>
      </c>
      <c r="U49" s="1">
        <v>5.0273758300836703E-7</v>
      </c>
      <c r="V49" s="1">
        <v>4.1768775217378598E-8</v>
      </c>
      <c r="W49" s="1">
        <v>-2.4470297126269101E-7</v>
      </c>
      <c r="X49" s="1">
        <v>7.0427088437417005E-7</v>
      </c>
      <c r="Y49" s="1">
        <v>-4.8782923883926201E-8</v>
      </c>
      <c r="Z49" s="1">
        <v>3.5726277044325202E-7</v>
      </c>
      <c r="AA49" s="1">
        <v>4.3956475482853998E-7</v>
      </c>
      <c r="AB49" s="1">
        <v>7.72103245081395E-7</v>
      </c>
      <c r="AC49" s="1">
        <v>-5.0979411618491402E-5</v>
      </c>
      <c r="AD49" s="1">
        <v>1.14796148538212E-7</v>
      </c>
      <c r="AE49" s="1">
        <v>1.7869079539743301E-6</v>
      </c>
      <c r="AF49" s="1">
        <v>8.8270969154023299E-7</v>
      </c>
      <c r="AG49" s="1">
        <v>2.1574097800037301E-6</v>
      </c>
      <c r="AH49" s="1">
        <v>1.7160373003066801E-8</v>
      </c>
      <c r="AI49" s="1">
        <v>8.1014376944719903E-7</v>
      </c>
      <c r="AJ49" s="1">
        <v>-1.9323445412055799E-7</v>
      </c>
      <c r="AK49" s="1">
        <v>8.4477754278857804E-7</v>
      </c>
      <c r="AL49" s="1">
        <v>3.6099813427699901E-7</v>
      </c>
      <c r="AM49" s="1">
        <v>1.2311667488764999E-7</v>
      </c>
      <c r="AN49" s="1">
        <v>-6.8717185878930602E-10</v>
      </c>
      <c r="AO49" s="1">
        <v>5.80658340952625E-7</v>
      </c>
      <c r="AP49" s="1">
        <v>1.9423167505803099E-6</v>
      </c>
      <c r="AQ49" s="1">
        <v>2.5931802856121599E-7</v>
      </c>
      <c r="AR49" s="1">
        <v>-3.0410916772491699E-8</v>
      </c>
      <c r="AS49" s="1">
        <v>6.2386371576790704E-6</v>
      </c>
      <c r="AT49" s="1">
        <v>1.42146976153398E-8</v>
      </c>
      <c r="AU49" s="1">
        <v>3.4479936175775298E-6</v>
      </c>
      <c r="AV49" s="1">
        <v>1.53561701398297E-6</v>
      </c>
      <c r="AW49" s="1">
        <v>-8.35238429506563E-7</v>
      </c>
      <c r="AX49" s="1">
        <v>7.1791245377270401E-7</v>
      </c>
      <c r="AY49" s="1">
        <v>2.70155395309253E-4</v>
      </c>
      <c r="AZ49" s="1">
        <v>-1.4047489896252901E-8</v>
      </c>
      <c r="BA49" s="1">
        <v>1.7734618333861299E-6</v>
      </c>
      <c r="BB49" s="1">
        <v>4.3760799018481302E-8</v>
      </c>
      <c r="BC49" s="1">
        <v>-4.2263269952182298E-7</v>
      </c>
      <c r="BD49" s="1">
        <v>3.2126875463732098E-7</v>
      </c>
      <c r="BE49" s="1">
        <v>7.80218613886056E-6</v>
      </c>
      <c r="BF49" s="1">
        <v>2.54553975463336E-6</v>
      </c>
      <c r="BG49" s="1">
        <v>8.8233941364736601E-8</v>
      </c>
      <c r="BH49" s="1">
        <v>1.5084789756830401E-6</v>
      </c>
      <c r="BI49" s="1">
        <v>-1.7925153301271199E-5</v>
      </c>
      <c r="BJ49" s="1">
        <v>9.1041022172306705E-7</v>
      </c>
      <c r="BK49" s="1">
        <v>7.3423910550453102E-7</v>
      </c>
      <c r="BL49" s="1">
        <v>1.9521416058000899E-6</v>
      </c>
      <c r="BM49" s="1">
        <v>-1.9153933536546602E-6</v>
      </c>
      <c r="BN49" s="1">
        <v>-2.28053849435604E-4</v>
      </c>
      <c r="BO49" s="1">
        <v>4.66752964594853E-6</v>
      </c>
      <c r="BP49" s="1">
        <v>-8.5558916470582797E-6</v>
      </c>
      <c r="BQ49" s="1">
        <v>-2.0977977902776598E-6</v>
      </c>
      <c r="BR49" s="1">
        <v>-3.88502366108451E-7</v>
      </c>
      <c r="BS49" s="1">
        <v>-1.04710532615266E-5</v>
      </c>
    </row>
    <row r="50" spans="1:71" x14ac:dyDescent="0.25">
      <c r="A50" t="s">
        <v>35</v>
      </c>
      <c r="B50">
        <v>1.28381781999998E-2</v>
      </c>
      <c r="C50">
        <v>2.2656527612450902E-2</v>
      </c>
      <c r="D50">
        <v>0</v>
      </c>
      <c r="E50">
        <v>0</v>
      </c>
      <c r="F50" s="1">
        <v>2.7108309046062102E-7</v>
      </c>
      <c r="G50" s="1">
        <v>-2.65525225606467E-8</v>
      </c>
      <c r="H50" s="1">
        <v>1.0881881568949799E-6</v>
      </c>
      <c r="I50" s="1">
        <v>1.85707098817478E-7</v>
      </c>
      <c r="J50" s="1">
        <v>1.2665427983063601E-6</v>
      </c>
      <c r="K50" s="1">
        <v>-1.02992249879462E-6</v>
      </c>
      <c r="L50" s="1">
        <v>-2.5336344310281702E-7</v>
      </c>
      <c r="M50" s="1">
        <v>1.7993232891390299E-7</v>
      </c>
      <c r="N50" s="1">
        <v>4.9016986671036401E-7</v>
      </c>
      <c r="O50" s="1">
        <v>-4.2664234533421696E-9</v>
      </c>
      <c r="P50" s="1">
        <v>2.71569019151788E-8</v>
      </c>
      <c r="Q50" s="1">
        <v>3.5786060470111398E-8</v>
      </c>
      <c r="R50" s="1">
        <v>1.5898601280255301E-7</v>
      </c>
      <c r="S50" s="1">
        <v>2.1762302664922802E-6</v>
      </c>
      <c r="T50" s="1">
        <v>8.5876205536500199E-7</v>
      </c>
      <c r="U50" s="1">
        <v>1.05865118203882E-6</v>
      </c>
      <c r="V50" s="1">
        <v>7.1539183698831105E-7</v>
      </c>
      <c r="W50" s="1">
        <v>1.46746475138358E-7</v>
      </c>
      <c r="X50" s="1">
        <v>-6.0099260213759802E-6</v>
      </c>
      <c r="Y50" s="1">
        <v>-8.24272253436748E-8</v>
      </c>
      <c r="Z50" s="1">
        <v>7.4103718926464305E-7</v>
      </c>
      <c r="AA50" s="1">
        <v>-4.7163030969734698E-7</v>
      </c>
      <c r="AB50" s="1">
        <v>4.2414362899817101E-7</v>
      </c>
      <c r="AC50" s="1">
        <v>-1.1365851961137101E-6</v>
      </c>
      <c r="AD50" s="1">
        <v>-1.9100986598565201E-7</v>
      </c>
      <c r="AE50" s="1">
        <v>-9.8450981406884407E-10</v>
      </c>
      <c r="AF50" s="1">
        <v>1.0748111746834601E-7</v>
      </c>
      <c r="AG50" s="1">
        <v>-3.9917448140048099E-7</v>
      </c>
      <c r="AH50" s="1">
        <v>3.3179756930631299E-6</v>
      </c>
      <c r="AI50" s="1">
        <v>1.81167361096169E-6</v>
      </c>
      <c r="AJ50" s="1">
        <v>-7.6051918725468797E-5</v>
      </c>
      <c r="AK50" s="1">
        <v>-5.7126420748510499E-7</v>
      </c>
      <c r="AL50" s="1">
        <v>4.44846978918366E-7</v>
      </c>
      <c r="AM50" s="1">
        <v>1.4802385716679099E-6</v>
      </c>
      <c r="AN50" s="1">
        <v>-8.2285853516649198E-7</v>
      </c>
      <c r="AO50" s="1">
        <v>-1.5552904688130501E-6</v>
      </c>
      <c r="AP50" s="1">
        <v>-1.4291143764154001E-6</v>
      </c>
      <c r="AQ50" s="1">
        <v>2.4859225077884299E-6</v>
      </c>
      <c r="AR50" s="1">
        <v>3.3816897575033599E-7</v>
      </c>
      <c r="AS50" s="1">
        <v>-7.5521785459601896E-6</v>
      </c>
      <c r="AT50" s="1">
        <v>-7.1235481762345802E-7</v>
      </c>
      <c r="AU50" s="1">
        <v>-1.4064844699432499E-5</v>
      </c>
      <c r="AV50" s="1">
        <v>3.1951282022482101E-7</v>
      </c>
      <c r="AW50" s="1">
        <v>1.50715923386213E-6</v>
      </c>
      <c r="AX50" s="1">
        <v>1.4428889971827399E-6</v>
      </c>
      <c r="AY50" s="1">
        <v>-1.4047489896252901E-8</v>
      </c>
      <c r="AZ50" s="1">
        <v>5.1331824345375295E-4</v>
      </c>
      <c r="BA50" s="1">
        <v>-4.1108302386738396E-6</v>
      </c>
      <c r="BB50" s="1">
        <v>8.7777639739254897E-7</v>
      </c>
      <c r="BC50" s="1">
        <v>-1.26418816944496E-6</v>
      </c>
      <c r="BD50" s="1">
        <v>2.5228006545766298E-6</v>
      </c>
      <c r="BE50" s="1">
        <v>-1.03272623008448E-6</v>
      </c>
      <c r="BF50" s="1">
        <v>-1.0611120051616299E-6</v>
      </c>
      <c r="BG50" s="1">
        <v>1.44284269490006E-6</v>
      </c>
      <c r="BH50" s="1">
        <v>6.6577630958412702E-6</v>
      </c>
      <c r="BI50" s="1">
        <v>-7.6682724480619204E-7</v>
      </c>
      <c r="BJ50" s="1">
        <v>-6.5960174679019999E-5</v>
      </c>
      <c r="BK50" s="1">
        <v>-1.2747605665793299E-4</v>
      </c>
      <c r="BL50" s="1">
        <v>-3.62828888224076E-6</v>
      </c>
      <c r="BM50" s="1">
        <v>-4.0456693014114102E-6</v>
      </c>
      <c r="BN50" s="1">
        <v>-9.4505831886517802E-6</v>
      </c>
      <c r="BO50" s="1">
        <v>-2.2223840884051999E-4</v>
      </c>
      <c r="BP50" s="1">
        <v>5.4294639587146597E-6</v>
      </c>
      <c r="BQ50" s="1">
        <v>-3.4142965523156098E-6</v>
      </c>
      <c r="BR50" s="1">
        <v>-7.9873449501997998E-7</v>
      </c>
      <c r="BS50" s="1">
        <v>4.2983371400154199E-6</v>
      </c>
    </row>
    <row r="51" spans="1:71" x14ac:dyDescent="0.25">
      <c r="A51" t="s">
        <v>23</v>
      </c>
      <c r="B51">
        <v>9.9173260000000804E-3</v>
      </c>
      <c r="C51">
        <v>1.5686557591477801E-2</v>
      </c>
      <c r="D51">
        <v>0</v>
      </c>
      <c r="E51">
        <v>0</v>
      </c>
      <c r="F51" s="1">
        <v>-8.1712693614202393E-8</v>
      </c>
      <c r="G51" s="1">
        <v>-3.2547820729117898E-8</v>
      </c>
      <c r="H51" s="1">
        <v>1.02731252722854E-6</v>
      </c>
      <c r="I51" s="1">
        <v>-4.7405517085638202E-7</v>
      </c>
      <c r="J51" s="1">
        <v>-1.98532635896136E-7</v>
      </c>
      <c r="K51" s="1">
        <v>9.4686945596289998E-8</v>
      </c>
      <c r="L51" s="1">
        <v>-1.18549704262504E-7</v>
      </c>
      <c r="M51" s="1">
        <v>3.7746109811225098E-7</v>
      </c>
      <c r="N51" s="1">
        <v>-8.0515693249973798E-8</v>
      </c>
      <c r="O51" s="1">
        <v>-1.6499985579569601E-7</v>
      </c>
      <c r="P51" s="1">
        <v>2.2641269712776302E-9</v>
      </c>
      <c r="Q51" s="1">
        <v>6.6171968768829699E-8</v>
      </c>
      <c r="R51" s="1">
        <v>1.21766374279891E-6</v>
      </c>
      <c r="S51" s="1">
        <v>2.16980070685086E-6</v>
      </c>
      <c r="T51" s="1">
        <v>-6.2504872121984599E-7</v>
      </c>
      <c r="U51" s="1">
        <v>2.6668212948350001E-7</v>
      </c>
      <c r="V51" s="1">
        <v>-7.6718857646607308E-9</v>
      </c>
      <c r="W51" s="1">
        <v>1.2263972808378099E-7</v>
      </c>
      <c r="X51" s="1">
        <v>-7.8281799239444597E-5</v>
      </c>
      <c r="Y51" s="1">
        <v>5.9970009297654703E-8</v>
      </c>
      <c r="Z51" s="1">
        <v>5.0349559063550004E-7</v>
      </c>
      <c r="AA51" s="1">
        <v>-5.2249048973146302E-8</v>
      </c>
      <c r="AB51" s="1">
        <v>7.7670399727641296E-8</v>
      </c>
      <c r="AC51" s="1">
        <v>-7.0038134648660803E-7</v>
      </c>
      <c r="AD51" s="1">
        <v>-6.5248540878526802E-9</v>
      </c>
      <c r="AE51" s="1">
        <v>4.9788008788061598E-8</v>
      </c>
      <c r="AF51" s="1">
        <v>-1.7064582679349899E-7</v>
      </c>
      <c r="AG51" s="1">
        <v>-3.4029499522749198E-7</v>
      </c>
      <c r="AH51" s="1">
        <v>5.9430332187629396E-7</v>
      </c>
      <c r="AI51" s="1">
        <v>2.7094635319159899E-6</v>
      </c>
      <c r="AJ51" s="1">
        <v>-6.7958081795448204E-7</v>
      </c>
      <c r="AK51" s="1">
        <v>2.3936464264331598E-6</v>
      </c>
      <c r="AL51" s="1">
        <v>-2.37071772790609E-7</v>
      </c>
      <c r="AM51" s="1">
        <v>7.9096728683687697E-7</v>
      </c>
      <c r="AN51" s="1">
        <v>2.0465854240465899E-7</v>
      </c>
      <c r="AO51" s="1">
        <v>3.3490288021631499E-7</v>
      </c>
      <c r="AP51" s="1">
        <v>8.1427044550001903E-7</v>
      </c>
      <c r="AQ51" s="1">
        <v>3.5754037888151101E-7</v>
      </c>
      <c r="AR51" s="1">
        <v>-2.5661161301293302E-7</v>
      </c>
      <c r="AS51" s="1">
        <v>-3.3386034390760199E-6</v>
      </c>
      <c r="AT51" s="1">
        <v>1.4515475279487799E-6</v>
      </c>
      <c r="AU51" s="1">
        <v>-6.1023155777972095E-7</v>
      </c>
      <c r="AV51" s="1">
        <v>9.7247036224415499E-7</v>
      </c>
      <c r="AW51" s="1">
        <v>-1.259610784357E-7</v>
      </c>
      <c r="AX51" s="1">
        <v>1.7802535673687801E-7</v>
      </c>
      <c r="AY51" s="1">
        <v>1.7734618333861299E-6</v>
      </c>
      <c r="AZ51" s="1">
        <v>-4.1108302386738396E-6</v>
      </c>
      <c r="BA51" s="1">
        <v>2.4606808907075002E-4</v>
      </c>
      <c r="BB51" s="1">
        <v>2.5423675844213598E-7</v>
      </c>
      <c r="BC51" s="1">
        <v>-3.39576951459401E-7</v>
      </c>
      <c r="BD51" s="1">
        <v>-8.7275199414080002E-7</v>
      </c>
      <c r="BE51" s="1">
        <v>3.6408580605245602E-7</v>
      </c>
      <c r="BF51" s="1">
        <v>-1.46352702164099E-6</v>
      </c>
      <c r="BG51" s="1">
        <v>2.9549398363706802E-6</v>
      </c>
      <c r="BH51" s="1">
        <v>2.46245106335353E-7</v>
      </c>
      <c r="BI51" s="1">
        <v>-5.8584045173246598E-7</v>
      </c>
      <c r="BJ51" s="1">
        <v>-8.9042353135562898E-5</v>
      </c>
      <c r="BK51" s="1">
        <v>-3.6015330539647302E-5</v>
      </c>
      <c r="BL51" s="1">
        <v>3.5805375712858299E-6</v>
      </c>
      <c r="BM51" s="1">
        <v>-2.2418211549698399E-7</v>
      </c>
      <c r="BN51" s="1">
        <v>-1.27190421095841E-6</v>
      </c>
      <c r="BO51" s="1">
        <v>-4.9757322348808201E-5</v>
      </c>
      <c r="BP51" s="1">
        <v>6.04293958033777E-7</v>
      </c>
      <c r="BQ51" s="1">
        <v>-5.9700516260417298E-7</v>
      </c>
      <c r="BR51" s="1">
        <v>-7.1897119850800202E-7</v>
      </c>
      <c r="BS51" s="1">
        <v>-1.1001078418763401E-6</v>
      </c>
    </row>
    <row r="52" spans="1:71" x14ac:dyDescent="0.25">
      <c r="A52" t="s">
        <v>36</v>
      </c>
      <c r="B52">
        <v>5.3493492999999699E-3</v>
      </c>
      <c r="C52">
        <v>1.1508356780987E-2</v>
      </c>
      <c r="D52">
        <v>0</v>
      </c>
      <c r="E52">
        <v>0</v>
      </c>
      <c r="F52" s="1">
        <v>3.44372636225697E-7</v>
      </c>
      <c r="G52" s="1">
        <v>2.2125193479953101E-8</v>
      </c>
      <c r="H52" s="1">
        <v>3.1958393880971199E-7</v>
      </c>
      <c r="I52" s="1">
        <v>3.40460733965814E-7</v>
      </c>
      <c r="J52" s="1">
        <v>-1.24042584500628E-6</v>
      </c>
      <c r="K52" s="1">
        <v>1.0089773524047299E-6</v>
      </c>
      <c r="L52" s="1">
        <v>-1.3336706081546701E-7</v>
      </c>
      <c r="M52" s="1">
        <v>-1.65368494351056E-7</v>
      </c>
      <c r="N52" s="1">
        <v>9.2982694175923695E-8</v>
      </c>
      <c r="O52" s="1">
        <v>1.18144874626081E-8</v>
      </c>
      <c r="P52" s="1">
        <v>2.9112770795222801E-8</v>
      </c>
      <c r="Q52" s="1">
        <v>2.8156984415547598E-7</v>
      </c>
      <c r="R52" s="1">
        <v>2.7088719228506501E-7</v>
      </c>
      <c r="S52" s="1">
        <v>-1.0395452852408E-6</v>
      </c>
      <c r="T52" s="1">
        <v>1.71793083450324E-6</v>
      </c>
      <c r="U52" s="1">
        <v>4.4831476884051901E-7</v>
      </c>
      <c r="V52" s="1">
        <v>-7.9453830173329897E-8</v>
      </c>
      <c r="W52" s="1">
        <v>1.9210816160533399E-7</v>
      </c>
      <c r="X52" s="1">
        <v>3.0693055516149298E-7</v>
      </c>
      <c r="Y52" s="1">
        <v>-9.2096777135081406E-8</v>
      </c>
      <c r="Z52" s="1">
        <v>3.9920595575752498E-8</v>
      </c>
      <c r="AA52" s="1">
        <v>6.3897909209799402E-8</v>
      </c>
      <c r="AB52" s="1">
        <v>-5.01545403041727E-7</v>
      </c>
      <c r="AC52" s="1">
        <v>-3.17763705604502E-7</v>
      </c>
      <c r="AD52" s="1">
        <v>2.7592430212709899E-8</v>
      </c>
      <c r="AE52" s="1">
        <v>2.0515233484076099E-7</v>
      </c>
      <c r="AF52" s="1">
        <v>-3.9994514083363102E-8</v>
      </c>
      <c r="AG52" s="1">
        <v>1.8877253402037099E-6</v>
      </c>
      <c r="AH52" s="1">
        <v>8.3504647336219493E-8</v>
      </c>
      <c r="AI52" s="1">
        <v>5.8173760492731597E-8</v>
      </c>
      <c r="AJ52" s="1">
        <v>5.2909697480221599E-7</v>
      </c>
      <c r="AK52" s="1">
        <v>-6.4249666118515897E-5</v>
      </c>
      <c r="AL52" s="1">
        <v>3.9478370295592102E-7</v>
      </c>
      <c r="AM52" s="1">
        <v>9.0816334603336999E-7</v>
      </c>
      <c r="AN52" s="1">
        <v>4.8366529505235502E-7</v>
      </c>
      <c r="AO52" s="1">
        <v>-9.1530710432532596E-7</v>
      </c>
      <c r="AP52" s="1">
        <v>1.16006353807881E-7</v>
      </c>
      <c r="AQ52" s="1">
        <v>-5.84522377805194E-8</v>
      </c>
      <c r="AR52" s="1">
        <v>-6.9387794320674896E-7</v>
      </c>
      <c r="AS52" s="1">
        <v>1.3434964070470299E-6</v>
      </c>
      <c r="AT52" s="1">
        <v>-3.8487516146440499E-7</v>
      </c>
      <c r="AU52" s="1">
        <v>4.29711082592295E-7</v>
      </c>
      <c r="AV52" s="1">
        <v>-1.6984355671684999E-6</v>
      </c>
      <c r="AW52" s="1">
        <v>7.7289213233639404E-7</v>
      </c>
      <c r="AX52" s="1">
        <v>-9.9829384309660309E-7</v>
      </c>
      <c r="AY52" s="1">
        <v>4.3760799018481302E-8</v>
      </c>
      <c r="AZ52" s="1">
        <v>8.7777639739254897E-7</v>
      </c>
      <c r="BA52" s="1">
        <v>2.5423675844213598E-7</v>
      </c>
      <c r="BB52" s="1">
        <v>1.3244227579849001E-4</v>
      </c>
      <c r="BC52" s="1">
        <v>-2.1052154245305402E-6</v>
      </c>
      <c r="BD52" s="1">
        <v>4.0154151870057802E-7</v>
      </c>
      <c r="BE52" s="1">
        <v>-1.4506279689796101E-6</v>
      </c>
      <c r="BF52" s="1">
        <v>6.1973847142557304E-7</v>
      </c>
      <c r="BG52" s="1">
        <v>1.13035468626753E-6</v>
      </c>
      <c r="BH52" s="1">
        <v>1.40729375951563E-6</v>
      </c>
      <c r="BI52" s="1">
        <v>1.6729660987429999E-6</v>
      </c>
      <c r="BJ52" s="1">
        <v>-9.4233287503914898E-8</v>
      </c>
      <c r="BK52" s="1">
        <v>-8.5878218595675896E-5</v>
      </c>
      <c r="BL52" s="1">
        <v>-2.40960144420605E-6</v>
      </c>
      <c r="BM52" s="1">
        <v>2.2385479870311E-6</v>
      </c>
      <c r="BN52" s="1">
        <v>8.1106335689114597E-6</v>
      </c>
      <c r="BO52" s="1">
        <v>-9.9084018705924694E-9</v>
      </c>
      <c r="BP52" s="1">
        <v>5.1567966611280298E-6</v>
      </c>
      <c r="BQ52" s="1">
        <v>-2.3524582579580002E-6</v>
      </c>
      <c r="BR52" s="1">
        <v>6.0674557000572698E-7</v>
      </c>
      <c r="BS52" s="1">
        <v>-7.8488927836059904E-7</v>
      </c>
    </row>
    <row r="53" spans="1:71" x14ac:dyDescent="0.25">
      <c r="A53" t="s">
        <v>62</v>
      </c>
      <c r="B53">
        <v>1.35391432999999E-2</v>
      </c>
      <c r="C53">
        <v>2.2794044741247601E-2</v>
      </c>
      <c r="D53">
        <v>0</v>
      </c>
      <c r="E53">
        <v>0</v>
      </c>
      <c r="F53" s="1">
        <v>-2.4132289464030199E-8</v>
      </c>
      <c r="G53" s="1">
        <v>-3.38580688451141E-8</v>
      </c>
      <c r="H53" s="1">
        <v>-2.4538521339752802E-7</v>
      </c>
      <c r="I53" s="1">
        <v>1.14013265962278E-7</v>
      </c>
      <c r="J53" s="1">
        <v>1.4367807501032E-6</v>
      </c>
      <c r="K53" s="1">
        <v>2.9127895831358597E-7</v>
      </c>
      <c r="L53" s="1">
        <v>1.01020962053192E-7</v>
      </c>
      <c r="M53" s="1">
        <v>1.00586479649179E-6</v>
      </c>
      <c r="N53" s="1">
        <v>-3.8870311598400199E-7</v>
      </c>
      <c r="O53" s="1">
        <v>-2.4402186619449002E-7</v>
      </c>
      <c r="P53" s="1">
        <v>-2.1775821444248302E-8</v>
      </c>
      <c r="Q53" s="1">
        <v>2.4941587144692198E-7</v>
      </c>
      <c r="R53" s="1">
        <v>1.8760777119942101E-6</v>
      </c>
      <c r="S53" s="1">
        <v>3.3086986668467598E-9</v>
      </c>
      <c r="T53" s="1">
        <v>1.7584946184221499E-6</v>
      </c>
      <c r="U53" s="1">
        <v>8.3667224394746604E-7</v>
      </c>
      <c r="V53" s="1">
        <v>5.7030722472857096E-7</v>
      </c>
      <c r="W53" s="1">
        <v>-2.67098663804481E-7</v>
      </c>
      <c r="X53" s="1">
        <v>1.6017592325160701E-6</v>
      </c>
      <c r="Y53" s="1">
        <v>-9.0575630256344395E-8</v>
      </c>
      <c r="Z53" s="1">
        <v>8.4432491938354394E-8</v>
      </c>
      <c r="AA53" s="1">
        <v>-2.3238801522073999E-7</v>
      </c>
      <c r="AB53" s="1">
        <v>2.1741139748131099E-6</v>
      </c>
      <c r="AC53" s="1">
        <v>2.30517740890867E-6</v>
      </c>
      <c r="AD53" s="1">
        <v>-9.6069911369822705E-8</v>
      </c>
      <c r="AE53" s="1">
        <v>2.6743740987285902E-7</v>
      </c>
      <c r="AF53" s="1">
        <v>2.4188228020428901E-8</v>
      </c>
      <c r="AG53" s="1">
        <v>3.7349070593263498E-6</v>
      </c>
      <c r="AH53" s="1">
        <v>1.05489532760877E-7</v>
      </c>
      <c r="AI53" s="1">
        <v>9.2369820846820096E-7</v>
      </c>
      <c r="AJ53" s="1">
        <v>1.29173584780163E-6</v>
      </c>
      <c r="AK53" s="1">
        <v>-1.16123373335648E-5</v>
      </c>
      <c r="AL53" s="1">
        <v>2.1433928316584301E-6</v>
      </c>
      <c r="AM53" s="1">
        <v>-8.1021094898293998E-5</v>
      </c>
      <c r="AN53" s="1">
        <v>-4.5234226664853401E-7</v>
      </c>
      <c r="AO53" s="1">
        <v>5.0346612056158999E-7</v>
      </c>
      <c r="AP53" s="1">
        <v>-1.40451138442815E-7</v>
      </c>
      <c r="AQ53" s="1">
        <v>-2.4304193985924101E-6</v>
      </c>
      <c r="AR53" s="1">
        <v>2.0643655925276302E-6</v>
      </c>
      <c r="AS53" s="1">
        <v>-1.13920107436818E-5</v>
      </c>
      <c r="AT53" s="1">
        <v>-5.0542938504053501E-7</v>
      </c>
      <c r="AU53" s="1">
        <v>-9.7732639250640098E-6</v>
      </c>
      <c r="AV53" s="1">
        <v>1.9886566624053E-6</v>
      </c>
      <c r="AW53" s="1">
        <v>-1.3223839292551101E-6</v>
      </c>
      <c r="AX53" s="1">
        <v>1.3374905917588601E-7</v>
      </c>
      <c r="AY53" s="1">
        <v>-4.2263269952182298E-7</v>
      </c>
      <c r="AZ53" s="1">
        <v>-1.26418816944496E-6</v>
      </c>
      <c r="BA53" s="1">
        <v>-3.39576951459401E-7</v>
      </c>
      <c r="BB53" s="1">
        <v>-2.1052154245305402E-6</v>
      </c>
      <c r="BC53" s="1">
        <v>5.19568475665998E-4</v>
      </c>
      <c r="BD53" s="1">
        <v>2.13795489718197E-7</v>
      </c>
      <c r="BE53" s="1">
        <v>5.0601046745006203E-7</v>
      </c>
      <c r="BF53" s="1">
        <v>-3.3694837641598898E-6</v>
      </c>
      <c r="BG53" s="1">
        <v>1.5673460437312701E-6</v>
      </c>
      <c r="BH53" s="1">
        <v>3.33575292757393E-6</v>
      </c>
      <c r="BI53" s="1">
        <v>8.7865890180628097E-6</v>
      </c>
      <c r="BJ53" s="1">
        <v>-1.9512146846036699E-5</v>
      </c>
      <c r="BK53" s="1">
        <v>-2.8342093682839898E-4</v>
      </c>
      <c r="BL53" s="1">
        <v>4.1797982298680102E-6</v>
      </c>
      <c r="BM53" s="1">
        <v>1.61786658478763E-6</v>
      </c>
      <c r="BN53" s="1">
        <v>-1.51734093017615E-5</v>
      </c>
      <c r="BO53" s="1">
        <v>-3.5738742316120101E-5</v>
      </c>
      <c r="BP53" s="1">
        <v>5.5963165031827003E-6</v>
      </c>
      <c r="BQ53" s="1">
        <v>-8.9774245722521199E-5</v>
      </c>
      <c r="BR53" s="1">
        <v>1.02778088776506E-6</v>
      </c>
      <c r="BS53" s="1">
        <v>-2.57521694082604E-6</v>
      </c>
    </row>
    <row r="54" spans="1:71" x14ac:dyDescent="0.25">
      <c r="A54" t="s">
        <v>10</v>
      </c>
      <c r="B54">
        <v>1.8587254000000001E-2</v>
      </c>
      <c r="C54">
        <v>2.7963276832457199E-2</v>
      </c>
      <c r="D54">
        <v>0</v>
      </c>
      <c r="E54">
        <v>0</v>
      </c>
      <c r="F54" s="1">
        <v>1.1902742796220699E-6</v>
      </c>
      <c r="G54" s="1">
        <v>1.45966018616288E-7</v>
      </c>
      <c r="H54" s="1">
        <v>-1.3023465199577301E-5</v>
      </c>
      <c r="I54" s="1">
        <v>-1.6605510879713599E-5</v>
      </c>
      <c r="J54" s="1">
        <v>-2.7895328791909501E-6</v>
      </c>
      <c r="K54" s="1">
        <v>-1.3394161775936501E-4</v>
      </c>
      <c r="L54" s="1">
        <v>3.56918885325957E-6</v>
      </c>
      <c r="M54" s="1">
        <v>-4.8348809726728498E-7</v>
      </c>
      <c r="N54" s="1">
        <v>4.5120647331769299E-7</v>
      </c>
      <c r="O54" s="1">
        <v>3.27582913363951E-7</v>
      </c>
      <c r="P54" s="1">
        <v>1.3754839608878699E-7</v>
      </c>
      <c r="Q54" s="1">
        <v>7.39249148705757E-8</v>
      </c>
      <c r="R54" s="1">
        <v>4.8990057189414399E-7</v>
      </c>
      <c r="S54" s="1">
        <v>1.0493567966113799E-8</v>
      </c>
      <c r="T54" s="1">
        <v>1.88028504571765E-6</v>
      </c>
      <c r="U54" s="1">
        <v>1.5003326700969601E-6</v>
      </c>
      <c r="V54" s="1">
        <v>-4.5720122779576802E-7</v>
      </c>
      <c r="W54" s="1">
        <v>6.5088497136804605E-8</v>
      </c>
      <c r="X54" s="1">
        <v>-4.2675743406667002E-7</v>
      </c>
      <c r="Y54" s="1">
        <v>1.29659165391531E-8</v>
      </c>
      <c r="Z54" s="1">
        <v>1.05656323923677E-6</v>
      </c>
      <c r="AA54" s="1">
        <v>6.5987896911297902E-7</v>
      </c>
      <c r="AB54" s="1">
        <v>1.0267167557626199E-6</v>
      </c>
      <c r="AC54" s="1">
        <v>2.2120587450584501E-6</v>
      </c>
      <c r="AD54" s="1">
        <v>4.6924096883118703E-8</v>
      </c>
      <c r="AE54" s="1">
        <v>3.1899262876270598E-7</v>
      </c>
      <c r="AF54" s="1">
        <v>-3.7334519978259703E-7</v>
      </c>
      <c r="AG54" s="1">
        <v>-1.7867687603422701E-6</v>
      </c>
      <c r="AH54" s="1">
        <v>-3.47270660650537E-7</v>
      </c>
      <c r="AI54" s="1">
        <v>-8.04683063839312E-7</v>
      </c>
      <c r="AJ54" s="1">
        <v>2.0840217854520599E-7</v>
      </c>
      <c r="AK54" s="1">
        <v>6.4907722077028701E-7</v>
      </c>
      <c r="AL54" s="1">
        <v>-2.24608824283733E-7</v>
      </c>
      <c r="AM54" s="1">
        <v>-4.0021206398263099E-7</v>
      </c>
      <c r="AN54" s="1">
        <v>1.9465464111204199E-6</v>
      </c>
      <c r="AO54" s="1">
        <v>-2.4658941025862698E-5</v>
      </c>
      <c r="AP54" s="1">
        <v>-6.8775593165444705E-5</v>
      </c>
      <c r="AQ54" s="1">
        <v>-1.6380350730597701E-7</v>
      </c>
      <c r="AR54" s="1">
        <v>-2.58630007327239E-6</v>
      </c>
      <c r="AS54" s="1">
        <v>-2.73714378298258E-6</v>
      </c>
      <c r="AT54" s="1">
        <v>-9.2652266986229395E-7</v>
      </c>
      <c r="AU54" s="1">
        <v>-3.6356430243325601E-6</v>
      </c>
      <c r="AV54" s="1">
        <v>-1.6453087865178701E-6</v>
      </c>
      <c r="AW54" s="1">
        <v>-8.9101159581119196E-7</v>
      </c>
      <c r="AX54" s="1">
        <v>5.4065518462345005E-7</v>
      </c>
      <c r="AY54" s="1">
        <v>3.2126875463732098E-7</v>
      </c>
      <c r="AZ54" s="1">
        <v>2.5228006545766298E-6</v>
      </c>
      <c r="BA54" s="1">
        <v>-8.7275199414080002E-7</v>
      </c>
      <c r="BB54" s="1">
        <v>4.0154151870057802E-7</v>
      </c>
      <c r="BC54" s="1">
        <v>2.13795489718197E-7</v>
      </c>
      <c r="BD54" s="1">
        <v>7.81944851208642E-4</v>
      </c>
      <c r="BE54" s="1">
        <v>-4.6493397580378799E-5</v>
      </c>
      <c r="BF54" s="1">
        <v>8.7052302157930999E-6</v>
      </c>
      <c r="BG54" s="1">
        <v>4.5247018918388703E-6</v>
      </c>
      <c r="BH54" s="1">
        <v>-1.9879626596335502E-6</v>
      </c>
      <c r="BI54" s="1">
        <v>2.4233114566054498E-7</v>
      </c>
      <c r="BJ54" s="1">
        <v>5.3345207156272899E-6</v>
      </c>
      <c r="BK54" s="1">
        <v>-8.7191800590384706E-6</v>
      </c>
      <c r="BL54" s="1">
        <v>-1.75796048993586E-4</v>
      </c>
      <c r="BM54" s="1">
        <v>-5.0785935342266597E-6</v>
      </c>
      <c r="BN54" s="1">
        <v>-5.40508484572834E-5</v>
      </c>
      <c r="BO54" s="1">
        <v>5.2293991326022202E-6</v>
      </c>
      <c r="BP54" s="1">
        <v>-2.3950834582632099E-4</v>
      </c>
      <c r="BQ54" s="1">
        <v>4.4468375344473396E-6</v>
      </c>
      <c r="BR54" s="1">
        <v>1.3009360738948399E-6</v>
      </c>
      <c r="BS54" s="1">
        <v>-2.3516929094724299E-5</v>
      </c>
    </row>
    <row r="55" spans="1:71" x14ac:dyDescent="0.25">
      <c r="A55" t="s">
        <v>42</v>
      </c>
      <c r="B55">
        <v>3.1644578600000202E-2</v>
      </c>
      <c r="C55">
        <v>4.3470498525888003E-2</v>
      </c>
      <c r="D55">
        <v>0</v>
      </c>
      <c r="E55">
        <v>0</v>
      </c>
      <c r="F55" s="1">
        <v>-8.5470785605988699E-7</v>
      </c>
      <c r="G55" s="1">
        <v>1.45361826178104E-6</v>
      </c>
      <c r="H55" s="1">
        <v>-2.4466913117823799E-6</v>
      </c>
      <c r="I55" s="1">
        <v>2.04161673226951E-6</v>
      </c>
      <c r="J55" s="1">
        <v>-3.6567000051440898E-5</v>
      </c>
      <c r="K55" s="1">
        <v>6.4692451904782105E-7</v>
      </c>
      <c r="L55" s="1">
        <v>2.08330874045388E-6</v>
      </c>
      <c r="M55" s="1">
        <v>-3.1471659032196E-5</v>
      </c>
      <c r="N55" s="1">
        <v>-3.5316731333737397E-5</v>
      </c>
      <c r="O55" s="1">
        <v>-5.8308951728222202E-7</v>
      </c>
      <c r="P55" s="1">
        <v>8.8813989165686197E-7</v>
      </c>
      <c r="Q55" s="1">
        <v>1.76897724310454E-8</v>
      </c>
      <c r="R55" s="1">
        <v>1.5526349160824599E-8</v>
      </c>
      <c r="S55" s="1">
        <v>-5.3998778984783496E-7</v>
      </c>
      <c r="T55" s="1">
        <v>5.4749075961668804E-7</v>
      </c>
      <c r="U55" s="1">
        <v>-2.9842280332444602E-6</v>
      </c>
      <c r="V55" s="1">
        <v>-5.5773461287878298E-7</v>
      </c>
      <c r="W55" s="1">
        <v>8.3862724835600197E-7</v>
      </c>
      <c r="X55" s="1">
        <v>1.4028557081233801E-6</v>
      </c>
      <c r="Y55" s="1">
        <v>5.1806357062742403E-8</v>
      </c>
      <c r="Z55" s="1">
        <v>-5.6054616505383004E-7</v>
      </c>
      <c r="AA55" s="1">
        <v>-3.6928698197257498E-7</v>
      </c>
      <c r="AB55" s="1">
        <v>-1.41666360999251E-6</v>
      </c>
      <c r="AC55" s="1">
        <v>2.8864185532312499E-7</v>
      </c>
      <c r="AD55" s="1">
        <v>2.9318007617388098E-7</v>
      </c>
      <c r="AE55" s="1">
        <v>5.1418417408534203E-7</v>
      </c>
      <c r="AF55" s="1">
        <v>5.1483737000326298E-8</v>
      </c>
      <c r="AG55" s="1">
        <v>-2.2076208043374498E-6</v>
      </c>
      <c r="AH55" s="1">
        <v>1.7691154517285601E-7</v>
      </c>
      <c r="AI55" s="1">
        <v>5.8230188200074302E-7</v>
      </c>
      <c r="AJ55" s="1">
        <v>4.3075578161582397E-6</v>
      </c>
      <c r="AK55" s="1">
        <v>6.2807938003522399E-6</v>
      </c>
      <c r="AL55" s="1">
        <v>-6.9112114282810597E-7</v>
      </c>
      <c r="AM55" s="1">
        <v>-2.0901991330314101E-6</v>
      </c>
      <c r="AN55" s="1">
        <v>-3.43552046667299E-6</v>
      </c>
      <c r="AO55" s="1">
        <v>-4.1656894850195398E-6</v>
      </c>
      <c r="AP55" s="1">
        <v>-5.85663121252456E-6</v>
      </c>
      <c r="AQ55" s="1">
        <v>-9.6836526982425802E-5</v>
      </c>
      <c r="AR55" s="1">
        <v>1.9613104608124702E-6</v>
      </c>
      <c r="AS55" s="1">
        <v>-7.6835818971676806E-6</v>
      </c>
      <c r="AT55" s="1">
        <v>-1.3894235974446399E-6</v>
      </c>
      <c r="AU55" s="1">
        <v>-1.03989106861219E-5</v>
      </c>
      <c r="AV55" s="1">
        <v>1.8647907616654699E-6</v>
      </c>
      <c r="AW55" s="1">
        <v>4.2637875272624302E-6</v>
      </c>
      <c r="AX55" s="1">
        <v>4.31340854009151E-7</v>
      </c>
      <c r="AY55" s="1">
        <v>7.80218613886056E-6</v>
      </c>
      <c r="AZ55" s="1">
        <v>-1.03272623008448E-6</v>
      </c>
      <c r="BA55" s="1">
        <v>3.6408580605245602E-7</v>
      </c>
      <c r="BB55" s="1">
        <v>-1.4506279689796101E-6</v>
      </c>
      <c r="BC55" s="1">
        <v>5.0601046745006203E-7</v>
      </c>
      <c r="BD55" s="1">
        <v>-4.6493397580378799E-5</v>
      </c>
      <c r="BE55">
        <v>1.8896842420892299E-3</v>
      </c>
      <c r="BF55" s="1">
        <v>-4.6958235431415599E-6</v>
      </c>
      <c r="BG55" s="1">
        <v>1.87380375575379E-6</v>
      </c>
      <c r="BH55" s="1">
        <v>-1.6631106554056699E-5</v>
      </c>
      <c r="BI55" s="1">
        <v>-1.43808065220397E-5</v>
      </c>
      <c r="BJ55" s="1">
        <v>7.2869236386407E-7</v>
      </c>
      <c r="BK55" s="1">
        <v>-5.8057579375613603E-5</v>
      </c>
      <c r="BL55" s="1">
        <v>-1.4461462707554499E-4</v>
      </c>
      <c r="BM55" s="1">
        <v>8.7409914738899908E-6</v>
      </c>
      <c r="BN55" s="1">
        <v>-2.2616259963595799E-4</v>
      </c>
      <c r="BO55" s="1">
        <v>-8.1116468214218807E-6</v>
      </c>
      <c r="BP55">
        <v>-1.07804393366143E-3</v>
      </c>
      <c r="BQ55" s="1">
        <v>8.5924015069159292E-6</v>
      </c>
      <c r="BR55" s="1">
        <v>8.6567308363454204E-8</v>
      </c>
      <c r="BS55" s="1">
        <v>-1.01284443093311E-4</v>
      </c>
    </row>
    <row r="56" spans="1:71" x14ac:dyDescent="0.25">
      <c r="A56" t="s">
        <v>57</v>
      </c>
      <c r="B56">
        <v>2.7714221599999801E-2</v>
      </c>
      <c r="C56">
        <v>4.4403465786941397E-2</v>
      </c>
      <c r="D56">
        <v>0</v>
      </c>
      <c r="E56">
        <v>0</v>
      </c>
      <c r="F56" s="1">
        <v>-7.4333670462173401E-6</v>
      </c>
      <c r="G56" s="1">
        <v>-2.67038070404489E-8</v>
      </c>
      <c r="H56" s="1">
        <v>8.6257651500828096E-7</v>
      </c>
      <c r="I56" s="1">
        <v>-1.3092706272954199E-7</v>
      </c>
      <c r="J56" s="1">
        <v>1.6477451737267699E-6</v>
      </c>
      <c r="K56" s="1">
        <v>-2.0955533815766E-6</v>
      </c>
      <c r="L56" s="1">
        <v>1.7727373634382899E-7</v>
      </c>
      <c r="M56" s="1">
        <v>8.5467145723557898E-7</v>
      </c>
      <c r="N56" s="1">
        <v>4.6698240001021298E-7</v>
      </c>
      <c r="O56" s="1">
        <v>-6.9026112785604599E-6</v>
      </c>
      <c r="P56" s="1">
        <v>-4.7844566368284403E-8</v>
      </c>
      <c r="Q56" s="1">
        <v>3.5237191454733801E-7</v>
      </c>
      <c r="R56" s="1">
        <v>-1.6064504110240501E-4</v>
      </c>
      <c r="S56" s="1">
        <v>-1.6447609135956099E-5</v>
      </c>
      <c r="T56" s="1">
        <v>-3.70839365758945E-5</v>
      </c>
      <c r="U56" s="1">
        <v>-6.2535719373863003E-6</v>
      </c>
      <c r="V56" s="1">
        <v>2.3834784066974401E-6</v>
      </c>
      <c r="W56" s="1">
        <v>-4.6221567537774498E-7</v>
      </c>
      <c r="X56" s="1">
        <v>-4.4518338098568298E-7</v>
      </c>
      <c r="Y56" s="1">
        <v>6.8406470550188896E-7</v>
      </c>
      <c r="Z56" s="1">
        <v>1.61374157579495E-6</v>
      </c>
      <c r="AA56" s="1">
        <v>-2.1612374714610799E-8</v>
      </c>
      <c r="AB56" s="1">
        <v>2.8415479235325502E-7</v>
      </c>
      <c r="AC56" s="1">
        <v>1.8543924023241999E-6</v>
      </c>
      <c r="AD56" s="1">
        <v>-3.6217829052795201E-7</v>
      </c>
      <c r="AE56" s="1">
        <v>-1.6974884568757001E-7</v>
      </c>
      <c r="AF56" s="1">
        <v>3.9326832643273001E-7</v>
      </c>
      <c r="AG56" s="1">
        <v>-1.58062989477763E-6</v>
      </c>
      <c r="AH56" s="1">
        <v>5.1096677056309703E-7</v>
      </c>
      <c r="AI56" s="1">
        <v>-3.3032368835390899E-7</v>
      </c>
      <c r="AJ56" s="1">
        <v>-8.9994593928145999E-7</v>
      </c>
      <c r="AK56" s="1">
        <v>1.1720879002444401E-6</v>
      </c>
      <c r="AL56" s="1">
        <v>-1.0521444842262199E-6</v>
      </c>
      <c r="AM56" s="1">
        <v>1.7692306303874899E-6</v>
      </c>
      <c r="AN56" s="1">
        <v>-9.0521144585128796E-7</v>
      </c>
      <c r="AO56" s="1">
        <v>5.8759669036024302E-6</v>
      </c>
      <c r="AP56" s="1">
        <v>-2.94037597089855E-6</v>
      </c>
      <c r="AQ56" s="1">
        <v>-1.56650795038951E-6</v>
      </c>
      <c r="AR56" s="1">
        <v>-1.29927662580578E-4</v>
      </c>
      <c r="AS56" s="1">
        <v>-5.2031534255676999E-4</v>
      </c>
      <c r="AT56" s="1">
        <v>-3.5694556953235899E-7</v>
      </c>
      <c r="AU56" s="1">
        <v>-2.9689496079990401E-4</v>
      </c>
      <c r="AV56" s="1">
        <v>4.3464287156045999E-6</v>
      </c>
      <c r="AW56" s="1">
        <v>-5.8536302757835798E-8</v>
      </c>
      <c r="AX56" s="1">
        <v>-2.9319984064178199E-7</v>
      </c>
      <c r="AY56" s="1">
        <v>2.54553975463336E-6</v>
      </c>
      <c r="AZ56" s="1">
        <v>-1.0611120051616299E-6</v>
      </c>
      <c r="BA56" s="1">
        <v>-1.46352702164099E-6</v>
      </c>
      <c r="BB56" s="1">
        <v>6.1973847142557304E-7</v>
      </c>
      <c r="BC56" s="1">
        <v>-3.3694837641598898E-6</v>
      </c>
      <c r="BD56" s="1">
        <v>8.7052302157930999E-6</v>
      </c>
      <c r="BE56" s="1">
        <v>-4.6958235431415599E-6</v>
      </c>
      <c r="BF56">
        <v>1.9716677738920801E-3</v>
      </c>
      <c r="BG56" s="1">
        <v>-3.5050924129033603E-5</v>
      </c>
      <c r="BH56" s="1">
        <v>-5.0141957646407699E-6</v>
      </c>
      <c r="BI56" s="1">
        <v>4.1774211916872202E-7</v>
      </c>
      <c r="BJ56" s="1">
        <v>-3.5273903141975803E-5</v>
      </c>
      <c r="BK56" s="1">
        <v>-3.3989288035925197E-4</v>
      </c>
      <c r="BL56" s="1">
        <v>-7.8432182529731903E-6</v>
      </c>
      <c r="BM56" s="1">
        <v>-1.53599825159076E-4</v>
      </c>
      <c r="BN56" s="1">
        <v>-5.6485185122504998E-5</v>
      </c>
      <c r="BO56" s="1">
        <v>-8.6331186706424705E-5</v>
      </c>
      <c r="BP56" s="1">
        <v>-5.3500519490117698E-5</v>
      </c>
      <c r="BQ56" s="1">
        <v>-2.8541888980455999E-6</v>
      </c>
      <c r="BR56" s="1">
        <v>-1.5231463800570599E-6</v>
      </c>
      <c r="BS56" s="1">
        <v>-2.5596415569607901E-5</v>
      </c>
    </row>
    <row r="57" spans="1:71" x14ac:dyDescent="0.25">
      <c r="A57" t="s">
        <v>65</v>
      </c>
      <c r="B57">
        <v>2.0659191000000101E-2</v>
      </c>
      <c r="C57">
        <v>2.57104126582876E-2</v>
      </c>
      <c r="D57">
        <v>0</v>
      </c>
      <c r="E57">
        <v>0</v>
      </c>
      <c r="F57" s="1">
        <v>-4.2435616364402099E-7</v>
      </c>
      <c r="G57" s="1">
        <v>-7.82360944990739E-8</v>
      </c>
      <c r="H57" s="1">
        <v>-3.10824582907996E-7</v>
      </c>
      <c r="I57" s="1">
        <v>-1.2659090935894601E-6</v>
      </c>
      <c r="J57" s="1">
        <v>8.79638877736386E-7</v>
      </c>
      <c r="K57" s="1">
        <v>5.4701487118686104E-7</v>
      </c>
      <c r="L57" s="1">
        <v>-4.6321724854277702E-9</v>
      </c>
      <c r="M57" s="1">
        <v>7.4308425942503896E-8</v>
      </c>
      <c r="N57" s="1">
        <v>-2.5959849368355999E-7</v>
      </c>
      <c r="O57" s="1">
        <v>-4.561694212752E-7</v>
      </c>
      <c r="P57" s="1">
        <v>6.70542703627462E-8</v>
      </c>
      <c r="Q57" s="1">
        <v>5.5337964876656499E-8</v>
      </c>
      <c r="R57" s="1">
        <v>-1.0611431566852401E-6</v>
      </c>
      <c r="S57" s="1">
        <v>-2.0962155539677499E-5</v>
      </c>
      <c r="T57" s="1">
        <v>-1.17296252440455E-4</v>
      </c>
      <c r="U57" s="1">
        <v>1.94257634980556E-6</v>
      </c>
      <c r="V57" s="1">
        <v>4.0291696646375697E-6</v>
      </c>
      <c r="W57" s="1">
        <v>-3.07556906488117E-5</v>
      </c>
      <c r="X57" s="1">
        <v>1.08596733644046E-6</v>
      </c>
      <c r="Y57" s="1">
        <v>4.7560811509722697E-8</v>
      </c>
      <c r="Z57" s="1">
        <v>-3.0544028909996201E-7</v>
      </c>
      <c r="AA57" s="1">
        <v>6.9484570570511098E-7</v>
      </c>
      <c r="AB57" s="1">
        <v>-5.3220667212866496E-7</v>
      </c>
      <c r="AC57" s="1">
        <v>-8.9357473524812205E-7</v>
      </c>
      <c r="AD57" s="1">
        <v>7.2463944201995403E-8</v>
      </c>
      <c r="AE57" s="1">
        <v>-1.1577843046124299E-7</v>
      </c>
      <c r="AF57" s="1">
        <v>-1.8391873516861201E-7</v>
      </c>
      <c r="AG57" s="1">
        <v>-1.08611594752453E-6</v>
      </c>
      <c r="AH57" s="1">
        <v>-6.72883756678589E-8</v>
      </c>
      <c r="AI57" s="1">
        <v>2.60268935546014E-7</v>
      </c>
      <c r="AJ57" s="1">
        <v>-1.13333463943843E-6</v>
      </c>
      <c r="AK57" s="1">
        <v>1.4853991931864399E-6</v>
      </c>
      <c r="AL57" s="1">
        <v>5.53065488648324E-7</v>
      </c>
      <c r="AM57" s="1">
        <v>9.3147031341046802E-7</v>
      </c>
      <c r="AN57" s="1">
        <v>4.6476835714890402E-7</v>
      </c>
      <c r="AO57" s="1">
        <v>2.3331362837598002E-6</v>
      </c>
      <c r="AP57" s="1">
        <v>1.9575129893778998E-6</v>
      </c>
      <c r="AQ57" s="1">
        <v>2.3231703750304498E-6</v>
      </c>
      <c r="AR57" s="1">
        <v>-2.44347916466444E-6</v>
      </c>
      <c r="AS57" s="1">
        <v>-8.53680469639602E-5</v>
      </c>
      <c r="AT57" s="1">
        <v>-2.1702425875893598E-5</v>
      </c>
      <c r="AU57" s="1">
        <v>-2.4487494633459197E-4</v>
      </c>
      <c r="AV57" s="1">
        <v>3.2984178183798101E-6</v>
      </c>
      <c r="AW57" s="1">
        <v>9.9909219651052196E-7</v>
      </c>
      <c r="AX57" s="1">
        <v>-3.2569018628951998E-7</v>
      </c>
      <c r="AY57" s="1">
        <v>8.8233941364736601E-8</v>
      </c>
      <c r="AZ57" s="1">
        <v>1.44284269490006E-6</v>
      </c>
      <c r="BA57" s="1">
        <v>2.9549398363706802E-6</v>
      </c>
      <c r="BB57" s="1">
        <v>1.13035468626753E-6</v>
      </c>
      <c r="BC57" s="1">
        <v>1.5673460437312701E-6</v>
      </c>
      <c r="BD57" s="1">
        <v>4.5247018918388703E-6</v>
      </c>
      <c r="BE57" s="1">
        <v>1.87380375575379E-6</v>
      </c>
      <c r="BF57" s="1">
        <v>-3.5050924129033603E-5</v>
      </c>
      <c r="BG57" s="1">
        <v>6.6102531905943901E-4</v>
      </c>
      <c r="BH57" s="1">
        <v>1.5287747913302101E-6</v>
      </c>
      <c r="BI57" s="1">
        <v>4.1980509647291997E-6</v>
      </c>
      <c r="BJ57" s="1">
        <v>-6.8848875518728702E-6</v>
      </c>
      <c r="BK57" s="1">
        <v>-6.6993007665320907E-5</v>
      </c>
      <c r="BL57" s="1">
        <v>-4.4346387321053101E-6</v>
      </c>
      <c r="BM57" s="1">
        <v>-2.2319620211715899E-5</v>
      </c>
      <c r="BN57" s="1">
        <v>-7.3783402614443598E-6</v>
      </c>
      <c r="BO57" s="1">
        <v>-1.88804749159024E-5</v>
      </c>
      <c r="BP57" s="1">
        <v>-1.1296090790624999E-5</v>
      </c>
      <c r="BQ57" s="1">
        <v>3.2138428461278201E-6</v>
      </c>
      <c r="BR57" s="1">
        <v>-9.1220823645165303E-6</v>
      </c>
      <c r="BS57" s="1">
        <v>6.6168300998246297E-6</v>
      </c>
    </row>
    <row r="58" spans="1:71" x14ac:dyDescent="0.25">
      <c r="A58" t="s">
        <v>60</v>
      </c>
      <c r="B58">
        <v>2.78294199000001E-2</v>
      </c>
      <c r="C58">
        <v>3.9985429063741397E-2</v>
      </c>
      <c r="D58">
        <v>0</v>
      </c>
      <c r="E58">
        <v>0</v>
      </c>
      <c r="F58" s="1">
        <v>-1.1336751785065601E-7</v>
      </c>
      <c r="G58" s="1">
        <v>4.0735545271964001E-8</v>
      </c>
      <c r="H58" s="1">
        <v>2.5216635788715001E-6</v>
      </c>
      <c r="I58" s="1">
        <v>-1.5234325157006499E-7</v>
      </c>
      <c r="J58" s="1">
        <v>3.6170720196909001E-6</v>
      </c>
      <c r="K58" s="1">
        <v>1.8399977330194501E-6</v>
      </c>
      <c r="L58" s="1">
        <v>-7.43161291109673E-7</v>
      </c>
      <c r="M58" s="1">
        <v>5.5919259013837798E-8</v>
      </c>
      <c r="N58" s="1">
        <v>-1.4876118217230499E-7</v>
      </c>
      <c r="O58" s="1">
        <v>5.3105450644638003E-7</v>
      </c>
      <c r="P58" s="1">
        <v>8.7851159228961798E-8</v>
      </c>
      <c r="Q58" s="1">
        <v>1.2363494109797901E-7</v>
      </c>
      <c r="R58" s="1">
        <v>-1.02464336569385E-6</v>
      </c>
      <c r="S58" s="1">
        <v>3.0277771383801199E-6</v>
      </c>
      <c r="T58" s="1">
        <v>-6.86648752600458E-7</v>
      </c>
      <c r="U58" s="1">
        <v>1.2654722731154501E-6</v>
      </c>
      <c r="V58" s="1">
        <v>-2.5693225589920497E-7</v>
      </c>
      <c r="W58" s="1">
        <v>3.04402080151197E-7</v>
      </c>
      <c r="X58" s="1">
        <v>1.51597855050381E-6</v>
      </c>
      <c r="Y58" s="1">
        <v>-4.93607928589854E-9</v>
      </c>
      <c r="Z58" s="1">
        <v>-5.4342284256381797E-6</v>
      </c>
      <c r="AA58" s="1">
        <v>-4.5125777703263299E-5</v>
      </c>
      <c r="AB58" s="1">
        <v>-1.8066717135875101E-6</v>
      </c>
      <c r="AC58" s="1">
        <v>-1.4357558352624901E-7</v>
      </c>
      <c r="AD58" s="1">
        <v>1.5786392297748701E-6</v>
      </c>
      <c r="AE58" s="1">
        <v>8.3237264461920696E-7</v>
      </c>
      <c r="AF58" s="1">
        <v>-1.3456782796818301E-7</v>
      </c>
      <c r="AG58" s="1">
        <v>-3.9176960133857001E-5</v>
      </c>
      <c r="AH58" s="1">
        <v>2.09319479439269E-7</v>
      </c>
      <c r="AI58" s="1">
        <v>2.2185771537137101E-7</v>
      </c>
      <c r="AJ58" s="1">
        <v>-2.2219523639156801E-6</v>
      </c>
      <c r="AK58" s="1">
        <v>3.0645834119414199E-6</v>
      </c>
      <c r="AL58" s="1">
        <v>1.6353993089376799E-6</v>
      </c>
      <c r="AM58" s="1">
        <v>1.4699075724376601E-7</v>
      </c>
      <c r="AN58" s="1">
        <v>5.2172604706433899E-7</v>
      </c>
      <c r="AO58" s="1">
        <v>-1.4109683204637599E-7</v>
      </c>
      <c r="AP58" s="1">
        <v>3.7093857678769101E-6</v>
      </c>
      <c r="AQ58" s="1">
        <v>3.7865286908584901E-6</v>
      </c>
      <c r="AR58" s="1">
        <v>-2.7635708713776201E-7</v>
      </c>
      <c r="AS58" s="1">
        <v>-9.3753675560604804E-6</v>
      </c>
      <c r="AT58" s="1">
        <v>1.6922562891327699E-6</v>
      </c>
      <c r="AU58" s="1">
        <v>-1.72789191189144E-5</v>
      </c>
      <c r="AV58" s="1">
        <v>-1.6753838218802101E-4</v>
      </c>
      <c r="AW58" s="1">
        <v>1.04835050913475E-6</v>
      </c>
      <c r="AX58" s="1">
        <v>-5.5559915494196104E-6</v>
      </c>
      <c r="AY58" s="1">
        <v>1.5084789756830401E-6</v>
      </c>
      <c r="AZ58" s="1">
        <v>6.6577630958412702E-6</v>
      </c>
      <c r="BA58" s="1">
        <v>2.46245106335353E-7</v>
      </c>
      <c r="BB58" s="1">
        <v>1.40729375951563E-6</v>
      </c>
      <c r="BC58" s="1">
        <v>3.33575292757393E-6</v>
      </c>
      <c r="BD58" s="1">
        <v>-1.9879626596335502E-6</v>
      </c>
      <c r="BE58" s="1">
        <v>-1.6631106554056699E-5</v>
      </c>
      <c r="BF58" s="1">
        <v>-5.0141957646407699E-6</v>
      </c>
      <c r="BG58" s="1">
        <v>1.5287747913302101E-6</v>
      </c>
      <c r="BH58">
        <v>1.59883453741149E-3</v>
      </c>
      <c r="BI58" s="1">
        <v>-7.2689861687224796E-5</v>
      </c>
      <c r="BJ58" s="1">
        <v>-3.3338426934238002E-6</v>
      </c>
      <c r="BK58" s="1">
        <v>-7.8596160906745194E-5</v>
      </c>
      <c r="BL58" s="1">
        <v>-2.4113416897201302E-5</v>
      </c>
      <c r="BM58" s="1">
        <v>-1.48113653050232E-6</v>
      </c>
      <c r="BN58" s="1">
        <v>-4.4435524474141898E-4</v>
      </c>
      <c r="BO58" s="1">
        <v>-1.10093969750967E-5</v>
      </c>
      <c r="BP58" s="1">
        <v>-2.1075812694093399E-4</v>
      </c>
      <c r="BQ58" s="1">
        <v>1.84787355388915E-6</v>
      </c>
      <c r="BR58" s="1">
        <v>3.35063843785913E-6</v>
      </c>
      <c r="BS58" s="1">
        <v>-4.8478523258125298E-4</v>
      </c>
    </row>
    <row r="59" spans="1:71" x14ac:dyDescent="0.25">
      <c r="A59" t="s">
        <v>61</v>
      </c>
      <c r="B59">
        <v>2.8669345400000001E-2</v>
      </c>
      <c r="C59">
        <v>3.9809356243679199E-2</v>
      </c>
      <c r="D59">
        <v>0</v>
      </c>
      <c r="E59">
        <v>0</v>
      </c>
      <c r="F59" s="1">
        <v>-1.0432311267202599E-6</v>
      </c>
      <c r="G59" s="1">
        <v>7.1410766758493601E-8</v>
      </c>
      <c r="H59" s="1">
        <v>-1.1967786500635601E-6</v>
      </c>
      <c r="I59" s="1">
        <v>1.7840770731565799E-6</v>
      </c>
      <c r="J59" s="1">
        <v>1.26419766851361E-6</v>
      </c>
      <c r="K59" s="1">
        <v>1.3282051671960501E-6</v>
      </c>
      <c r="L59" s="1">
        <v>1.2334398198814901E-6</v>
      </c>
      <c r="M59" s="1">
        <v>1.62748950022011E-7</v>
      </c>
      <c r="N59" s="1">
        <v>-2.60051711658229E-7</v>
      </c>
      <c r="O59" s="1">
        <v>1.5020994147833299E-6</v>
      </c>
      <c r="P59" s="1">
        <v>-4.5231867032710101E-8</v>
      </c>
      <c r="Q59" s="1">
        <v>8.6513209923876496E-8</v>
      </c>
      <c r="R59" s="1">
        <v>-3.2578268435377299E-7</v>
      </c>
      <c r="S59" s="1">
        <v>-4.4868826763596201E-6</v>
      </c>
      <c r="T59" s="1">
        <v>4.6913246042117199E-7</v>
      </c>
      <c r="U59" s="1">
        <v>1.2648239053409701E-6</v>
      </c>
      <c r="V59" s="1">
        <v>1.2225107605819001E-7</v>
      </c>
      <c r="W59" s="1">
        <v>1.10224457687386E-7</v>
      </c>
      <c r="X59" s="1">
        <v>-5.7873118333859697E-7</v>
      </c>
      <c r="Y59" s="1">
        <v>5.4873680887681499E-8</v>
      </c>
      <c r="Z59" s="1">
        <v>3.8745246718907802E-7</v>
      </c>
      <c r="AA59" s="1">
        <v>1.7975190352432499E-6</v>
      </c>
      <c r="AB59" s="1">
        <v>-3.1727046179070899E-5</v>
      </c>
      <c r="AC59" s="1">
        <v>-3.0210874077873098E-6</v>
      </c>
      <c r="AD59" s="1">
        <v>3.8065341099651303E-7</v>
      </c>
      <c r="AE59" s="1">
        <v>2.8603614263343E-6</v>
      </c>
      <c r="AF59" s="1">
        <v>-3.0919401200121702E-5</v>
      </c>
      <c r="AG59" s="1">
        <v>-7.9468233304550198E-6</v>
      </c>
      <c r="AH59" s="1">
        <v>1.00605259021406E-7</v>
      </c>
      <c r="AI59" s="1">
        <v>2.7208501268678999E-7</v>
      </c>
      <c r="AJ59" s="1">
        <v>2.02952313000461E-6</v>
      </c>
      <c r="AK59" s="1">
        <v>1.4100470670588201E-6</v>
      </c>
      <c r="AL59" s="1">
        <v>-7.7942169816584401E-7</v>
      </c>
      <c r="AM59" s="1">
        <v>-1.3945959198082901E-7</v>
      </c>
      <c r="AN59" s="1">
        <v>1.9905376944470398E-6</v>
      </c>
      <c r="AO59" s="1">
        <v>2.5674140720348198E-6</v>
      </c>
      <c r="AP59" s="1">
        <v>1.3529211364909401E-6</v>
      </c>
      <c r="AQ59" s="1">
        <v>5.3269520324240497E-6</v>
      </c>
      <c r="AR59" s="1">
        <v>3.4506730599601699E-6</v>
      </c>
      <c r="AS59" s="1">
        <v>-7.6444123015534806E-6</v>
      </c>
      <c r="AT59" s="1">
        <v>-4.2272792435160401E-8</v>
      </c>
      <c r="AU59" s="1">
        <v>-1.29007365385754E-5</v>
      </c>
      <c r="AV59" s="1">
        <v>-1.174232309078E-5</v>
      </c>
      <c r="AW59" s="1">
        <v>-8.5556485070740606E-5</v>
      </c>
      <c r="AX59" s="1">
        <v>1.56404622793516E-6</v>
      </c>
      <c r="AY59" s="1">
        <v>-1.7925153301271199E-5</v>
      </c>
      <c r="AZ59" s="1">
        <v>-7.6682724480619204E-7</v>
      </c>
      <c r="BA59" s="1">
        <v>-5.8584045173246598E-7</v>
      </c>
      <c r="BB59" s="1">
        <v>1.6729660987429999E-6</v>
      </c>
      <c r="BC59" s="1">
        <v>8.7865890180628097E-6</v>
      </c>
      <c r="BD59" s="1">
        <v>2.4233114566054498E-7</v>
      </c>
      <c r="BE59" s="1">
        <v>-1.43808065220397E-5</v>
      </c>
      <c r="BF59" s="1">
        <v>4.1774211916872202E-7</v>
      </c>
      <c r="BG59" s="1">
        <v>4.1980509647291997E-6</v>
      </c>
      <c r="BH59" s="1">
        <v>-7.2689861687224796E-5</v>
      </c>
      <c r="BI59">
        <v>1.5847848445361601E-3</v>
      </c>
      <c r="BJ59" s="1">
        <v>-3.88519998678006E-6</v>
      </c>
      <c r="BK59" s="1">
        <v>-6.3110276584777295E-5</v>
      </c>
      <c r="BL59" s="1">
        <v>-2.2364448122838101E-5</v>
      </c>
      <c r="BM59" s="1">
        <v>2.2150354864899299E-6</v>
      </c>
      <c r="BN59" s="1">
        <v>-8.2847786636844204E-4</v>
      </c>
      <c r="BO59" s="1">
        <v>-1.8938860319089299E-6</v>
      </c>
      <c r="BP59" s="1">
        <v>-1.9864338953249299E-4</v>
      </c>
      <c r="BQ59" s="1">
        <v>6.2424033371908097E-6</v>
      </c>
      <c r="BR59" s="1">
        <v>5.4154807994043104E-6</v>
      </c>
      <c r="BS59" s="1">
        <v>-2.2384051727054901E-4</v>
      </c>
    </row>
    <row r="60" spans="1:71" x14ac:dyDescent="0.25">
      <c r="A60" t="s">
        <v>47</v>
      </c>
      <c r="B60">
        <v>3.0724702300000101E-2</v>
      </c>
      <c r="C60">
        <v>4.4246658873223897E-2</v>
      </c>
      <c r="D60">
        <v>0</v>
      </c>
      <c r="E60">
        <v>0</v>
      </c>
      <c r="F60" s="1">
        <v>4.2501701680934602E-7</v>
      </c>
      <c r="G60" s="1">
        <v>2.5183358600926901E-7</v>
      </c>
      <c r="H60" s="1">
        <v>-6.4227841505191097E-7</v>
      </c>
      <c r="I60" s="1">
        <v>-2.9182567282813998E-6</v>
      </c>
      <c r="J60" s="1">
        <v>6.5907001806802899E-6</v>
      </c>
      <c r="K60" s="1">
        <v>2.70469012303143E-6</v>
      </c>
      <c r="L60" s="1">
        <v>2.1166837835066201E-7</v>
      </c>
      <c r="M60" s="1">
        <v>2.8487086232063101E-6</v>
      </c>
      <c r="N60" s="1">
        <v>2.6735259710784499E-8</v>
      </c>
      <c r="O60" s="1">
        <v>-7.7784676969011101E-7</v>
      </c>
      <c r="P60" s="1">
        <v>-1.4303798619248599E-8</v>
      </c>
      <c r="Q60" s="1">
        <v>1.9195500396610501E-7</v>
      </c>
      <c r="R60" s="1">
        <v>-2.2728472354456401E-6</v>
      </c>
      <c r="S60" s="1">
        <v>-2.5813289971197499E-6</v>
      </c>
      <c r="T60" s="1">
        <v>-6.3053176689915797E-6</v>
      </c>
      <c r="U60" s="1">
        <v>2.6551014701252599E-6</v>
      </c>
      <c r="V60" s="1">
        <v>9.6645501225498301E-7</v>
      </c>
      <c r="W60" s="1">
        <v>-1.90847510847379E-7</v>
      </c>
      <c r="X60" s="1">
        <v>-7.4467402741008298E-5</v>
      </c>
      <c r="Y60" s="1">
        <v>4.1855084598702799E-8</v>
      </c>
      <c r="Z60" s="1">
        <v>-1.00073293653546E-6</v>
      </c>
      <c r="AA60" s="1">
        <v>3.0253756707601398E-7</v>
      </c>
      <c r="AB60" s="1">
        <v>2.9042747112077199E-7</v>
      </c>
      <c r="AC60" s="1">
        <v>9.1777433660314603E-8</v>
      </c>
      <c r="AD60" s="1">
        <v>4.0788505651121499E-8</v>
      </c>
      <c r="AE60" s="1">
        <v>5.3732657026636899E-8</v>
      </c>
      <c r="AF60" s="1">
        <v>5.6676301678790805E-7</v>
      </c>
      <c r="AG60" s="1">
        <v>8.5176832621834405E-7</v>
      </c>
      <c r="AH60" s="1">
        <v>1.8776841114151E-6</v>
      </c>
      <c r="AI60" s="1">
        <v>-6.1466533792840899E-5</v>
      </c>
      <c r="AJ60" s="1">
        <v>-1.1901984194751E-5</v>
      </c>
      <c r="AK60" s="1">
        <v>-1.81064602202879E-5</v>
      </c>
      <c r="AL60" s="1">
        <v>9.6539496672634203E-7</v>
      </c>
      <c r="AM60" s="1">
        <v>3.8547127515890199E-7</v>
      </c>
      <c r="AN60" s="1">
        <v>3.8649894881035401E-7</v>
      </c>
      <c r="AO60" s="1">
        <v>2.5933612617369801E-6</v>
      </c>
      <c r="AP60" s="1">
        <v>3.0323940119569799E-6</v>
      </c>
      <c r="AQ60" s="1">
        <v>-1.64122490557267E-6</v>
      </c>
      <c r="AR60" s="1">
        <v>1.13341381802163E-6</v>
      </c>
      <c r="AS60" s="1">
        <v>-1.1290997771704999E-4</v>
      </c>
      <c r="AT60" s="1">
        <v>9.2535778921435497E-7</v>
      </c>
      <c r="AU60" s="1">
        <v>-1.2471458740375199E-4</v>
      </c>
      <c r="AV60" s="1">
        <v>5.2599871021044896E-6</v>
      </c>
      <c r="AW60" s="1">
        <v>2.4389023173121502E-6</v>
      </c>
      <c r="AX60" s="1">
        <v>9.0021633822024302E-7</v>
      </c>
      <c r="AY60" s="1">
        <v>9.1041022172306705E-7</v>
      </c>
      <c r="AZ60" s="1">
        <v>-6.5960174679019999E-5</v>
      </c>
      <c r="BA60" s="1">
        <v>-8.9042353135562898E-5</v>
      </c>
      <c r="BB60" s="1">
        <v>-9.4233287503914898E-8</v>
      </c>
      <c r="BC60" s="1">
        <v>-1.9512146846036699E-5</v>
      </c>
      <c r="BD60" s="1">
        <v>5.3345207156272899E-6</v>
      </c>
      <c r="BE60" s="1">
        <v>7.2869236386407E-7</v>
      </c>
      <c r="BF60" s="1">
        <v>-3.5273903141975803E-5</v>
      </c>
      <c r="BG60" s="1">
        <v>-6.8848875518728702E-6</v>
      </c>
      <c r="BH60" s="1">
        <v>-3.3338426934238002E-6</v>
      </c>
      <c r="BI60" s="1">
        <v>-3.88519998678006E-6</v>
      </c>
      <c r="BJ60">
        <v>1.9577668214434498E-3</v>
      </c>
      <c r="BK60" s="1">
        <v>-6.9483506411521605E-4</v>
      </c>
      <c r="BL60" s="1">
        <v>-4.9113162297005397E-6</v>
      </c>
      <c r="BM60" s="1">
        <v>-2.15661346754936E-5</v>
      </c>
      <c r="BN60" s="1">
        <v>-5.5102958466917699E-5</v>
      </c>
      <c r="BO60" s="1">
        <v>-4.8096104091985899E-4</v>
      </c>
      <c r="BP60" s="1">
        <v>-5.4140003725251803E-5</v>
      </c>
      <c r="BQ60" s="1">
        <v>-3.5621199812295497E-5</v>
      </c>
      <c r="BR60" s="1">
        <v>3.4394950475117699E-6</v>
      </c>
      <c r="BS60" s="1">
        <v>-1.41547461653203E-5</v>
      </c>
    </row>
    <row r="61" spans="1:71" x14ac:dyDescent="0.25">
      <c r="A61" t="s">
        <v>53</v>
      </c>
      <c r="B61">
        <v>8.9054513099999594E-2</v>
      </c>
      <c r="C61">
        <v>8.9230448328964193E-2</v>
      </c>
      <c r="D61">
        <v>0</v>
      </c>
      <c r="E61">
        <v>0</v>
      </c>
      <c r="F61" s="1">
        <v>-7.3118035201783996E-7</v>
      </c>
      <c r="G61" s="1">
        <v>-1.29372309437066E-8</v>
      </c>
      <c r="H61" s="1">
        <v>-3.6664900681072199E-6</v>
      </c>
      <c r="I61" s="1">
        <v>-1.62364264054522E-6</v>
      </c>
      <c r="J61" s="1">
        <v>-7.1583968452472703E-6</v>
      </c>
      <c r="K61" s="1">
        <v>-3.6001074027362199E-6</v>
      </c>
      <c r="L61" s="1">
        <v>-1.6397891468570201E-6</v>
      </c>
      <c r="M61" s="1">
        <v>-1.76359188757203E-6</v>
      </c>
      <c r="N61" s="1">
        <v>-6.30924800586944E-7</v>
      </c>
      <c r="O61" s="1">
        <v>1.47081213252166E-6</v>
      </c>
      <c r="P61" s="1">
        <v>-1.9498281666318801E-7</v>
      </c>
      <c r="Q61" s="1">
        <v>-3.9352247043685498E-6</v>
      </c>
      <c r="R61" s="1">
        <v>-3.3711878693136499E-6</v>
      </c>
      <c r="S61" s="1">
        <v>-2.01315712636721E-5</v>
      </c>
      <c r="T61" s="1">
        <v>-7.6734929394729499E-5</v>
      </c>
      <c r="U61" s="1">
        <v>-1.03109554737074E-6</v>
      </c>
      <c r="V61" s="1">
        <v>2.7279413614385201E-6</v>
      </c>
      <c r="W61" s="1">
        <v>1.1107187332160799E-6</v>
      </c>
      <c r="X61" s="1">
        <v>-4.0865601736769898E-5</v>
      </c>
      <c r="Y61" s="1">
        <v>3.46233950749799E-7</v>
      </c>
      <c r="Z61" s="1">
        <v>2.1667276889997602E-6</v>
      </c>
      <c r="AA61" s="1">
        <v>2.1844542004553102E-6</v>
      </c>
      <c r="AB61" s="1">
        <v>6.9346818933749096E-6</v>
      </c>
      <c r="AC61" s="1">
        <v>1.2016875042685499E-7</v>
      </c>
      <c r="AD61" s="1">
        <v>1.9182709715600599E-7</v>
      </c>
      <c r="AE61" s="1">
        <v>4.8448339306561E-8</v>
      </c>
      <c r="AF61" s="1">
        <v>-2.5019359088156001E-7</v>
      </c>
      <c r="AG61" s="1">
        <v>-2.2913686602203599E-6</v>
      </c>
      <c r="AH61" s="1">
        <v>1.3282821059384399E-6</v>
      </c>
      <c r="AI61" s="1">
        <v>2.38282312635492E-6</v>
      </c>
      <c r="AJ61" s="1">
        <v>-1.6350979762715201E-5</v>
      </c>
      <c r="AK61" s="1">
        <v>-4.43201667769814E-4</v>
      </c>
      <c r="AL61" s="1">
        <v>5.0836733416669401E-6</v>
      </c>
      <c r="AM61" s="1">
        <v>-3.34166609569406E-5</v>
      </c>
      <c r="AN61" s="1">
        <v>3.1181882510002201E-6</v>
      </c>
      <c r="AO61" s="1">
        <v>4.3022009952096597E-6</v>
      </c>
      <c r="AP61" s="1">
        <v>5.9950732599746097E-6</v>
      </c>
      <c r="AQ61" s="1">
        <v>-3.8613218203948297E-6</v>
      </c>
      <c r="AR61" s="1">
        <v>-2.5643941859268601E-5</v>
      </c>
      <c r="AS61" s="1">
        <v>-8.4808551648543303E-4</v>
      </c>
      <c r="AT61" s="1">
        <v>-2.1154899138333098E-6</v>
      </c>
      <c r="AU61" s="1">
        <v>-8.2455052338960798E-4</v>
      </c>
      <c r="AV61" s="1">
        <v>-2.0730064388162899E-5</v>
      </c>
      <c r="AW61" s="1">
        <v>-3.35287182716402E-6</v>
      </c>
      <c r="AX61" s="1">
        <v>-4.3890822452053004E-6</v>
      </c>
      <c r="AY61" s="1">
        <v>7.3423910550453102E-7</v>
      </c>
      <c r="AZ61" s="1">
        <v>-1.2747605665793299E-4</v>
      </c>
      <c r="BA61" s="1">
        <v>-3.6015330539647302E-5</v>
      </c>
      <c r="BB61" s="1">
        <v>-8.5878218595675896E-5</v>
      </c>
      <c r="BC61" s="1">
        <v>-2.8342093682839898E-4</v>
      </c>
      <c r="BD61" s="1">
        <v>-8.7191800590384706E-6</v>
      </c>
      <c r="BE61" s="1">
        <v>-5.8057579375613603E-5</v>
      </c>
      <c r="BF61" s="1">
        <v>-3.3989288035925197E-4</v>
      </c>
      <c r="BG61" s="1">
        <v>-6.6993007665320907E-5</v>
      </c>
      <c r="BH61" s="1">
        <v>-7.8596160906745194E-5</v>
      </c>
      <c r="BI61" s="1">
        <v>-6.3110276584777295E-5</v>
      </c>
      <c r="BJ61" s="1">
        <v>-6.9483506411521605E-4</v>
      </c>
      <c r="BK61">
        <v>7.9620729089879393E-3</v>
      </c>
      <c r="BL61" s="1">
        <v>-5.0842663096112103E-5</v>
      </c>
      <c r="BM61" s="1">
        <v>-1.8384638086919601E-4</v>
      </c>
      <c r="BN61" s="1">
        <v>-7.0689686274913097E-4</v>
      </c>
      <c r="BO61">
        <v>-1.30647859926064E-3</v>
      </c>
      <c r="BP61" s="1">
        <v>-7.4274377832025604E-4</v>
      </c>
      <c r="BQ61" s="1">
        <v>-4.8188096424535301E-4</v>
      </c>
      <c r="BR61" s="1">
        <v>-1.1619740993836801E-5</v>
      </c>
      <c r="BS61" s="1">
        <v>-2.7968438579951201E-4</v>
      </c>
    </row>
    <row r="62" spans="1:71" x14ac:dyDescent="0.25">
      <c r="A62" t="s">
        <v>55</v>
      </c>
      <c r="B62">
        <v>3.4401501100000301E-2</v>
      </c>
      <c r="C62">
        <v>4.2580259558203201E-2</v>
      </c>
      <c r="D62">
        <v>0</v>
      </c>
      <c r="E62">
        <v>0</v>
      </c>
      <c r="F62" s="1">
        <v>4.4367120190807E-7</v>
      </c>
      <c r="G62" s="1">
        <v>6.41426416830719E-7</v>
      </c>
      <c r="H62" s="1">
        <v>-8.0413245001037596E-5</v>
      </c>
      <c r="I62" s="1">
        <v>-7.8585418193926493E-6</v>
      </c>
      <c r="J62" s="1">
        <v>-9.3298120181017898E-6</v>
      </c>
      <c r="K62" s="1">
        <v>-2.10944817559071E-5</v>
      </c>
      <c r="L62" s="1">
        <v>-4.6756947855604902E-5</v>
      </c>
      <c r="M62" s="1">
        <v>-8.5796463993149699E-7</v>
      </c>
      <c r="N62" s="1">
        <v>2.3429865157915201E-7</v>
      </c>
      <c r="O62" s="1">
        <v>-8.2999024361743902E-7</v>
      </c>
      <c r="P62" s="1">
        <v>3.9994039888377002E-7</v>
      </c>
      <c r="Q62" s="1">
        <v>-6.6332465682527907E-8</v>
      </c>
      <c r="R62" s="1">
        <v>2.3670657285781601E-6</v>
      </c>
      <c r="S62" s="1">
        <v>4.6025153809674999E-7</v>
      </c>
      <c r="T62" s="1">
        <v>5.9447374952274497E-6</v>
      </c>
      <c r="U62" s="1">
        <v>2.1841817938108499E-6</v>
      </c>
      <c r="V62" s="1">
        <v>6.7346985913722201E-7</v>
      </c>
      <c r="W62" s="1">
        <v>-4.6559588485173502E-7</v>
      </c>
      <c r="X62" s="1">
        <v>1.8552636641311501E-6</v>
      </c>
      <c r="Y62" s="1">
        <v>2.5383618739067699E-7</v>
      </c>
      <c r="Z62" s="1">
        <v>-3.4637898942367502E-7</v>
      </c>
      <c r="AA62" s="1">
        <v>2.9667597529392498E-7</v>
      </c>
      <c r="AB62" s="1">
        <v>7.4616980508740501E-7</v>
      </c>
      <c r="AC62" s="1">
        <v>2.38501028869338E-6</v>
      </c>
      <c r="AD62" s="1">
        <v>3.2044619643533E-7</v>
      </c>
      <c r="AE62" s="1">
        <v>2.2855940504563601E-7</v>
      </c>
      <c r="AF62" s="1">
        <v>-6.4820314067107398E-7</v>
      </c>
      <c r="AG62" s="1">
        <v>4.1132690708167302E-6</v>
      </c>
      <c r="AH62" s="1">
        <v>3.15743753537236E-7</v>
      </c>
      <c r="AI62" s="1">
        <v>6.8423929653371703E-7</v>
      </c>
      <c r="AJ62" s="1">
        <v>1.6690262498375E-7</v>
      </c>
      <c r="AK62" s="1">
        <v>4.4918390615119696E-6</v>
      </c>
      <c r="AL62" s="1">
        <v>-6.4310288873987696E-7</v>
      </c>
      <c r="AM62" s="1">
        <v>-1.0802011298493601E-7</v>
      </c>
      <c r="AN62" s="1">
        <v>-5.7235615741093095E-7</v>
      </c>
      <c r="AO62" s="1">
        <v>-1.2996406083304099E-4</v>
      </c>
      <c r="AP62" s="1">
        <v>-4.8948671191792202E-5</v>
      </c>
      <c r="AQ62" s="1">
        <v>-6.0573090015336396E-6</v>
      </c>
      <c r="AR62" s="1">
        <v>2.25209913898331E-6</v>
      </c>
      <c r="AS62" s="1">
        <v>-4.2047743068753998E-6</v>
      </c>
      <c r="AT62" s="1">
        <v>-4.4908510383885302E-7</v>
      </c>
      <c r="AU62" s="1">
        <v>-2.24674912415056E-6</v>
      </c>
      <c r="AV62" s="1">
        <v>-3.9141683365325297E-6</v>
      </c>
      <c r="AW62" s="1">
        <v>1.99863572044106E-6</v>
      </c>
      <c r="AX62" s="1">
        <v>4.1686305798986199E-7</v>
      </c>
      <c r="AY62" s="1">
        <v>1.9521416058000899E-6</v>
      </c>
      <c r="AZ62" s="1">
        <v>-3.62828888224076E-6</v>
      </c>
      <c r="BA62" s="1">
        <v>3.5805375712858299E-6</v>
      </c>
      <c r="BB62" s="1">
        <v>-2.40960144420605E-6</v>
      </c>
      <c r="BC62" s="1">
        <v>4.1797982298680102E-6</v>
      </c>
      <c r="BD62" s="1">
        <v>-1.75796048993586E-4</v>
      </c>
      <c r="BE62" s="1">
        <v>-1.4461462707554499E-4</v>
      </c>
      <c r="BF62" s="1">
        <v>-7.8432182529731903E-6</v>
      </c>
      <c r="BG62" s="1">
        <v>-4.4346387321053101E-6</v>
      </c>
      <c r="BH62" s="1">
        <v>-2.4113416897201302E-5</v>
      </c>
      <c r="BI62" s="1">
        <v>-2.2364448122838101E-5</v>
      </c>
      <c r="BJ62" s="1">
        <v>-4.9113162297005397E-6</v>
      </c>
      <c r="BK62" s="1">
        <v>-5.0842663096112103E-5</v>
      </c>
      <c r="BL62">
        <v>1.8130785040439601E-3</v>
      </c>
      <c r="BM62" s="1">
        <v>-8.2883600927859896E-7</v>
      </c>
      <c r="BN62" s="1">
        <v>-2.2903919923842201E-4</v>
      </c>
      <c r="BO62" s="1">
        <v>-4.3061171081542701E-6</v>
      </c>
      <c r="BP62" s="1">
        <v>-7.1183925407657599E-4</v>
      </c>
      <c r="BQ62" s="1">
        <v>2.6057822271736402E-6</v>
      </c>
      <c r="BR62" s="1">
        <v>1.5537627809926099E-7</v>
      </c>
      <c r="BS62" s="1">
        <v>-1.06679271279894E-4</v>
      </c>
    </row>
    <row r="63" spans="1:71" x14ac:dyDescent="0.25">
      <c r="A63" t="s">
        <v>45</v>
      </c>
      <c r="B63">
        <v>1.93748370000002E-2</v>
      </c>
      <c r="C63">
        <v>3.6164873161169502E-2</v>
      </c>
      <c r="D63">
        <v>0</v>
      </c>
      <c r="E63">
        <v>0</v>
      </c>
      <c r="F63" s="1">
        <v>-5.58620659381146E-7</v>
      </c>
      <c r="G63" s="1">
        <v>1.54217123597511E-7</v>
      </c>
      <c r="H63" s="1">
        <v>7.6881111081009203E-8</v>
      </c>
      <c r="I63" s="1">
        <v>8.6335617257729404E-7</v>
      </c>
      <c r="J63" s="1">
        <v>-2.6906990679318499E-8</v>
      </c>
      <c r="K63" s="1">
        <v>1.60313552357653E-6</v>
      </c>
      <c r="L63" s="1">
        <v>7.08524808687866E-7</v>
      </c>
      <c r="M63" s="1">
        <v>1.6687477665246499E-6</v>
      </c>
      <c r="N63" s="1">
        <v>1.16846827270528E-7</v>
      </c>
      <c r="O63" s="1">
        <v>-6.5459406547596E-7</v>
      </c>
      <c r="P63" s="1">
        <v>1.62156773453306E-7</v>
      </c>
      <c r="Q63" s="1">
        <v>8.2736787593697201E-8</v>
      </c>
      <c r="R63" s="1">
        <v>-8.9341592320723699E-6</v>
      </c>
      <c r="S63" s="1">
        <v>-1.1398833424419901E-5</v>
      </c>
      <c r="T63" s="1">
        <v>-2.1097803608278E-5</v>
      </c>
      <c r="U63" s="1">
        <v>-9.5570582555975107E-5</v>
      </c>
      <c r="V63" s="1">
        <v>8.8039915152084295E-7</v>
      </c>
      <c r="W63" s="1">
        <v>8.9794039986976702E-7</v>
      </c>
      <c r="X63" s="1">
        <v>-1.76240890640161E-6</v>
      </c>
      <c r="Y63" s="1">
        <v>1.9857450178524701E-6</v>
      </c>
      <c r="Z63" s="1">
        <v>1.72074423934493E-6</v>
      </c>
      <c r="AA63" s="1">
        <v>3.91169165743786E-7</v>
      </c>
      <c r="AB63" s="1">
        <v>6.2756037524081197E-7</v>
      </c>
      <c r="AC63" s="1">
        <v>1.94407549612344E-6</v>
      </c>
      <c r="AD63" s="1">
        <v>-1.62538535463747E-7</v>
      </c>
      <c r="AE63" s="1">
        <v>2.05510152299173E-7</v>
      </c>
      <c r="AF63" s="1">
        <v>-2.6099528097916897E-7</v>
      </c>
      <c r="AG63" s="1">
        <v>7.2490082495393196E-7</v>
      </c>
      <c r="AH63" s="1">
        <v>-1.4846900805800599E-7</v>
      </c>
      <c r="AI63" s="1">
        <v>1.03749833610755E-6</v>
      </c>
      <c r="AJ63" s="1">
        <v>6.7276922625322898E-7</v>
      </c>
      <c r="AK63" s="1">
        <v>-1.8750108255636299E-7</v>
      </c>
      <c r="AL63" s="1">
        <v>2.8286616837237899E-7</v>
      </c>
      <c r="AM63" s="1">
        <v>9.9923064961435999E-7</v>
      </c>
      <c r="AN63" s="1">
        <v>8.2439119164812602E-7</v>
      </c>
      <c r="AO63" s="1">
        <v>-7.84549156210962E-7</v>
      </c>
      <c r="AP63" s="1">
        <v>-1.9256982662805698E-6</v>
      </c>
      <c r="AQ63" s="1">
        <v>-6.5273638114167797E-7</v>
      </c>
      <c r="AR63" s="1">
        <v>-2.72010047282619E-5</v>
      </c>
      <c r="AS63" s="1">
        <v>-4.87737208601593E-4</v>
      </c>
      <c r="AT63" s="1">
        <v>-6.2158939231357399E-7</v>
      </c>
      <c r="AU63" s="1">
        <v>-1.7824845134988199E-4</v>
      </c>
      <c r="AV63" s="1">
        <v>-2.6369068032409998E-6</v>
      </c>
      <c r="AW63" s="1">
        <v>-2.55225565728433E-6</v>
      </c>
      <c r="AX63" s="1">
        <v>1.10224813016613E-7</v>
      </c>
      <c r="AY63" s="1">
        <v>-1.9153933536546602E-6</v>
      </c>
      <c r="AZ63" s="1">
        <v>-4.0456693014114102E-6</v>
      </c>
      <c r="BA63" s="1">
        <v>-2.2418211549698399E-7</v>
      </c>
      <c r="BB63" s="1">
        <v>2.2385479870311E-6</v>
      </c>
      <c r="BC63" s="1">
        <v>1.61786658478763E-6</v>
      </c>
      <c r="BD63" s="1">
        <v>-5.0785935342266597E-6</v>
      </c>
      <c r="BE63" s="1">
        <v>8.7409914738899908E-6</v>
      </c>
      <c r="BF63" s="1">
        <v>-1.53599825159076E-4</v>
      </c>
      <c r="BG63" s="1">
        <v>-2.2319620211715899E-5</v>
      </c>
      <c r="BH63" s="1">
        <v>-1.48113653050232E-6</v>
      </c>
      <c r="BI63" s="1">
        <v>2.2150354864899299E-6</v>
      </c>
      <c r="BJ63" s="1">
        <v>-2.15661346754936E-5</v>
      </c>
      <c r="BK63" s="1">
        <v>-1.8384638086919601E-4</v>
      </c>
      <c r="BL63" s="1">
        <v>-8.2883600927859896E-7</v>
      </c>
      <c r="BM63">
        <v>1.3078980507634801E-3</v>
      </c>
      <c r="BN63" s="1">
        <v>-3.0010327794161601E-5</v>
      </c>
      <c r="BO63" s="1">
        <v>-3.87546618399784E-5</v>
      </c>
      <c r="BP63" s="1">
        <v>-3.3019599615359403E-5</v>
      </c>
      <c r="BQ63" s="1">
        <v>-2.1582229603721098E-6</v>
      </c>
      <c r="BR63" s="1">
        <v>3.0832292558205E-6</v>
      </c>
      <c r="BS63" s="1">
        <v>-2.5629519961589099E-6</v>
      </c>
    </row>
    <row r="64" spans="1:71" x14ac:dyDescent="0.25">
      <c r="A64" t="s">
        <v>66</v>
      </c>
      <c r="B64">
        <v>7.7503320700000294E-2</v>
      </c>
      <c r="C64">
        <v>8.2854682572767305E-2</v>
      </c>
      <c r="D64">
        <v>0</v>
      </c>
      <c r="E64">
        <v>0</v>
      </c>
      <c r="F64" s="1">
        <v>2.4165937709056802E-6</v>
      </c>
      <c r="G64" s="1">
        <v>8.2140942795728898E-7</v>
      </c>
      <c r="H64" s="1">
        <v>-3.4068492075818799E-6</v>
      </c>
      <c r="I64" s="1">
        <v>5.4695252556355998E-8</v>
      </c>
      <c r="J64" s="1">
        <v>-2.7499078218219799E-6</v>
      </c>
      <c r="K64" s="1">
        <v>-3.3042359359283999E-6</v>
      </c>
      <c r="L64" s="1">
        <v>-1.1323484040854499E-6</v>
      </c>
      <c r="M64" s="1">
        <v>4.8165924332164598E-6</v>
      </c>
      <c r="N64" s="1">
        <v>-4.3031311732187302E-7</v>
      </c>
      <c r="O64" s="1">
        <v>2.2903899669882399E-7</v>
      </c>
      <c r="P64" s="1">
        <v>6.3208034687359698E-7</v>
      </c>
      <c r="Q64" s="1">
        <v>-7.8414599900330106E-8</v>
      </c>
      <c r="R64" s="1">
        <v>-4.0465996891000401E-6</v>
      </c>
      <c r="S64" s="1">
        <v>-1.1957920594623599E-5</v>
      </c>
      <c r="T64" s="1">
        <v>-1.05107131871324E-5</v>
      </c>
      <c r="U64" s="1">
        <v>9.7780114970253698E-8</v>
      </c>
      <c r="V64" s="1">
        <v>-1.14920430362884E-6</v>
      </c>
      <c r="W64" s="1">
        <v>-7.22925588731609E-7</v>
      </c>
      <c r="X64" s="1">
        <v>2.76372077413168E-7</v>
      </c>
      <c r="Y64" s="1">
        <v>1.3049568359124699E-7</v>
      </c>
      <c r="Z64" s="1">
        <v>-3.8266760744293902E-7</v>
      </c>
      <c r="AA64" s="1">
        <v>1.09372445340978E-6</v>
      </c>
      <c r="AB64" s="1">
        <v>-3.0384496072022499E-5</v>
      </c>
      <c r="AC64" s="1">
        <v>-6.9707028045456205E-5</v>
      </c>
      <c r="AD64" s="1">
        <v>1.27595285542843E-6</v>
      </c>
      <c r="AE64" s="1">
        <v>-1.47536874156686E-5</v>
      </c>
      <c r="AF64" s="1">
        <v>1.04666245745469E-5</v>
      </c>
      <c r="AG64" s="1">
        <v>-6.3166553717295605E-5</v>
      </c>
      <c r="AH64" s="1">
        <v>-1.1433876384045601E-6</v>
      </c>
      <c r="AI64" s="1">
        <v>-2.9397956409266999E-6</v>
      </c>
      <c r="AJ64" s="1">
        <v>3.4179190136149101E-6</v>
      </c>
      <c r="AK64" s="1">
        <v>-6.50418894678972E-6</v>
      </c>
      <c r="AL64" s="1">
        <v>5.3258745272967897E-7</v>
      </c>
      <c r="AM64" s="1">
        <v>7.9906085289491002E-6</v>
      </c>
      <c r="AN64" s="1">
        <v>2.2182247775491198E-6</v>
      </c>
      <c r="AO64" s="1">
        <v>-6.9528563289894403E-6</v>
      </c>
      <c r="AP64" s="1">
        <v>-4.7858699732468801E-6</v>
      </c>
      <c r="AQ64" s="1">
        <v>-6.0557631864598904E-6</v>
      </c>
      <c r="AR64" s="1">
        <v>-7.0630210746013696E-6</v>
      </c>
      <c r="AS64" s="1">
        <v>-2.1687169942234899E-4</v>
      </c>
      <c r="AT64" s="1">
        <v>1.61043012776247E-6</v>
      </c>
      <c r="AU64" s="1">
        <v>-1.70778478390436E-4</v>
      </c>
      <c r="AV64" s="1">
        <v>-1.1355231500202099E-4</v>
      </c>
      <c r="AW64" s="1">
        <v>-1.03525535407288E-4</v>
      </c>
      <c r="AX64" s="1">
        <v>-7.0709832503593704E-6</v>
      </c>
      <c r="AY64" s="1">
        <v>-2.28053849435604E-4</v>
      </c>
      <c r="AZ64" s="1">
        <v>-9.4505831886517802E-6</v>
      </c>
      <c r="BA64" s="1">
        <v>-1.27190421095841E-6</v>
      </c>
      <c r="BB64" s="1">
        <v>8.1106335689114597E-6</v>
      </c>
      <c r="BC64" s="1">
        <v>-1.51734093017615E-5</v>
      </c>
      <c r="BD64" s="1">
        <v>-5.40508484572834E-5</v>
      </c>
      <c r="BE64" s="1">
        <v>-2.2616259963595799E-4</v>
      </c>
      <c r="BF64" s="1">
        <v>-5.6485185122504998E-5</v>
      </c>
      <c r="BG64" s="1">
        <v>-7.3783402614443598E-6</v>
      </c>
      <c r="BH64" s="1">
        <v>-4.4435524474141898E-4</v>
      </c>
      <c r="BI64" s="1">
        <v>-8.2847786636844204E-4</v>
      </c>
      <c r="BJ64" s="1">
        <v>-5.5102958466917699E-5</v>
      </c>
      <c r="BK64" s="1">
        <v>-7.0689686274913097E-4</v>
      </c>
      <c r="BL64" s="1">
        <v>-2.2903919923842201E-4</v>
      </c>
      <c r="BM64" s="1">
        <v>-3.0010327794161601E-5</v>
      </c>
      <c r="BN64">
        <v>6.8648984242340302E-3</v>
      </c>
      <c r="BO64" s="1">
        <v>-1.5552452835190499E-4</v>
      </c>
      <c r="BP64">
        <v>-1.6202297164502699E-3</v>
      </c>
      <c r="BQ64" s="1">
        <v>-3.68449052664543E-6</v>
      </c>
      <c r="BR64" s="1">
        <v>3.4923856669787801E-6</v>
      </c>
      <c r="BS64">
        <v>-1.3781068995681899E-3</v>
      </c>
    </row>
    <row r="65" spans="1:71" x14ac:dyDescent="0.25">
      <c r="A65" t="s">
        <v>59</v>
      </c>
      <c r="B65">
        <v>4.4015963200000202E-2</v>
      </c>
      <c r="C65">
        <v>5.7526258785406598E-2</v>
      </c>
      <c r="D65">
        <v>0</v>
      </c>
      <c r="E65">
        <v>0</v>
      </c>
      <c r="F65" s="1">
        <v>2.3457023994619701E-7</v>
      </c>
      <c r="G65" s="1">
        <v>1.63541612364501E-9</v>
      </c>
      <c r="H65" s="1">
        <v>3.8662218710880099E-6</v>
      </c>
      <c r="I65" s="1">
        <v>1.09385121214679E-6</v>
      </c>
      <c r="J65" s="1">
        <v>9.6003052919480404E-7</v>
      </c>
      <c r="K65" s="1">
        <v>-4.1243656524773497E-8</v>
      </c>
      <c r="L65" s="1">
        <v>2.5468904202626102E-7</v>
      </c>
      <c r="M65" s="1">
        <v>-3.4534166094226202E-6</v>
      </c>
      <c r="N65" s="1">
        <v>4.82212151703299E-8</v>
      </c>
      <c r="O65" s="1">
        <v>3.0004499774956502E-7</v>
      </c>
      <c r="P65" s="1">
        <v>2.1483572885283001E-8</v>
      </c>
      <c r="Q65" s="1">
        <v>7.3304412157677795E-7</v>
      </c>
      <c r="R65" s="1">
        <v>-2.1515226228479301E-6</v>
      </c>
      <c r="S65" s="1">
        <v>-5.4654542001617303E-6</v>
      </c>
      <c r="T65" s="1">
        <v>-2.2744246426651602E-6</v>
      </c>
      <c r="U65" s="1">
        <v>-5.7662805957146396E-7</v>
      </c>
      <c r="V65" s="1">
        <v>1.99226114112498E-7</v>
      </c>
      <c r="W65" s="1">
        <v>-7.1084206342140604E-7</v>
      </c>
      <c r="X65" s="1">
        <v>-4.4082836842035198E-5</v>
      </c>
      <c r="Y65" s="1">
        <v>-1.4035524570114799E-7</v>
      </c>
      <c r="Z65" s="1">
        <v>-1.0583558502777301E-6</v>
      </c>
      <c r="AA65" s="1">
        <v>-3.2376471909864302E-8</v>
      </c>
      <c r="AB65" s="1">
        <v>-1.3119789009766E-6</v>
      </c>
      <c r="AC65" s="1">
        <v>3.2395550073124698E-6</v>
      </c>
      <c r="AD65" s="1">
        <v>9.0940385109597804E-8</v>
      </c>
      <c r="AE65" s="1">
        <v>2.4701062875251999E-7</v>
      </c>
      <c r="AF65" s="1">
        <v>-7.4206630912311701E-7</v>
      </c>
      <c r="AG65" s="1">
        <v>2.1230124165459898E-6</v>
      </c>
      <c r="AH65" s="1">
        <v>-1.6700074329823701E-5</v>
      </c>
      <c r="AI65" s="1">
        <v>9.7168390031248298E-6</v>
      </c>
      <c r="AJ65" s="1">
        <v>-5.7266229511917003E-5</v>
      </c>
      <c r="AK65" s="1">
        <v>-3.3936119185053403E-5</v>
      </c>
      <c r="AL65" s="1">
        <v>2.1779044667287201E-6</v>
      </c>
      <c r="AM65" s="1">
        <v>-2.5807807320783399E-6</v>
      </c>
      <c r="AN65" s="1">
        <v>2.6072298408786199E-8</v>
      </c>
      <c r="AO65" s="1">
        <v>-1.35704493020035E-6</v>
      </c>
      <c r="AP65" s="1">
        <v>1.2004820033045101E-6</v>
      </c>
      <c r="AQ65" s="1">
        <v>8.7087801533898002E-6</v>
      </c>
      <c r="AR65" s="1">
        <v>-8.5653297263468003E-6</v>
      </c>
      <c r="AS65" s="1">
        <v>-2.3928823946825099E-4</v>
      </c>
      <c r="AT65" s="1">
        <v>-3.7636619513742399E-7</v>
      </c>
      <c r="AU65" s="1">
        <v>-2.3133249327343599E-4</v>
      </c>
      <c r="AV65" s="1">
        <v>8.2091676359881704E-6</v>
      </c>
      <c r="AW65" s="1">
        <v>2.9486529923203601E-6</v>
      </c>
      <c r="AX65" s="1">
        <v>-1.25905886558236E-6</v>
      </c>
      <c r="AY65" s="1">
        <v>4.66752964594853E-6</v>
      </c>
      <c r="AZ65" s="1">
        <v>-2.2223840884051999E-4</v>
      </c>
      <c r="BA65" s="1">
        <v>-4.9757322348808201E-5</v>
      </c>
      <c r="BB65" s="1">
        <v>-9.9084018705924694E-9</v>
      </c>
      <c r="BC65" s="1">
        <v>-3.5738742316120101E-5</v>
      </c>
      <c r="BD65" s="1">
        <v>5.2293991326022202E-6</v>
      </c>
      <c r="BE65" s="1">
        <v>-8.1116468214218807E-6</v>
      </c>
      <c r="BF65" s="1">
        <v>-8.6331186706424705E-5</v>
      </c>
      <c r="BG65" s="1">
        <v>-1.88804749159024E-5</v>
      </c>
      <c r="BH65" s="1">
        <v>-1.10093969750967E-5</v>
      </c>
      <c r="BI65" s="1">
        <v>-1.8938860319089299E-6</v>
      </c>
      <c r="BJ65" s="1">
        <v>-4.8096104091985899E-4</v>
      </c>
      <c r="BK65">
        <v>-1.30647859926064E-3</v>
      </c>
      <c r="BL65" s="1">
        <v>-4.3061171081542701E-6</v>
      </c>
      <c r="BM65" s="1">
        <v>-3.87546618399784E-5</v>
      </c>
      <c r="BN65" s="1">
        <v>-1.5552452835190499E-4</v>
      </c>
      <c r="BO65">
        <v>3.3092704498455701E-3</v>
      </c>
      <c r="BP65" s="1">
        <v>-1.7178084141261299E-4</v>
      </c>
      <c r="BQ65" s="1">
        <v>-7.1263662768678005E-5</v>
      </c>
      <c r="BR65" s="1">
        <v>1.5947628070560701E-7</v>
      </c>
      <c r="BS65" s="1">
        <v>-4.79846275567013E-5</v>
      </c>
    </row>
    <row r="66" spans="1:71" x14ac:dyDescent="0.25">
      <c r="A66" t="s">
        <v>56</v>
      </c>
      <c r="B66">
        <v>8.2188485199999703E-2</v>
      </c>
      <c r="C66">
        <v>8.3767103487705094E-2</v>
      </c>
      <c r="D66">
        <v>0</v>
      </c>
      <c r="E66">
        <v>0</v>
      </c>
      <c r="F66" s="1">
        <v>-4.0262451828976502E-6</v>
      </c>
      <c r="G66" s="1">
        <v>-7.7431532484105201E-6</v>
      </c>
      <c r="H66" s="1">
        <v>-2.21501002188838E-5</v>
      </c>
      <c r="I66" s="1">
        <v>-3.72499003609312E-6</v>
      </c>
      <c r="J66" s="1">
        <v>-3.5107673168850202E-4</v>
      </c>
      <c r="K66" s="1">
        <v>-1.35392734963905E-5</v>
      </c>
      <c r="L66" s="1">
        <v>6.42376036987571E-6</v>
      </c>
      <c r="M66" s="1">
        <v>-2.1847454097705099E-5</v>
      </c>
      <c r="N66" s="1">
        <v>1.2713068205663201E-5</v>
      </c>
      <c r="O66" s="1">
        <v>2.1085432608596599E-7</v>
      </c>
      <c r="P66" s="1">
        <v>-5.3026650582411699E-6</v>
      </c>
      <c r="Q66" s="1">
        <v>8.5167053408580998E-8</v>
      </c>
      <c r="R66" s="1">
        <v>5.3982447717914997E-8</v>
      </c>
      <c r="S66" s="1">
        <v>1.06607405842192E-7</v>
      </c>
      <c r="T66" s="1">
        <v>-3.30896536870198E-6</v>
      </c>
      <c r="U66" s="1">
        <v>1.67418452427801E-6</v>
      </c>
      <c r="V66" s="1">
        <v>3.1223801222478698E-8</v>
      </c>
      <c r="W66" s="1">
        <v>1.73276500568369E-6</v>
      </c>
      <c r="X66" s="1">
        <v>-7.9082350701765008E-6</v>
      </c>
      <c r="Y66" s="1">
        <v>1.17567837636507E-7</v>
      </c>
      <c r="Z66" s="1">
        <v>-1.4105284771431599E-6</v>
      </c>
      <c r="AA66" s="1">
        <v>-6.2792626636412003E-7</v>
      </c>
      <c r="AB66" s="1">
        <v>-2.2978526777652602E-6</v>
      </c>
      <c r="AC66" s="1">
        <v>7.4192932390346597E-6</v>
      </c>
      <c r="AD66" s="1">
        <v>2.81555861781658E-7</v>
      </c>
      <c r="AE66" s="1">
        <v>1.0613354118257899E-6</v>
      </c>
      <c r="AF66" s="1">
        <v>2.0430444268369899E-7</v>
      </c>
      <c r="AG66" s="1">
        <v>-2.23649741665813E-5</v>
      </c>
      <c r="AH66" s="1">
        <v>3.5098837662341798E-7</v>
      </c>
      <c r="AI66" s="1">
        <v>8.9519409207880697E-7</v>
      </c>
      <c r="AJ66" s="1">
        <v>-3.4334389714135202E-7</v>
      </c>
      <c r="AK66" s="1">
        <v>-7.4640135310130402E-6</v>
      </c>
      <c r="AL66" s="1">
        <v>-1.1711225477762501E-6</v>
      </c>
      <c r="AM66" s="1">
        <v>1.0545621407393E-7</v>
      </c>
      <c r="AN66" s="1">
        <v>-2.6561015830555801E-5</v>
      </c>
      <c r="AO66" s="1">
        <v>-5.3164863455223501E-5</v>
      </c>
      <c r="AP66" s="1">
        <v>-3.3757191235353103E-5</v>
      </c>
      <c r="AQ66" s="1">
        <v>-1.1139396568890199E-4</v>
      </c>
      <c r="AR66" s="1">
        <v>2.5430925021393298E-7</v>
      </c>
      <c r="AS66" s="1">
        <v>-2.0673028719412701E-4</v>
      </c>
      <c r="AT66" s="1">
        <v>2.7147059045623899E-6</v>
      </c>
      <c r="AU66" s="1">
        <v>-2.08679737116361E-4</v>
      </c>
      <c r="AV66" s="1">
        <v>-4.1708256034586301E-5</v>
      </c>
      <c r="AW66" s="1">
        <v>-2.8684110894036898E-6</v>
      </c>
      <c r="AX66" s="1">
        <v>1.46608476222024E-6</v>
      </c>
      <c r="AY66" s="1">
        <v>-8.5558916470582797E-6</v>
      </c>
      <c r="AZ66" s="1">
        <v>5.4294639587146597E-6</v>
      </c>
      <c r="BA66" s="1">
        <v>6.04293958033777E-7</v>
      </c>
      <c r="BB66" s="1">
        <v>5.1567966611280298E-6</v>
      </c>
      <c r="BC66" s="1">
        <v>5.5963165031827003E-6</v>
      </c>
      <c r="BD66" s="1">
        <v>-2.3950834582632099E-4</v>
      </c>
      <c r="BE66">
        <v>-1.07804393366143E-3</v>
      </c>
      <c r="BF66" s="1">
        <v>-5.3500519490117698E-5</v>
      </c>
      <c r="BG66" s="1">
        <v>-1.1296090790624999E-5</v>
      </c>
      <c r="BH66" s="1">
        <v>-2.1075812694093399E-4</v>
      </c>
      <c r="BI66" s="1">
        <v>-1.9864338953249299E-4</v>
      </c>
      <c r="BJ66" s="1">
        <v>-5.4140003725251803E-5</v>
      </c>
      <c r="BK66" s="1">
        <v>-7.4274377832025604E-4</v>
      </c>
      <c r="BL66" s="1">
        <v>-7.1183925407657599E-4</v>
      </c>
      <c r="BM66" s="1">
        <v>-3.3019599615359403E-5</v>
      </c>
      <c r="BN66">
        <v>-1.6202297164502699E-3</v>
      </c>
      <c r="BO66" s="1">
        <v>-1.7178084141261299E-4</v>
      </c>
      <c r="BP66">
        <v>7.0169276267199E-3</v>
      </c>
      <c r="BQ66" s="1">
        <v>-6.5479157311171303E-6</v>
      </c>
      <c r="BR66" s="1">
        <v>2.1039388718655499E-6</v>
      </c>
      <c r="BS66" s="1">
        <v>-7.71942135379876E-4</v>
      </c>
    </row>
    <row r="67" spans="1:71" x14ac:dyDescent="0.25">
      <c r="A67" t="s">
        <v>54</v>
      </c>
      <c r="B67">
        <v>1.9666632100000001E-2</v>
      </c>
      <c r="C67">
        <v>2.80516916297541E-2</v>
      </c>
      <c r="D67">
        <v>0</v>
      </c>
      <c r="E67">
        <v>0</v>
      </c>
      <c r="F67" s="1">
        <v>8.5115560059523703E-7</v>
      </c>
      <c r="G67" s="1">
        <v>1.79284534746808E-7</v>
      </c>
      <c r="H67" s="1">
        <v>-5.1894697539531002E-7</v>
      </c>
      <c r="I67" s="1">
        <v>2.22373514434036E-7</v>
      </c>
      <c r="J67" s="1">
        <v>3.2116619419552499E-6</v>
      </c>
      <c r="K67" s="1">
        <v>-1.6197740028989699E-6</v>
      </c>
      <c r="L67" s="1">
        <v>-3.3515798185258403E-8</v>
      </c>
      <c r="M67" s="1">
        <v>-5.9498355571598104E-7</v>
      </c>
      <c r="N67" s="1">
        <v>2.3209446959364901E-8</v>
      </c>
      <c r="O67" s="1">
        <v>5.5066492776874404E-7</v>
      </c>
      <c r="P67" s="1">
        <v>1.9842182584331299E-8</v>
      </c>
      <c r="Q67" s="1">
        <v>2.8168981434775598E-7</v>
      </c>
      <c r="R67" s="1">
        <v>1.4459442666683899E-6</v>
      </c>
      <c r="S67" s="1">
        <v>1.8100789339804101E-6</v>
      </c>
      <c r="T67" s="1">
        <v>3.1840586349999199E-7</v>
      </c>
      <c r="U67" s="1">
        <v>-5.2361276748981797E-7</v>
      </c>
      <c r="V67" s="1">
        <v>9.2842788455669505E-7</v>
      </c>
      <c r="W67" s="1">
        <v>-1.2671036895366999E-7</v>
      </c>
      <c r="X67" s="1">
        <v>-6.3421325853165201E-7</v>
      </c>
      <c r="Y67" s="1">
        <v>2.6777076590756398E-7</v>
      </c>
      <c r="Z67" s="1">
        <v>8.7216290324351498E-7</v>
      </c>
      <c r="AA67" s="1">
        <v>5.7987492018116798E-7</v>
      </c>
      <c r="AB67" s="1">
        <v>-1.18841457395043E-6</v>
      </c>
      <c r="AC67" s="1">
        <v>3.1882263789240498E-7</v>
      </c>
      <c r="AD67" s="1">
        <v>-8.2745191513575699E-8</v>
      </c>
      <c r="AE67" s="1">
        <v>-2.92140143573691E-8</v>
      </c>
      <c r="AF67" s="1">
        <v>5.54539150698178E-8</v>
      </c>
      <c r="AG67" s="1">
        <v>4.2862549313161299E-7</v>
      </c>
      <c r="AH67" s="1">
        <v>4.6945213998265699E-7</v>
      </c>
      <c r="AI67" s="1">
        <v>4.10735481616868E-7</v>
      </c>
      <c r="AJ67" s="1">
        <v>2.0624371664756402E-6</v>
      </c>
      <c r="AK67" s="1">
        <v>-2.1084565529475199E-5</v>
      </c>
      <c r="AL67" s="1">
        <v>-4.6226843652858003E-5</v>
      </c>
      <c r="AM67" s="1">
        <v>-1.5922225953328999E-5</v>
      </c>
      <c r="AN67" s="1">
        <v>1.4649755401030701E-6</v>
      </c>
      <c r="AO67" s="1">
        <v>-1.0460966659971701E-6</v>
      </c>
      <c r="AP67" s="1">
        <v>-8.7729998419261698E-7</v>
      </c>
      <c r="AQ67" s="1">
        <v>9.6731991039381807E-7</v>
      </c>
      <c r="AR67" s="1">
        <v>1.9385463935461399E-6</v>
      </c>
      <c r="AS67" s="1">
        <v>-1.8439597967132801E-5</v>
      </c>
      <c r="AT67" s="1">
        <v>1.34512361134865E-6</v>
      </c>
      <c r="AU67" s="1">
        <v>-2.73022955908194E-5</v>
      </c>
      <c r="AV67" s="1">
        <v>1.9955648302152799E-6</v>
      </c>
      <c r="AW67" s="1">
        <v>8.2485640685234901E-7</v>
      </c>
      <c r="AX67" s="1">
        <v>-2.2545222342473301E-7</v>
      </c>
      <c r="AY67" s="1">
        <v>-2.0977977902776598E-6</v>
      </c>
      <c r="AZ67" s="1">
        <v>-3.4142965523156098E-6</v>
      </c>
      <c r="BA67" s="1">
        <v>-5.9700516260417298E-7</v>
      </c>
      <c r="BB67" s="1">
        <v>-2.3524582579580002E-6</v>
      </c>
      <c r="BC67" s="1">
        <v>-8.9774245722521199E-5</v>
      </c>
      <c r="BD67" s="1">
        <v>4.4468375344473396E-6</v>
      </c>
      <c r="BE67" s="1">
        <v>8.5924015069159292E-6</v>
      </c>
      <c r="BF67" s="1">
        <v>-2.8541888980455999E-6</v>
      </c>
      <c r="BG67" s="1">
        <v>3.2138428461278201E-6</v>
      </c>
      <c r="BH67" s="1">
        <v>1.84787355388915E-6</v>
      </c>
      <c r="BI67" s="1">
        <v>6.2424033371908097E-6</v>
      </c>
      <c r="BJ67" s="1">
        <v>-3.5621199812295497E-5</v>
      </c>
      <c r="BK67" s="1">
        <v>-4.8188096424535301E-4</v>
      </c>
      <c r="BL67" s="1">
        <v>2.6057822271736402E-6</v>
      </c>
      <c r="BM67" s="1">
        <v>-2.1582229603721098E-6</v>
      </c>
      <c r="BN67" s="1">
        <v>-3.68449052664543E-6</v>
      </c>
      <c r="BO67" s="1">
        <v>-7.1263662768678005E-5</v>
      </c>
      <c r="BP67" s="1">
        <v>-6.5479157311171303E-6</v>
      </c>
      <c r="BQ67" s="1">
        <v>7.8689740329081703E-4</v>
      </c>
      <c r="BR67" s="1">
        <v>3.1518343819052501E-6</v>
      </c>
      <c r="BS67" s="1">
        <v>-2.1198832007392699E-6</v>
      </c>
    </row>
    <row r="68" spans="1:71" x14ac:dyDescent="0.25">
      <c r="A68" t="s">
        <v>18</v>
      </c>
      <c r="B68">
        <v>7.7215452999999804E-3</v>
      </c>
      <c r="C68">
        <v>1.4863093186969999E-2</v>
      </c>
      <c r="D68">
        <v>0</v>
      </c>
      <c r="E68">
        <v>0</v>
      </c>
      <c r="F68" s="1">
        <v>6.4179032133845497E-7</v>
      </c>
      <c r="G68" s="1">
        <v>-1.18510760779297E-8</v>
      </c>
      <c r="H68" s="1">
        <v>-3.4458429414463198E-7</v>
      </c>
      <c r="I68" s="1">
        <v>-3.3484681899433897E-7</v>
      </c>
      <c r="J68" s="1">
        <v>3.54214562932712E-7</v>
      </c>
      <c r="K68" s="1">
        <v>7.5877445724614399E-7</v>
      </c>
      <c r="L68" s="1">
        <v>-1.81193390056094E-7</v>
      </c>
      <c r="M68" s="1">
        <v>-5.7311258672282995E-7</v>
      </c>
      <c r="N68" s="1">
        <v>-2.1471598718106399E-7</v>
      </c>
      <c r="O68" s="1">
        <v>-1.2092382075305799E-7</v>
      </c>
      <c r="P68" s="1">
        <v>-1.65494106957801E-8</v>
      </c>
      <c r="Q68" s="1">
        <v>2.8704064551688401E-8</v>
      </c>
      <c r="R68" s="1">
        <v>7.23831254234717E-7</v>
      </c>
      <c r="S68" s="1">
        <v>-8.4764121982088998E-5</v>
      </c>
      <c r="T68" s="1">
        <v>-7.5242894195899398E-6</v>
      </c>
      <c r="U68" s="1">
        <v>-2.9567734268942601E-7</v>
      </c>
      <c r="V68" s="1">
        <v>3.8583882674398203E-6</v>
      </c>
      <c r="W68" s="1">
        <v>8.1048142030681996E-7</v>
      </c>
      <c r="X68" s="1">
        <v>-2.14375108677569E-7</v>
      </c>
      <c r="Y68" s="1">
        <v>3.0117514919044601E-8</v>
      </c>
      <c r="Z68" s="1">
        <v>-2.6533525435851401E-7</v>
      </c>
      <c r="AA68" s="1">
        <v>-1.4362316085189501E-7</v>
      </c>
      <c r="AB68" s="1">
        <v>-8.0822860073470498E-7</v>
      </c>
      <c r="AC68" s="1">
        <v>2.97254474542037E-7</v>
      </c>
      <c r="AD68" s="1">
        <v>1.1920067265517299E-7</v>
      </c>
      <c r="AE68" s="1">
        <v>1.68930002837873E-7</v>
      </c>
      <c r="AF68" s="1">
        <v>-5.5736049450062701E-8</v>
      </c>
      <c r="AG68" s="1">
        <v>8.3943649848148403E-7</v>
      </c>
      <c r="AH68" s="1">
        <v>-5.38676123034744E-8</v>
      </c>
      <c r="AI68" s="1">
        <v>5.52134975406108E-8</v>
      </c>
      <c r="AJ68" s="1">
        <v>1.0136039788140901E-6</v>
      </c>
      <c r="AK68" s="1">
        <v>-8.6536192277250202E-11</v>
      </c>
      <c r="AL68" s="1">
        <v>-4.0436995240738198E-7</v>
      </c>
      <c r="AM68" s="1">
        <v>-1.38769831981632E-7</v>
      </c>
      <c r="AN68" s="1">
        <v>5.31256146221424E-7</v>
      </c>
      <c r="AO68" s="1">
        <v>6.0326714692393205E-7</v>
      </c>
      <c r="AP68" s="1">
        <v>-1.45048491698359E-7</v>
      </c>
      <c r="AQ68" s="1">
        <v>1.4196258971366301E-7</v>
      </c>
      <c r="AR68" s="1">
        <v>3.2076574938243301E-7</v>
      </c>
      <c r="AS68" s="1">
        <v>-1.3699256110951E-5</v>
      </c>
      <c r="AT68" s="1">
        <v>-2.6390775070862298E-7</v>
      </c>
      <c r="AU68" s="1">
        <v>-1.1647216795103601E-4</v>
      </c>
      <c r="AV68" s="1">
        <v>4.2603582100176199E-7</v>
      </c>
      <c r="AW68" s="1">
        <v>-2.21390863345313E-7</v>
      </c>
      <c r="AX68" s="1">
        <v>2.4613834002469198E-7</v>
      </c>
      <c r="AY68" s="1">
        <v>-3.88502366108451E-7</v>
      </c>
      <c r="AZ68" s="1">
        <v>-7.9873449501997998E-7</v>
      </c>
      <c r="BA68" s="1">
        <v>-7.1897119850800202E-7</v>
      </c>
      <c r="BB68" s="1">
        <v>6.0674557000572698E-7</v>
      </c>
      <c r="BC68" s="1">
        <v>1.02778088776506E-6</v>
      </c>
      <c r="BD68" s="1">
        <v>1.3009360738948399E-6</v>
      </c>
      <c r="BE68" s="1">
        <v>8.6567308363454204E-8</v>
      </c>
      <c r="BF68" s="1">
        <v>-1.5231463800570599E-6</v>
      </c>
      <c r="BG68" s="1">
        <v>-9.1220823645165303E-6</v>
      </c>
      <c r="BH68" s="1">
        <v>3.35063843785913E-6</v>
      </c>
      <c r="BI68" s="1">
        <v>5.4154807994043104E-6</v>
      </c>
      <c r="BJ68" s="1">
        <v>3.4394950475117699E-6</v>
      </c>
      <c r="BK68" s="1">
        <v>-1.1619740993836801E-5</v>
      </c>
      <c r="BL68" s="1">
        <v>1.5537627809926099E-7</v>
      </c>
      <c r="BM68" s="1">
        <v>3.0832292558205E-6</v>
      </c>
      <c r="BN68" s="1">
        <v>3.4923856669787801E-6</v>
      </c>
      <c r="BO68" s="1">
        <v>1.5947628070560701E-7</v>
      </c>
      <c r="BP68" s="1">
        <v>2.1039388718655499E-6</v>
      </c>
      <c r="BQ68" s="1">
        <v>3.1518343819052501E-6</v>
      </c>
      <c r="BR68" s="1">
        <v>2.2091153908455601E-4</v>
      </c>
      <c r="BS68" s="1">
        <v>-8.8155835232418596E-6</v>
      </c>
    </row>
    <row r="69" spans="1:71" x14ac:dyDescent="0.25">
      <c r="A69" t="s">
        <v>70</v>
      </c>
      <c r="B69">
        <v>5.1380520399999401E-2</v>
      </c>
      <c r="C69">
        <v>6.3744514786815906E-2</v>
      </c>
      <c r="D69">
        <v>0</v>
      </c>
      <c r="E69">
        <v>0</v>
      </c>
      <c r="F69" s="1">
        <v>-4.0838066050445399E-7</v>
      </c>
      <c r="G69" s="1">
        <v>5.4181053859327802E-7</v>
      </c>
      <c r="H69" s="1">
        <v>2.6631271699845701E-6</v>
      </c>
      <c r="I69" s="1">
        <v>-1.5173124872301E-6</v>
      </c>
      <c r="J69" s="1">
        <v>4.7785755140333301E-6</v>
      </c>
      <c r="K69" s="1">
        <v>1.43303419400704E-8</v>
      </c>
      <c r="L69" s="1">
        <v>9.6285074863168709E-7</v>
      </c>
      <c r="M69" s="1">
        <v>1.92781863849192E-7</v>
      </c>
      <c r="N69" s="1">
        <v>6.0945206215930001E-7</v>
      </c>
      <c r="O69" s="1">
        <v>-6.3567669312681002E-8</v>
      </c>
      <c r="P69" s="1">
        <v>2.47751814504615E-7</v>
      </c>
      <c r="Q69" s="1">
        <v>3.3124171544640297E-8</v>
      </c>
      <c r="R69" s="1">
        <v>3.5914636133863202E-6</v>
      </c>
      <c r="S69" s="1">
        <v>6.2135227250887403E-6</v>
      </c>
      <c r="T69" s="1">
        <v>7.8157904000954705E-6</v>
      </c>
      <c r="U69" s="1">
        <v>-1.4295157893729899E-6</v>
      </c>
      <c r="V69" s="1">
        <v>4.4248686148473899E-7</v>
      </c>
      <c r="W69" s="1">
        <v>-6.1728235950406196E-7</v>
      </c>
      <c r="X69" s="1">
        <v>1.8389275678991799E-6</v>
      </c>
      <c r="Y69" s="1">
        <v>-5.6498134249488297E-8</v>
      </c>
      <c r="Z69" s="1">
        <v>-2.08926672889556E-6</v>
      </c>
      <c r="AA69" s="1">
        <v>7.9025065588667201E-6</v>
      </c>
      <c r="AB69" s="1">
        <v>-5.8828832836291003E-6</v>
      </c>
      <c r="AC69" s="1">
        <v>-2.3473056437816299E-6</v>
      </c>
      <c r="AD69" s="1">
        <v>-1.13983686292307E-5</v>
      </c>
      <c r="AE69" s="1">
        <v>1.6062697982945899E-6</v>
      </c>
      <c r="AF69" s="1">
        <v>4.2753267334724002E-7</v>
      </c>
      <c r="AG69" s="1">
        <v>-2.3106529670271299E-4</v>
      </c>
      <c r="AH69" s="1">
        <v>5.1284178867778396E-7</v>
      </c>
      <c r="AI69" s="1">
        <v>2.9942197843922702E-7</v>
      </c>
      <c r="AJ69" s="1">
        <v>-1.1890482466503299E-6</v>
      </c>
      <c r="AK69" s="1">
        <v>6.2927749735721198E-6</v>
      </c>
      <c r="AL69" s="1">
        <v>1.31765395326099E-6</v>
      </c>
      <c r="AM69" s="1">
        <v>1.1803569310260301E-6</v>
      </c>
      <c r="AN69" s="1">
        <v>1.74084443678018E-6</v>
      </c>
      <c r="AO69" s="1">
        <v>-7.9719531393153995E-7</v>
      </c>
      <c r="AP69" s="1">
        <v>-6.0089366519972702E-8</v>
      </c>
      <c r="AQ69" s="1">
        <v>4.7194366619602702E-6</v>
      </c>
      <c r="AR69" s="1">
        <v>2.4302320289674302E-7</v>
      </c>
      <c r="AS69" s="1">
        <v>-8.6208543229493898E-5</v>
      </c>
      <c r="AT69" s="1">
        <v>-2.5256556110122001E-6</v>
      </c>
      <c r="AU69" s="1">
        <v>-8.3687694193954802E-5</v>
      </c>
      <c r="AV69" s="1">
        <v>-1.6369650987434599E-4</v>
      </c>
      <c r="AW69" s="1">
        <v>-1.28592133969094E-5</v>
      </c>
      <c r="AX69" s="1">
        <v>-3.6562074327432298E-5</v>
      </c>
      <c r="AY69" s="1">
        <v>-1.04710532615266E-5</v>
      </c>
      <c r="AZ69" s="1">
        <v>4.2983371400154199E-6</v>
      </c>
      <c r="BA69" s="1">
        <v>-1.1001078418763401E-6</v>
      </c>
      <c r="BB69" s="1">
        <v>-7.8488927836059904E-7</v>
      </c>
      <c r="BC69" s="1">
        <v>-2.57521694082604E-6</v>
      </c>
      <c r="BD69" s="1">
        <v>-2.3516929094724299E-5</v>
      </c>
      <c r="BE69" s="1">
        <v>-1.01284443093311E-4</v>
      </c>
      <c r="BF69" s="1">
        <v>-2.5596415569607901E-5</v>
      </c>
      <c r="BG69" s="1">
        <v>6.6168300998246297E-6</v>
      </c>
      <c r="BH69" s="1">
        <v>-4.8478523258125298E-4</v>
      </c>
      <c r="BI69" s="1">
        <v>-2.2384051727054901E-4</v>
      </c>
      <c r="BJ69" s="1">
        <v>-1.41547461653203E-5</v>
      </c>
      <c r="BK69" s="1">
        <v>-2.7968438579951201E-4</v>
      </c>
      <c r="BL69" s="1">
        <v>-1.06679271279894E-4</v>
      </c>
      <c r="BM69" s="1">
        <v>-2.5629519961589099E-6</v>
      </c>
      <c r="BN69">
        <v>-1.3781068995681899E-3</v>
      </c>
      <c r="BO69" s="1">
        <v>-4.79846275567013E-5</v>
      </c>
      <c r="BP69" s="1">
        <v>-7.71942135379876E-4</v>
      </c>
      <c r="BQ69" s="1">
        <v>-2.1198832007392699E-6</v>
      </c>
      <c r="BR69" s="1">
        <v>-8.8155835232418596E-6</v>
      </c>
      <c r="BS69">
        <v>4.0633631654065899E-3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Buys</vt:lpstr>
      <vt:lpstr>Decider</vt:lpstr>
      <vt:lpstr>2013</vt:lpstr>
      <vt:lpstr>Combos</vt:lpstr>
      <vt:lpstr>testOutputs</vt:lpstr>
      <vt:lpstr>'2013'!Print_Area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Cameron Mullen</dc:creator>
  <cp:lastModifiedBy>Windows User</cp:lastModifiedBy>
  <dcterms:created xsi:type="dcterms:W3CDTF">2013-03-20T00:34:59Z</dcterms:created>
  <dcterms:modified xsi:type="dcterms:W3CDTF">2013-03-21T15:20:20Z</dcterms:modified>
</cp:coreProperties>
</file>