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fod\Dropbox\Cancer Genomics Lab\Liver\liver_more_revisions\data\"/>
    </mc:Choice>
  </mc:AlternateContent>
  <xr:revisionPtr revIDLastSave="0" documentId="13_ncr:1_{7C820C90-DEE2-41CE-ACD4-03AC57ED33BF}" xr6:coauthVersionLast="47" xr6:coauthVersionMax="47" xr10:uidLastSave="{00000000-0000-0000-0000-000000000000}"/>
  <bookViews>
    <workbookView xWindow="12707" yWindow="-93" windowWidth="25786" windowHeight="15466" activeTab="1" xr2:uid="{00000000-000D-0000-FFFF-FFFF00000000}"/>
  </bookViews>
  <sheets>
    <sheet name="spreadsheet_withcalculations" sheetId="1" r:id="rId1"/>
    <sheet name="Flat" sheetId="2" r:id="rId2"/>
  </sheets>
  <externalReferences>
    <externalReference r:id="rId3"/>
    <externalReference r:id="rId4"/>
  </externalReferences>
  <definedNames>
    <definedName name="_xlnm._FilterDatabase" localSheetId="1" hidden="1">Flat!$A$1:$BQ$556</definedName>
    <definedName name="_xlnm._FilterDatabase" localSheetId="0" hidden="1">spreadsheet_withcalculations!$A$1:$BH$556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35" i="1"/>
  <c r="BH39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408" i="1"/>
  <c r="BH409" i="1"/>
  <c r="BH410" i="1"/>
  <c r="BH423" i="1"/>
  <c r="BH424" i="1"/>
  <c r="BH425" i="1"/>
  <c r="BH426" i="1"/>
  <c r="BH427" i="1"/>
  <c r="BH428" i="1"/>
  <c r="BH429" i="1"/>
  <c r="BH430" i="1"/>
  <c r="BH432" i="1"/>
  <c r="BH434" i="1"/>
  <c r="BH436" i="1"/>
  <c r="BH438" i="1"/>
  <c r="BH439" i="1"/>
  <c r="BH440" i="1"/>
  <c r="BH441" i="1"/>
  <c r="BH442" i="1"/>
  <c r="BH443" i="1"/>
  <c r="BH444" i="1"/>
  <c r="BH445" i="1"/>
  <c r="BH446" i="1"/>
  <c r="BH447" i="1"/>
  <c r="BH449" i="1"/>
  <c r="BH451" i="1"/>
  <c r="BH452" i="1"/>
  <c r="BH453" i="1"/>
  <c r="BH454" i="1"/>
  <c r="BH455" i="1"/>
  <c r="BH456" i="1"/>
  <c r="BH457" i="1"/>
  <c r="BH458" i="1"/>
  <c r="BH459" i="1"/>
  <c r="BH460" i="1"/>
  <c r="BH461" i="1"/>
  <c r="BH463" i="1"/>
  <c r="BH464" i="1"/>
  <c r="BH468" i="1"/>
  <c r="BH469" i="1"/>
  <c r="BH470" i="1"/>
  <c r="BH471" i="1"/>
  <c r="BH472" i="1"/>
  <c r="BH473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2" i="1"/>
  <c r="U548" i="1"/>
  <c r="U547" i="1"/>
  <c r="U546" i="1"/>
  <c r="U545" i="1"/>
  <c r="U544" i="1"/>
  <c r="U543" i="1"/>
  <c r="U534" i="1"/>
  <c r="U533" i="1"/>
  <c r="U532" i="1"/>
  <c r="U531" i="1"/>
  <c r="U530" i="1"/>
  <c r="U529" i="1"/>
  <c r="U528" i="1"/>
  <c r="U518" i="1"/>
  <c r="U517" i="1"/>
  <c r="U516" i="1"/>
  <c r="U515" i="1"/>
  <c r="U514" i="1"/>
  <c r="U513" i="1"/>
  <c r="U503" i="1"/>
  <c r="U502" i="1"/>
  <c r="U501" i="1"/>
  <c r="U500" i="1"/>
  <c r="U499" i="1"/>
  <c r="U498" i="1"/>
  <c r="U490" i="1"/>
  <c r="U489" i="1"/>
  <c r="U488" i="1"/>
  <c r="U487" i="1"/>
  <c r="U486" i="1"/>
  <c r="U485" i="1"/>
  <c r="U484" i="1"/>
  <c r="U483" i="1"/>
  <c r="U473" i="1"/>
  <c r="U472" i="1"/>
  <c r="U471" i="1"/>
  <c r="U470" i="1"/>
  <c r="U469" i="1"/>
  <c r="U468" i="1"/>
  <c r="U459" i="1"/>
  <c r="U458" i="1"/>
  <c r="U457" i="1"/>
  <c r="U456" i="1"/>
  <c r="U455" i="1"/>
  <c r="U454" i="1"/>
  <c r="U453" i="1"/>
  <c r="U444" i="1"/>
  <c r="U443" i="1"/>
  <c r="U442" i="1"/>
  <c r="U441" i="1"/>
  <c r="U440" i="1"/>
  <c r="U439" i="1"/>
  <c r="U438" i="1"/>
  <c r="U428" i="1"/>
  <c r="U427" i="1"/>
  <c r="U426" i="1"/>
  <c r="U425" i="1"/>
  <c r="U424" i="1"/>
  <c r="U423" i="1"/>
  <c r="S548" i="1"/>
  <c r="S547" i="1"/>
  <c r="S546" i="1"/>
  <c r="S545" i="1"/>
  <c r="S544" i="1"/>
  <c r="S543" i="1"/>
  <c r="S534" i="1"/>
  <c r="S533" i="1"/>
  <c r="S532" i="1"/>
  <c r="S531" i="1"/>
  <c r="S530" i="1"/>
  <c r="S529" i="1"/>
  <c r="S528" i="1"/>
  <c r="S518" i="1"/>
  <c r="S517" i="1"/>
  <c r="S516" i="1"/>
  <c r="S515" i="1"/>
  <c r="S514" i="1"/>
  <c r="S513" i="1"/>
  <c r="S503" i="1"/>
  <c r="S502" i="1"/>
  <c r="S501" i="1"/>
  <c r="S500" i="1"/>
  <c r="S499" i="1"/>
  <c r="S498" i="1"/>
  <c r="S490" i="1"/>
  <c r="S489" i="1"/>
  <c r="S488" i="1"/>
  <c r="S487" i="1"/>
  <c r="S486" i="1"/>
  <c r="S485" i="1"/>
  <c r="S484" i="1"/>
  <c r="S483" i="1"/>
  <c r="S473" i="1"/>
  <c r="S472" i="1"/>
  <c r="S471" i="1"/>
  <c r="S470" i="1"/>
  <c r="S469" i="1"/>
  <c r="S468" i="1"/>
  <c r="S459" i="1"/>
  <c r="S458" i="1"/>
  <c r="S457" i="1"/>
  <c r="S456" i="1"/>
  <c r="S455" i="1"/>
  <c r="S454" i="1"/>
  <c r="S453" i="1"/>
  <c r="S444" i="1"/>
  <c r="S443" i="1"/>
  <c r="S442" i="1"/>
  <c r="S441" i="1"/>
  <c r="S440" i="1"/>
  <c r="S439" i="1"/>
  <c r="S438" i="1"/>
  <c r="S428" i="1"/>
  <c r="S427" i="1"/>
  <c r="S426" i="1"/>
  <c r="S425" i="1"/>
  <c r="S424" i="1"/>
  <c r="S423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AV2" i="1"/>
  <c r="AW2" i="1"/>
  <c r="AX2" i="1"/>
  <c r="AY2" i="1"/>
  <c r="AZ2" i="1"/>
  <c r="BA2" i="1"/>
  <c r="BB2" i="1"/>
  <c r="BC2" i="1"/>
  <c r="BD2" i="1"/>
  <c r="BE2" i="1"/>
  <c r="BF2" i="1"/>
  <c r="BG2" i="1"/>
  <c r="AV3" i="1"/>
  <c r="AW3" i="1"/>
  <c r="AX3" i="1"/>
  <c r="AY3" i="1"/>
  <c r="AZ3" i="1"/>
  <c r="BA3" i="1"/>
  <c r="BB3" i="1"/>
  <c r="BC3" i="1"/>
  <c r="BD3" i="1"/>
  <c r="BE3" i="1"/>
  <c r="BF3" i="1"/>
  <c r="BG3" i="1"/>
  <c r="AV4" i="1"/>
  <c r="AW4" i="1"/>
  <c r="AX4" i="1"/>
  <c r="AY4" i="1"/>
  <c r="AZ4" i="1"/>
  <c r="BA4" i="1"/>
  <c r="BB4" i="1"/>
  <c r="BC4" i="1"/>
  <c r="BD4" i="1"/>
  <c r="BE4" i="1"/>
  <c r="BF4" i="1"/>
  <c r="BG4" i="1"/>
  <c r="AV5" i="1"/>
  <c r="AW5" i="1"/>
  <c r="AX5" i="1"/>
  <c r="AY5" i="1"/>
  <c r="AZ5" i="1"/>
  <c r="BA5" i="1"/>
  <c r="BB5" i="1"/>
  <c r="BC5" i="1"/>
  <c r="BD5" i="1"/>
  <c r="BE5" i="1"/>
  <c r="BF5" i="1"/>
  <c r="BG5" i="1"/>
  <c r="AV6" i="1"/>
  <c r="AW6" i="1"/>
  <c r="AX6" i="1"/>
  <c r="AY6" i="1"/>
  <c r="AZ6" i="1"/>
  <c r="BA6" i="1"/>
  <c r="BB6" i="1"/>
  <c r="BC6" i="1"/>
  <c r="BD6" i="1"/>
  <c r="BE6" i="1"/>
  <c r="BF6" i="1"/>
  <c r="BG6" i="1"/>
  <c r="AV7" i="1"/>
  <c r="AW7" i="1"/>
  <c r="AX7" i="1"/>
  <c r="AY7" i="1"/>
  <c r="AZ7" i="1"/>
  <c r="BA7" i="1"/>
  <c r="BB7" i="1"/>
  <c r="BC7" i="1"/>
  <c r="BD7" i="1"/>
  <c r="BE7" i="1"/>
  <c r="BF7" i="1"/>
  <c r="BG7" i="1"/>
  <c r="AV8" i="1"/>
  <c r="AW8" i="1"/>
  <c r="AX8" i="1"/>
  <c r="AY8" i="1"/>
  <c r="AZ8" i="1"/>
  <c r="BA8" i="1"/>
  <c r="BB8" i="1"/>
  <c r="BC8" i="1"/>
  <c r="BD8" i="1"/>
  <c r="BE8" i="1"/>
  <c r="BF8" i="1"/>
  <c r="BG8" i="1"/>
  <c r="AV9" i="1"/>
  <c r="AW9" i="1"/>
  <c r="AX9" i="1"/>
  <c r="AY9" i="1"/>
  <c r="AZ9" i="1"/>
  <c r="BA9" i="1"/>
  <c r="BB9" i="1"/>
  <c r="BC9" i="1"/>
  <c r="BD9" i="1"/>
  <c r="BE9" i="1"/>
  <c r="BF9" i="1"/>
  <c r="BG9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G393" i="1"/>
  <c r="BF393" i="1"/>
  <c r="BE393" i="1"/>
  <c r="BD393" i="1"/>
  <c r="BB393" i="1"/>
  <c r="BA393" i="1"/>
  <c r="AZ393" i="1"/>
  <c r="AY393" i="1"/>
  <c r="BC393" i="1"/>
  <c r="AX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T423" i="1"/>
  <c r="T424" i="1"/>
  <c r="T425" i="1"/>
  <c r="T426" i="1"/>
  <c r="T427" i="1"/>
  <c r="T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T438" i="1"/>
  <c r="T439" i="1"/>
  <c r="T440" i="1"/>
  <c r="T441" i="1"/>
  <c r="T442" i="1"/>
  <c r="T443" i="1"/>
  <c r="T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T453" i="1"/>
  <c r="T454" i="1"/>
  <c r="T455" i="1"/>
  <c r="T456" i="1"/>
  <c r="T457" i="1"/>
  <c r="T458" i="1"/>
  <c r="T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T468" i="1"/>
  <c r="T469" i="1"/>
  <c r="T470" i="1"/>
  <c r="T471" i="1"/>
  <c r="T472" i="1"/>
  <c r="T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T483" i="1"/>
  <c r="T484" i="1"/>
  <c r="T485" i="1"/>
  <c r="T486" i="1"/>
  <c r="T487" i="1"/>
  <c r="T488" i="1"/>
  <c r="T489" i="1"/>
  <c r="T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T498" i="1"/>
  <c r="T499" i="1"/>
  <c r="T500" i="1"/>
  <c r="T501" i="1"/>
  <c r="T502" i="1"/>
  <c r="T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T513" i="1"/>
  <c r="T514" i="1"/>
  <c r="T515" i="1"/>
  <c r="T516" i="1"/>
  <c r="T517" i="1"/>
  <c r="T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T528" i="1"/>
  <c r="T529" i="1"/>
  <c r="T530" i="1"/>
  <c r="T531" i="1"/>
  <c r="T532" i="1"/>
  <c r="T533" i="1"/>
  <c r="T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T543" i="1"/>
  <c r="T544" i="1"/>
  <c r="T545" i="1"/>
  <c r="T546" i="1"/>
  <c r="T547" i="1"/>
  <c r="T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U393" i="1"/>
  <c r="T393" i="1"/>
  <c r="S393" i="1"/>
  <c r="AW393" i="1"/>
  <c r="AV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I393" i="1"/>
  <c r="AH393" i="1"/>
  <c r="AG393" i="1"/>
  <c r="AF393" i="1"/>
  <c r="AE393" i="1"/>
  <c r="AD393" i="1"/>
  <c r="AC393" i="1"/>
  <c r="AA393" i="1"/>
  <c r="AB393" i="1"/>
  <c r="Z393" i="1"/>
  <c r="Y393" i="1"/>
  <c r="X393" i="1"/>
  <c r="O393" i="1"/>
  <c r="N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393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E39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H548" i="1"/>
  <c r="H547" i="1"/>
  <c r="H546" i="1"/>
  <c r="H534" i="1"/>
  <c r="H533" i="1"/>
  <c r="H532" i="1"/>
  <c r="H531" i="1"/>
  <c r="H518" i="1"/>
  <c r="H517" i="1"/>
  <c r="H516" i="1"/>
  <c r="H503" i="1"/>
  <c r="H502" i="1"/>
  <c r="H501" i="1"/>
  <c r="H490" i="1"/>
  <c r="H489" i="1"/>
  <c r="H488" i="1"/>
  <c r="H487" i="1"/>
  <c r="H473" i="1"/>
  <c r="H471" i="1"/>
  <c r="H470" i="1"/>
  <c r="H459" i="1"/>
  <c r="H456" i="1"/>
  <c r="H454" i="1"/>
  <c r="H453" i="1"/>
  <c r="H442" i="1"/>
  <c r="H439" i="1"/>
  <c r="H438" i="1"/>
  <c r="H427" i="1"/>
  <c r="H425" i="1"/>
  <c r="H424" i="1"/>
  <c r="I423" i="1"/>
  <c r="F42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</calcChain>
</file>

<file path=xl/sharedStrings.xml><?xml version="1.0" encoding="utf-8"?>
<sst xmlns="http://schemas.openxmlformats.org/spreadsheetml/2006/main" count="27858" uniqueCount="1228">
  <si>
    <t>id</t>
  </si>
  <si>
    <t>...2</t>
  </si>
  <si>
    <t>DateTransferred</t>
  </si>
  <si>
    <t>HCCStatus</t>
  </si>
  <si>
    <t>Cirrhosisstatus</t>
  </si>
  <si>
    <t>Sex</t>
  </si>
  <si>
    <t>DateCollection</t>
  </si>
  <si>
    <t>AFP</t>
  </si>
  <si>
    <t>HBV viral load</t>
  </si>
  <si>
    <t>Diangosis</t>
  </si>
  <si>
    <t>Race</t>
  </si>
  <si>
    <t>Ethnicity</t>
  </si>
  <si>
    <t>cfDNAExtractionDate</t>
  </si>
  <si>
    <t>cfdnaextractionbatch</t>
  </si>
  <si>
    <t>Personnel...23</t>
  </si>
  <si>
    <t>LibraryInput(ng)</t>
  </si>
  <si>
    <t>Adaptor</t>
  </si>
  <si>
    <t>PCRCycles</t>
  </si>
  <si>
    <t>Personnel...30</t>
  </si>
  <si>
    <t>TotalReadBases(bp)</t>
  </si>
  <si>
    <t>TotalReads</t>
  </si>
  <si>
    <t>N(%)</t>
  </si>
  <si>
    <t>GC(%)</t>
  </si>
  <si>
    <t>Q20(%)</t>
  </si>
  <si>
    <t>Q30(%)</t>
  </si>
  <si>
    <t>group</t>
  </si>
  <si>
    <t>sex_cat</t>
  </si>
  <si>
    <t>log_delfi</t>
  </si>
  <si>
    <t>type</t>
  </si>
  <si>
    <t>HCC Status</t>
  </si>
  <si>
    <t>lesion_size</t>
  </si>
  <si>
    <t>Lesion #</t>
  </si>
  <si>
    <t>Vascular Invasion</t>
  </si>
  <si>
    <t>CGLI100P</t>
  </si>
  <si>
    <t>HMN704097</t>
  </si>
  <si>
    <t>No</t>
  </si>
  <si>
    <t>no</t>
  </si>
  <si>
    <t>HBV</t>
  </si>
  <si>
    <t>BIOIVT</t>
  </si>
  <si>
    <t>N</t>
  </si>
  <si>
    <t>NA</t>
  </si>
  <si>
    <t>Hepatitis B (HBV)</t>
  </si>
  <si>
    <t>Caucasian</t>
  </si>
  <si>
    <t>N/A</t>
  </si>
  <si>
    <t>KB</t>
  </si>
  <si>
    <t>IDT8_UDI_92</t>
  </si>
  <si>
    <t>Female</t>
  </si>
  <si>
    <t>CGLI104P</t>
  </si>
  <si>
    <t>HMN709506</t>
  </si>
  <si>
    <t>yes</t>
  </si>
  <si>
    <t>Cirrhosis</t>
  </si>
  <si>
    <t>unk</t>
  </si>
  <si>
    <t>IDT8_UDI_23</t>
  </si>
  <si>
    <t>Male</t>
  </si>
  <si>
    <t>CGLI105P</t>
  </si>
  <si>
    <t>HMN709507</t>
  </si>
  <si>
    <t>African</t>
  </si>
  <si>
    <t>African American</t>
  </si>
  <si>
    <t>IDT8_UDI_21</t>
  </si>
  <si>
    <t>CGLI107P</t>
  </si>
  <si>
    <t>HMN709509</t>
  </si>
  <si>
    <t>Hepatitis C (HCV)</t>
  </si>
  <si>
    <t>IDT8_UDI_22</t>
  </si>
  <si>
    <t>CGLI108P</t>
  </si>
  <si>
    <t>HMN709510</t>
  </si>
  <si>
    <t>IDT8_UDI_41</t>
  </si>
  <si>
    <t>CGLI109P</t>
  </si>
  <si>
    <t>HMN709511</t>
  </si>
  <si>
    <t>IDT8_UDI_42</t>
  </si>
  <si>
    <t>CGLI10P</t>
  </si>
  <si>
    <t>HCCAK333</t>
  </si>
  <si>
    <t>Yes</t>
  </si>
  <si>
    <t>HCC</t>
  </si>
  <si>
    <t>JHHCC</t>
  </si>
  <si>
    <t>B</t>
  </si>
  <si>
    <t>HCV</t>
  </si>
  <si>
    <t>White or Caucasian</t>
  </si>
  <si>
    <t>IDT8_UDI_88</t>
  </si>
  <si>
    <t>ZF</t>
  </si>
  <si>
    <t>CGLI110P</t>
  </si>
  <si>
    <t>HMN709512</t>
  </si>
  <si>
    <t>Declined to Answer</t>
  </si>
  <si>
    <t>IDT8_UDI_43</t>
  </si>
  <si>
    <t>CGLI111P</t>
  </si>
  <si>
    <t>HMN709513</t>
  </si>
  <si>
    <t>IDT8_UDI_24</t>
  </si>
  <si>
    <t>CGLI112P</t>
  </si>
  <si>
    <t>HMN709514</t>
  </si>
  <si>
    <t>Hispanic</t>
  </si>
  <si>
    <t>IDT8_UDI_93</t>
  </si>
  <si>
    <t>CGLI114P</t>
  </si>
  <si>
    <t>HMN709516</t>
  </si>
  <si>
    <t>IDT8_UDI_94</t>
  </si>
  <si>
    <t>CGLI115P</t>
  </si>
  <si>
    <t>HMN709517</t>
  </si>
  <si>
    <t>Mixed Race</t>
  </si>
  <si>
    <t>IDT8_UDI_95</t>
  </si>
  <si>
    <t>CGLI116P</t>
  </si>
  <si>
    <t>HMN709518</t>
  </si>
  <si>
    <t>IDT8_UDI_96</t>
  </si>
  <si>
    <t>CGLI11P</t>
  </si>
  <si>
    <t>HCCAK334</t>
  </si>
  <si>
    <t>A</t>
  </si>
  <si>
    <t>IDT8_UDI_89</t>
  </si>
  <si>
    <t>0/A</t>
  </si>
  <si>
    <t>CGLI12P</t>
  </si>
  <si>
    <t>HCCAK347</t>
  </si>
  <si>
    <t>IDT8_UDI_112</t>
  </si>
  <si>
    <t>CGLI13P</t>
  </si>
  <si>
    <t>HCCAK348</t>
  </si>
  <si>
    <t>C</t>
  </si>
  <si>
    <t>IDT8_UDI_117</t>
  </si>
  <si>
    <t>Y</t>
  </si>
  <si>
    <t>CGLI14P</t>
  </si>
  <si>
    <t>HCCAK307_FU1</t>
  </si>
  <si>
    <t>Idiopathic</t>
  </si>
  <si>
    <t>IDT8_UDI_121</t>
  </si>
  <si>
    <t>CGLI15P</t>
  </si>
  <si>
    <t>HCCAK362</t>
  </si>
  <si>
    <t>Black or African American</t>
  </si>
  <si>
    <t>IDT8_UDI_140</t>
  </si>
  <si>
    <t>CGLI16P</t>
  </si>
  <si>
    <t>HCCAK364</t>
  </si>
  <si>
    <t>NAFLD</t>
  </si>
  <si>
    <t>IDT8_UDI_160</t>
  </si>
  <si>
    <t>CGLI17P</t>
  </si>
  <si>
    <t>HCCAK366</t>
  </si>
  <si>
    <t>IDT8_UDI_165</t>
  </si>
  <si>
    <t>inumerable</t>
  </si>
  <si>
    <t>CGLI18P</t>
  </si>
  <si>
    <t>HCCAK372</t>
  </si>
  <si>
    <t>Asian</t>
  </si>
  <si>
    <t>IDT8_UDI_171</t>
  </si>
  <si>
    <t>CGLI19P</t>
  </si>
  <si>
    <t>HCCAK374</t>
  </si>
  <si>
    <t>IDT8_UDI_172</t>
  </si>
  <si>
    <t>CGLI1P</t>
  </si>
  <si>
    <t>HCCAK172</t>
  </si>
  <si>
    <t>IDT8_UDI_44</t>
  </si>
  <si>
    <t>CGLI20P</t>
  </si>
  <si>
    <t>HCCAK380</t>
  </si>
  <si>
    <t>IDT8_UDI_174</t>
  </si>
  <si>
    <t>CGLI21P</t>
  </si>
  <si>
    <t>HCCAK393</t>
  </si>
  <si>
    <t>IDT8_UDI_177</t>
  </si>
  <si>
    <t>CGLI22P</t>
  </si>
  <si>
    <t>HCCAK394</t>
  </si>
  <si>
    <t>EtOH</t>
  </si>
  <si>
    <t>IDT8_UDI_185</t>
  </si>
  <si>
    <t>CGLI23P</t>
  </si>
  <si>
    <t>HCCAK399</t>
  </si>
  <si>
    <t>IDT8_UDI_188</t>
  </si>
  <si>
    <t>CGLI24P</t>
  </si>
  <si>
    <t>AK257</t>
  </si>
  <si>
    <t>IDT8_UDI_72</t>
  </si>
  <si>
    <t>CGLI25P</t>
  </si>
  <si>
    <t>AK260</t>
  </si>
  <si>
    <t>IDT8_UDI_73</t>
  </si>
  <si>
    <t>CGLI26P</t>
  </si>
  <si>
    <t>AK265</t>
  </si>
  <si>
    <t>IDT8_UDI_74</t>
  </si>
  <si>
    <t>CGLI27P</t>
  </si>
  <si>
    <t>AK266</t>
  </si>
  <si>
    <t>IDT8_UDI_75</t>
  </si>
  <si>
    <t>CGLI28P</t>
  </si>
  <si>
    <t>AK267</t>
  </si>
  <si>
    <t>IDT8_UDI_143</t>
  </si>
  <si>
    <t>CGLI29P</t>
  </si>
  <si>
    <t>AK269</t>
  </si>
  <si>
    <t>IDT8_UDI_151</t>
  </si>
  <si>
    <t>CGLI2P</t>
  </si>
  <si>
    <t>HCCAK235</t>
  </si>
  <si>
    <t>IDT8_UDI_46</t>
  </si>
  <si>
    <t>CGLI30P</t>
  </si>
  <si>
    <t>AK272</t>
  </si>
  <si>
    <t>Unknown</t>
  </si>
  <si>
    <t>IDT8_UDI_154</t>
  </si>
  <si>
    <t>CGLI31P</t>
  </si>
  <si>
    <t>AK280</t>
  </si>
  <si>
    <t>IDT8_UDI_227</t>
  </si>
  <si>
    <t>CGLI32P</t>
  </si>
  <si>
    <t>AK289</t>
  </si>
  <si>
    <t>IDT8_UDI_232</t>
  </si>
  <si>
    <t>CGLI33P</t>
  </si>
  <si>
    <t>HCCAK291</t>
  </si>
  <si>
    <t>IDT8_UDI_292</t>
  </si>
  <si>
    <t>CGLI34P</t>
  </si>
  <si>
    <t>AK295</t>
  </si>
  <si>
    <t>IDT8_UDI_240</t>
  </si>
  <si>
    <t>CGLI35P</t>
  </si>
  <si>
    <t>AK296</t>
  </si>
  <si>
    <t>IDT8_UDI_298</t>
  </si>
  <si>
    <t>CGLI36P</t>
  </si>
  <si>
    <t>AK299</t>
  </si>
  <si>
    <t>IDT8_UDI_306</t>
  </si>
  <si>
    <t>CGLI37P</t>
  </si>
  <si>
    <t>AK302</t>
  </si>
  <si>
    <t>IDT8_UDI_309</t>
  </si>
  <si>
    <t>CGLI38P</t>
  </si>
  <si>
    <t>AK323</t>
  </si>
  <si>
    <t>IDT8_UDI_315</t>
  </si>
  <si>
    <t>CGLI39P</t>
  </si>
  <si>
    <t>HCCAK009</t>
  </si>
  <si>
    <t>IDT8_UDI_250</t>
  </si>
  <si>
    <t>CGLI3P</t>
  </si>
  <si>
    <t>HCCAK236</t>
  </si>
  <si>
    <t>IDT8_UDI_48</t>
  </si>
  <si>
    <t>CGLI40P</t>
  </si>
  <si>
    <t>HCCAK032</t>
  </si>
  <si>
    <t>IDT8_UDI_251</t>
  </si>
  <si>
    <t>CGLI41P</t>
  </si>
  <si>
    <t>HCCAK143</t>
  </si>
  <si>
    <t>IDT8_UDI_255</t>
  </si>
  <si>
    <t>CGLI43P</t>
  </si>
  <si>
    <t>HCCAK145</t>
  </si>
  <si>
    <t>IDT8_UDI_260</t>
  </si>
  <si>
    <t>CGLI44P</t>
  </si>
  <si>
    <t>HCCAK155</t>
  </si>
  <si>
    <t>IDT8_UDI_263</t>
  </si>
  <si>
    <t>CGLI45P</t>
  </si>
  <si>
    <t>HCCAK156</t>
  </si>
  <si>
    <t>IDT8_UDI_265</t>
  </si>
  <si>
    <t>&gt;10</t>
  </si>
  <si>
    <t>CGLI46P</t>
  </si>
  <si>
    <t>HCCAK175</t>
  </si>
  <si>
    <t>IDT8_UDI_267</t>
  </si>
  <si>
    <t>CGLI47P</t>
  </si>
  <si>
    <t>HCCAK169</t>
  </si>
  <si>
    <t>IDT8_UDI_270</t>
  </si>
  <si>
    <t>CGLI48P</t>
  </si>
  <si>
    <t>HCCAK192</t>
  </si>
  <si>
    <t>IDT8_UDI_275</t>
  </si>
  <si>
    <t>CGLI49P</t>
  </si>
  <si>
    <t>HCCAK271</t>
  </si>
  <si>
    <t>IDT8_UDI_280</t>
  </si>
  <si>
    <t>CGLI4P</t>
  </si>
  <si>
    <t>HCCAK256</t>
  </si>
  <si>
    <t>IDT8_UDI_49</t>
  </si>
  <si>
    <t>CGLI50P</t>
  </si>
  <si>
    <t>HCCAK193</t>
  </si>
  <si>
    <t>IDT8_UDI_281</t>
  </si>
  <si>
    <t>CGLI51P</t>
  </si>
  <si>
    <t>HCCAK273</t>
  </si>
  <si>
    <t>IDT8_UDI_324</t>
  </si>
  <si>
    <t>CGLI52P</t>
  </si>
  <si>
    <t>HCCAK287</t>
  </si>
  <si>
    <t>IDT8_UDI_332</t>
  </si>
  <si>
    <t>CGLI53P</t>
  </si>
  <si>
    <t>HCCAK294</t>
  </si>
  <si>
    <t>IDT8_UDI_334</t>
  </si>
  <si>
    <t>CGLI54P</t>
  </si>
  <si>
    <t>HCCAK300</t>
  </si>
  <si>
    <t>IDT8_UDI_335</t>
  </si>
  <si>
    <t>CGLI55P_1</t>
  </si>
  <si>
    <t>HCCAK301</t>
  </si>
  <si>
    <t>IDT8_UDI_53</t>
  </si>
  <si>
    <t>CGLI56P</t>
  </si>
  <si>
    <t>HCCAK304</t>
  </si>
  <si>
    <t>IDT8_UDI_343</t>
  </si>
  <si>
    <t>CGLI57P</t>
  </si>
  <si>
    <t>HCCAK317</t>
  </si>
  <si>
    <t>IDT8_UDI_344</t>
  </si>
  <si>
    <t>CGLI58P</t>
  </si>
  <si>
    <t>HCCAK329</t>
  </si>
  <si>
    <t>IDT8_UDI_345</t>
  </si>
  <si>
    <t>numerous</t>
  </si>
  <si>
    <t>CGLI59P</t>
  </si>
  <si>
    <t>HCCAK351</t>
  </si>
  <si>
    <t>IDT8_UDI_351</t>
  </si>
  <si>
    <t>CGLI5P</t>
  </si>
  <si>
    <t>HCCAK306</t>
  </si>
  <si>
    <t>IDT8_UDI_50</t>
  </si>
  <si>
    <t>CGLI60P</t>
  </si>
  <si>
    <t>HCCAK352</t>
  </si>
  <si>
    <t>IDT8_UDI_356</t>
  </si>
  <si>
    <t>CGLI61P</t>
  </si>
  <si>
    <t>HCCAK354</t>
  </si>
  <si>
    <t>IDT8_UDI_362</t>
  </si>
  <si>
    <t>CGLI62P</t>
  </si>
  <si>
    <t>HCCAK355</t>
  </si>
  <si>
    <t>IDT8_UDI_368</t>
  </si>
  <si>
    <t>CGLI63P</t>
  </si>
  <si>
    <t>HMN704060</t>
  </si>
  <si>
    <t>Viral Load= Undetected(10/24/2016)</t>
  </si>
  <si>
    <t>Asian (Unspecified)</t>
  </si>
  <si>
    <t>Other Pacific Islander</t>
  </si>
  <si>
    <t>IDT8_UDI_382</t>
  </si>
  <si>
    <t>CGLI64P</t>
  </si>
  <si>
    <t>HMN704061</t>
  </si>
  <si>
    <t>IDT8_UDI_383</t>
  </si>
  <si>
    <t>CGLI65P</t>
  </si>
  <si>
    <t>HMN704062</t>
  </si>
  <si>
    <t>HBV Viral Load &lt;20 copies/ml  (6/30/2015)</t>
  </si>
  <si>
    <t>IDT8_UDI_29</t>
  </si>
  <si>
    <t>CGLI66P</t>
  </si>
  <si>
    <t>HMN704063</t>
  </si>
  <si>
    <t>HBV Viral Load= Undetected (10/7/2016)</t>
  </si>
  <si>
    <t>IDT8_UDI_384</t>
  </si>
  <si>
    <t>CGLI67P</t>
  </si>
  <si>
    <t>HMN704064</t>
  </si>
  <si>
    <t>Historical Anti-S Antibody Result=Positive (11/6/2014), Historical Anti-S Antigen Result=Positive (11/6/2014)</t>
  </si>
  <si>
    <t>IDT8_UDI_54</t>
  </si>
  <si>
    <t>CGLI68P</t>
  </si>
  <si>
    <t>HMN704065</t>
  </si>
  <si>
    <t>IDT8_UDI_12</t>
  </si>
  <si>
    <t>CGLI6P</t>
  </si>
  <si>
    <t>HCCAK321</t>
  </si>
  <si>
    <t>IDT8_UDI_60</t>
  </si>
  <si>
    <t>CGLI70P</t>
  </si>
  <si>
    <t>HMN704067</t>
  </si>
  <si>
    <t>Taiwanese</t>
  </si>
  <si>
    <t>IDT8_UDI_13</t>
  </si>
  <si>
    <t>CGLI71P</t>
  </si>
  <si>
    <t>HMN704068</t>
  </si>
  <si>
    <t>Historical Anti-S Antibody (Unknown), Historical Anti-S Antigen (Unknown)</t>
  </si>
  <si>
    <t>IDT8_UDI_14</t>
  </si>
  <si>
    <t>CGLI74P</t>
  </si>
  <si>
    <t>HMN704071</t>
  </si>
  <si>
    <t>HBeAg= Negative, Methodology- Western Blot (6/26/2013)</t>
  </si>
  <si>
    <t>Chinese</t>
  </si>
  <si>
    <t>Asian American</t>
  </si>
  <si>
    <t>IDT8_UDI_17</t>
  </si>
  <si>
    <t>CGLI75P</t>
  </si>
  <si>
    <t>HMN704072</t>
  </si>
  <si>
    <t>HBV Viral Load &lt;20iu/ml (9/24/2016)</t>
  </si>
  <si>
    <t>Pacific Islander</t>
  </si>
  <si>
    <t>IDT8_UDI_30</t>
  </si>
  <si>
    <t>CGLI76P</t>
  </si>
  <si>
    <t>HMN704073</t>
  </si>
  <si>
    <t>HBV Viral Load &lt;20iu/ml (6/21/2016)</t>
  </si>
  <si>
    <t>IDT8_UDI_31</t>
  </si>
  <si>
    <t>CGLI78P</t>
  </si>
  <si>
    <t>HMN704075</t>
  </si>
  <si>
    <t>HBV Viral Load &lt;20iu/ml (9/14/2015)</t>
  </si>
  <si>
    <t>IDT8_UDI_32</t>
  </si>
  <si>
    <t>CGLI7P</t>
  </si>
  <si>
    <t>HCCAK326</t>
  </si>
  <si>
    <t>IDT8_UDI_63</t>
  </si>
  <si>
    <t>CGLI80P</t>
  </si>
  <si>
    <t>HMN704077</t>
  </si>
  <si>
    <t>HBV Viral Load &lt;20iu/ml (6/6/2016)</t>
  </si>
  <si>
    <t>IDT8_UDI_37</t>
  </si>
  <si>
    <t>CGLI81P</t>
  </si>
  <si>
    <t>HMN704078</t>
  </si>
  <si>
    <t>HBV Viral Load= &lt;20iu/ml (12/2/2015)</t>
  </si>
  <si>
    <t>Asian (unspecified)</t>
  </si>
  <si>
    <t>IDT8_UDI_38</t>
  </si>
  <si>
    <t>CGLI84P</t>
  </si>
  <si>
    <t>HMN704081</t>
  </si>
  <si>
    <t>IDT8_UDI_33</t>
  </si>
  <si>
    <t>CGLI85P</t>
  </si>
  <si>
    <t>HMN704082</t>
  </si>
  <si>
    <t>HBeAg=Positive, Viral Load=&lt;20 (Not Detected)</t>
  </si>
  <si>
    <t>IDT8_UDI_39</t>
  </si>
  <si>
    <t>CGLI87P</t>
  </si>
  <si>
    <t>HMN704084</t>
  </si>
  <si>
    <t>Viral Load&lt;20 (8/30/2017)</t>
  </si>
  <si>
    <t>IDT8_UDI_40</t>
  </si>
  <si>
    <t>CGLI89P</t>
  </si>
  <si>
    <t>HMN704086</t>
  </si>
  <si>
    <t>HBV Viral Load= 1762 (2/3/2017)</t>
  </si>
  <si>
    <t>IDT8_UDI_55</t>
  </si>
  <si>
    <t>CGLI8P</t>
  </si>
  <si>
    <t>HCCAK328</t>
  </si>
  <si>
    <t>IDT8_UDI_71</t>
  </si>
  <si>
    <t>CGLI90P</t>
  </si>
  <si>
    <t>HMN704087</t>
  </si>
  <si>
    <t>HBV Viral Load &lt;20 copies (4/10/2012)</t>
  </si>
  <si>
    <t>IDT8_UDI_56</t>
  </si>
  <si>
    <t>CGLI91P</t>
  </si>
  <si>
    <t>HMN704088</t>
  </si>
  <si>
    <t>Historical HBsAg= Positive (1997), Historical Anti-HBsAb= (Negative), Current HBsAg= Positive, Current Anti-HBsAb= Negative</t>
  </si>
  <si>
    <t>Irish/Spanish</t>
  </si>
  <si>
    <t>IDT8_UDI_57</t>
  </si>
  <si>
    <t>CGLI92P</t>
  </si>
  <si>
    <t>HMN704089</t>
  </si>
  <si>
    <t>HBV Viral Load &lt;20 copies/ml (1/12/2016)</t>
  </si>
  <si>
    <t>IDT8_UDI_58</t>
  </si>
  <si>
    <t>CGLI93P</t>
  </si>
  <si>
    <t>HMN704090</t>
  </si>
  <si>
    <t>HBV Viral Load= &lt;20 iu/ml(1/5/2016)</t>
  </si>
  <si>
    <t>IDT8_UDI_59</t>
  </si>
  <si>
    <t>CGLI94P</t>
  </si>
  <si>
    <t>HMN704091</t>
  </si>
  <si>
    <t>HBV Viral Load 230 &gt; 170,000,000 copies/ml (3/17/2016), Current Viral Load=230 copies/ml</t>
  </si>
  <si>
    <t>IDT8_UDI_90</t>
  </si>
  <si>
    <t>CGLI97P</t>
  </si>
  <si>
    <t>HMN704094</t>
  </si>
  <si>
    <t>HBV Viral Load&lt; 10iu/ml (1/13/2017)</t>
  </si>
  <si>
    <t>IDT8_UDI_18</t>
  </si>
  <si>
    <t>CGLI98P</t>
  </si>
  <si>
    <t>HMN704095</t>
  </si>
  <si>
    <t>Viral Load= 12792 (7/10/2017)</t>
  </si>
  <si>
    <t>IDT8_UDI_91</t>
  </si>
  <si>
    <t>CGLI9P</t>
  </si>
  <si>
    <t>HCCAK330</t>
  </si>
  <si>
    <t>IDT8_UDI_79</t>
  </si>
  <si>
    <t>CGPLH1000P</t>
  </si>
  <si>
    <t>Non-cancer</t>
  </si>
  <si>
    <t>Cocos</t>
  </si>
  <si>
    <t>JP</t>
  </si>
  <si>
    <t>UDI0018</t>
  </si>
  <si>
    <t>DM</t>
  </si>
  <si>
    <t>F</t>
  </si>
  <si>
    <t>CGPLH1001P</t>
  </si>
  <si>
    <t>UDI0019</t>
  </si>
  <si>
    <t>CGPLH1002P</t>
  </si>
  <si>
    <t>UDI0020</t>
  </si>
  <si>
    <t>CGPLH1003P</t>
  </si>
  <si>
    <t>UDI0021</t>
  </si>
  <si>
    <t>M</t>
  </si>
  <si>
    <t>CGPLH1004P</t>
  </si>
  <si>
    <t>UDI0049</t>
  </si>
  <si>
    <t>CGPLH1005P</t>
  </si>
  <si>
    <t>UDI0050</t>
  </si>
  <si>
    <t>CGPLH1006P</t>
  </si>
  <si>
    <t>UDI0085</t>
  </si>
  <si>
    <t>CGPLH1007P</t>
  </si>
  <si>
    <t>UDI0086</t>
  </si>
  <si>
    <t>CGPLH1010P</t>
  </si>
  <si>
    <t>UDI0087</t>
  </si>
  <si>
    <t>CGPLH1011P</t>
  </si>
  <si>
    <t>UDI0088</t>
  </si>
  <si>
    <t>CGPLH1013P</t>
  </si>
  <si>
    <t>CGPLH1014P</t>
  </si>
  <si>
    <t>CGPLH1015P</t>
  </si>
  <si>
    <t>UDI0051(3ul)</t>
  </si>
  <si>
    <t>CGPLH1016P</t>
  </si>
  <si>
    <t>UDI0068</t>
  </si>
  <si>
    <t>CGPLH1017P</t>
  </si>
  <si>
    <t>UDI0069</t>
  </si>
  <si>
    <t>CGPLH1018P</t>
  </si>
  <si>
    <t>UDI0070</t>
  </si>
  <si>
    <t>CGPLH1027P</t>
  </si>
  <si>
    <t>UD154</t>
  </si>
  <si>
    <t>CGPLH1028P</t>
  </si>
  <si>
    <t>UD160</t>
  </si>
  <si>
    <t>CGPLH547P_1</t>
  </si>
  <si>
    <t>Danish</t>
  </si>
  <si>
    <t>UDI0083</t>
  </si>
  <si>
    <t>Jamie</t>
  </si>
  <si>
    <t>CGPLH551P_1</t>
  </si>
  <si>
    <t>UDI0033</t>
  </si>
  <si>
    <t>CGPLH571P_1</t>
  </si>
  <si>
    <t>JEM</t>
  </si>
  <si>
    <t>UDI0001</t>
  </si>
  <si>
    <t>CGPLH572P_1</t>
  </si>
  <si>
    <t>UDI0002</t>
  </si>
  <si>
    <t>CGPLH573P_1</t>
  </si>
  <si>
    <t>UDI0003</t>
  </si>
  <si>
    <t>CGPLH574P_1</t>
  </si>
  <si>
    <t>UDI0004</t>
  </si>
  <si>
    <t>CGPLH575P_1</t>
  </si>
  <si>
    <t>UDI0005</t>
  </si>
  <si>
    <t>CGPLH576P_1</t>
  </si>
  <si>
    <t>UDI0006</t>
  </si>
  <si>
    <t>CGPLH577P_1</t>
  </si>
  <si>
    <t>UDI0007</t>
  </si>
  <si>
    <t>CGPLH578P_1</t>
  </si>
  <si>
    <t>UDI0008</t>
  </si>
  <si>
    <t>CGPLH579P_1</t>
  </si>
  <si>
    <t>UDI0009</t>
  </si>
  <si>
    <t>CGPLH580P_1</t>
  </si>
  <si>
    <t>UDI0010</t>
  </si>
  <si>
    <t>CGPLH581P_1</t>
  </si>
  <si>
    <t>CGPLH582P_1</t>
  </si>
  <si>
    <t>CGPLH583P_1</t>
  </si>
  <si>
    <t>CGPLH584P_1</t>
  </si>
  <si>
    <t>CGPLH585P_1</t>
  </si>
  <si>
    <t>CGPLH586P_1</t>
  </si>
  <si>
    <t>CGPLH587P_1</t>
  </si>
  <si>
    <t>CGPLH588P_1</t>
  </si>
  <si>
    <t>CGPLH589P_1</t>
  </si>
  <si>
    <t>CGPLH590P_1</t>
  </si>
  <si>
    <t>CGPLH591P_1</t>
  </si>
  <si>
    <t>CGPLH592P_1</t>
  </si>
  <si>
    <t>CGPLH593P_1</t>
  </si>
  <si>
    <t>CGPLH594P_1</t>
  </si>
  <si>
    <t>CGPLH596P_1</t>
  </si>
  <si>
    <t>CGPLH597P_1</t>
  </si>
  <si>
    <t>CGPLH598P_1</t>
  </si>
  <si>
    <t>CGPLH599P_1</t>
  </si>
  <si>
    <t>CGPLH601P_1</t>
  </si>
  <si>
    <t>CGPLH602P_1</t>
  </si>
  <si>
    <t>CGPLH603P_1</t>
  </si>
  <si>
    <t>CGPLH606P_1</t>
  </si>
  <si>
    <t>CGPLH607P_1</t>
  </si>
  <si>
    <t>CGPLH610P_1</t>
  </si>
  <si>
    <t>CGPLH612P_1</t>
  </si>
  <si>
    <t>CGPLH616P_1</t>
  </si>
  <si>
    <t>CGPLH616P_2</t>
  </si>
  <si>
    <t>JM</t>
  </si>
  <si>
    <t>UDI0034</t>
  </si>
  <si>
    <t>CGPLH621P_1</t>
  </si>
  <si>
    <t>CGPLH624P_1</t>
  </si>
  <si>
    <t>CGPLH628P_1</t>
  </si>
  <si>
    <t>CGPLH630P_1</t>
  </si>
  <si>
    <t>CGPLH631P_1</t>
  </si>
  <si>
    <t>CGPLH641P_1</t>
  </si>
  <si>
    <t>CGPLH641P_2</t>
  </si>
  <si>
    <t>UDI0053</t>
  </si>
  <si>
    <t>CGPLH645P_1</t>
  </si>
  <si>
    <t>CGPLH647P_1</t>
  </si>
  <si>
    <t>CGPLH662P_1</t>
  </si>
  <si>
    <t>UDI0017</t>
  </si>
  <si>
    <t>CGPLH663P_1</t>
  </si>
  <si>
    <t>CGPLH664P_1</t>
  </si>
  <si>
    <t>CGPLH665P_1</t>
  </si>
  <si>
    <t>CGPLH666P_1</t>
  </si>
  <si>
    <t>CGPLH667P_1</t>
  </si>
  <si>
    <t>UDI0022</t>
  </si>
  <si>
    <t>CGPLH668P_1</t>
  </si>
  <si>
    <t>UDI0023</t>
  </si>
  <si>
    <t>CGPLH669P_1</t>
  </si>
  <si>
    <t>UDI0024</t>
  </si>
  <si>
    <t>CGPLH670P_1</t>
  </si>
  <si>
    <t>UDI0025</t>
  </si>
  <si>
    <t>CGPLH671P_1</t>
  </si>
  <si>
    <t>UDI0026</t>
  </si>
  <si>
    <t>CGPLH672P_1</t>
  </si>
  <si>
    <t>UDI0038</t>
  </si>
  <si>
    <t>CGPLH673P_1</t>
  </si>
  <si>
    <t>UDI0039</t>
  </si>
  <si>
    <t>CGPLH677P_1</t>
  </si>
  <si>
    <t>UDI0054</t>
  </si>
  <si>
    <t>CGPLH678P_1</t>
  </si>
  <si>
    <t>UDI0055</t>
  </si>
  <si>
    <t>CGPLH679P_1</t>
  </si>
  <si>
    <t>UDI0056</t>
  </si>
  <si>
    <t>CGPLH680P_1</t>
  </si>
  <si>
    <t>UDI0057</t>
  </si>
  <si>
    <t>CGPLH681P_1</t>
  </si>
  <si>
    <t>UDI0058</t>
  </si>
  <si>
    <t>CGPLH683P_1</t>
  </si>
  <si>
    <t>B32</t>
  </si>
  <si>
    <t>UDI0067</t>
  </si>
  <si>
    <t>CGPLH686P_1</t>
  </si>
  <si>
    <t>UDI0072</t>
  </si>
  <si>
    <t>Jamie/Dimitris</t>
  </si>
  <si>
    <t>CGPLH687P_1</t>
  </si>
  <si>
    <t>UDI0073</t>
  </si>
  <si>
    <t>CGPLH689P_1</t>
  </si>
  <si>
    <t>B5</t>
  </si>
  <si>
    <t>CGPLH690P_1</t>
  </si>
  <si>
    <t>CGPLH691P_1</t>
  </si>
  <si>
    <t>UDI0089</t>
  </si>
  <si>
    <t>CGPLH692P_1</t>
  </si>
  <si>
    <t>UDI0090</t>
  </si>
  <si>
    <t>CGPLH693P_1</t>
  </si>
  <si>
    <t>B6</t>
  </si>
  <si>
    <t>Dimitris</t>
  </si>
  <si>
    <t>CGPLH694P_1</t>
  </si>
  <si>
    <t>CGPLH695P_1</t>
  </si>
  <si>
    <t>CGPLH696P_1</t>
  </si>
  <si>
    <t>CGPLH697P_1</t>
  </si>
  <si>
    <t>CGPLH700P_1</t>
  </si>
  <si>
    <t>UDI0040</t>
  </si>
  <si>
    <t>CGPLH701P_1</t>
  </si>
  <si>
    <t>UDI0041</t>
  </si>
  <si>
    <t>CGPLH702P_1</t>
  </si>
  <si>
    <t>UDI0042</t>
  </si>
  <si>
    <t>CGPLH704P_1</t>
  </si>
  <si>
    <t>CGPLH705P_1</t>
  </si>
  <si>
    <t>CGPLH706P_1</t>
  </si>
  <si>
    <t>B8</t>
  </si>
  <si>
    <t>CGPLH707P_1</t>
  </si>
  <si>
    <t>CGPLH708P_1</t>
  </si>
  <si>
    <t>CGPLH709P_1</t>
  </si>
  <si>
    <t>UDI0071</t>
  </si>
  <si>
    <t>CGPLH710P_1</t>
  </si>
  <si>
    <t>CGPLH711P_1</t>
  </si>
  <si>
    <t>CGPLH712P_1</t>
  </si>
  <si>
    <t>UDI0074</t>
  </si>
  <si>
    <t>CGPLH713P_1</t>
  </si>
  <si>
    <t>CGPLH714P_1</t>
  </si>
  <si>
    <t>CGPLH715P_1</t>
  </si>
  <si>
    <t>CGPLH716P_1</t>
  </si>
  <si>
    <t>CGPLH717P_1</t>
  </si>
  <si>
    <t>CGPLH718P_1</t>
  </si>
  <si>
    <t>CGPLH719P_1</t>
  </si>
  <si>
    <t>CGPLH720P_1</t>
  </si>
  <si>
    <t>CGPLH721P_1</t>
  </si>
  <si>
    <t>CGPLH722P_1</t>
  </si>
  <si>
    <t>CGPLH723P_1</t>
  </si>
  <si>
    <t>CGPLH724P_1</t>
  </si>
  <si>
    <t>CGPLH725P_1</t>
  </si>
  <si>
    <t>CGPLH726P_1</t>
  </si>
  <si>
    <t>CGPLH727P_1</t>
  </si>
  <si>
    <t>CGPLH728P_1</t>
  </si>
  <si>
    <t>UDI0051</t>
  </si>
  <si>
    <t>CGPLH729P_1</t>
  </si>
  <si>
    <t>UDI0052</t>
  </si>
  <si>
    <t>CGPLH730P_1</t>
  </si>
  <si>
    <t>CGPLH731P_1</t>
  </si>
  <si>
    <t>CGPLH732P_1</t>
  </si>
  <si>
    <t>CGPLH733P_1</t>
  </si>
  <si>
    <t>UDI0081</t>
  </si>
  <si>
    <t>CGPLH734P_1</t>
  </si>
  <si>
    <t>CGPLH735P_1</t>
  </si>
  <si>
    <t>CGPLH736P_1</t>
  </si>
  <si>
    <t>CGPLH737P_1</t>
  </si>
  <si>
    <t>CGPLH738P_1</t>
  </si>
  <si>
    <t>UDI0082</t>
  </si>
  <si>
    <t>CGPLH739P_1</t>
  </si>
  <si>
    <t>CGPLH743P_1</t>
  </si>
  <si>
    <t>CGPLH744P_1</t>
  </si>
  <si>
    <t>CGPLH748P_1</t>
  </si>
  <si>
    <t>CGPLH749P_1</t>
  </si>
  <si>
    <t>CGPLH750P_1</t>
  </si>
  <si>
    <t>CGPLH751P_1</t>
  </si>
  <si>
    <t>CGPLH752P_1</t>
  </si>
  <si>
    <t>UDI0065</t>
  </si>
  <si>
    <t>CGPLH753P_1</t>
  </si>
  <si>
    <t>UDI0066</t>
  </si>
  <si>
    <t>CGPLH754P_1</t>
  </si>
  <si>
    <t>UDI0067(3ul)</t>
  </si>
  <si>
    <t>CGPLH755P_1</t>
  </si>
  <si>
    <t>CGPLH756P_1</t>
  </si>
  <si>
    <t>CGPLH757P_1</t>
  </si>
  <si>
    <t>CGPLH758P_1</t>
  </si>
  <si>
    <t>UDI0084</t>
  </si>
  <si>
    <t>CGPLH768P_1</t>
  </si>
  <si>
    <t>UD165</t>
  </si>
  <si>
    <t>CGPLH769P_1</t>
  </si>
  <si>
    <t>UD171</t>
  </si>
  <si>
    <t>CGPLH805P</t>
  </si>
  <si>
    <t>CGPLH806P</t>
  </si>
  <si>
    <t>CGPLH807P</t>
  </si>
  <si>
    <t>CGPLH808P</t>
  </si>
  <si>
    <t>CGPLH809P</t>
  </si>
  <si>
    <t>CGPLH811P</t>
  </si>
  <si>
    <t>CGPLH812P</t>
  </si>
  <si>
    <t>CGPLH813P</t>
  </si>
  <si>
    <t>CGPLH815P</t>
  </si>
  <si>
    <t>CGPLH816P</t>
  </si>
  <si>
    <t>CGPLH817P</t>
  </si>
  <si>
    <t>CGPLH818P</t>
  </si>
  <si>
    <t>CGPLH819P</t>
  </si>
  <si>
    <t>CGPLH821P</t>
  </si>
  <si>
    <t>CGPLH822P</t>
  </si>
  <si>
    <t>CGPLH823P</t>
  </si>
  <si>
    <t>CGPLH824P</t>
  </si>
  <si>
    <t>CGPLH825P</t>
  </si>
  <si>
    <t>CGPLH826P</t>
  </si>
  <si>
    <t>CGPLH827P</t>
  </si>
  <si>
    <t>CGPLH828P</t>
  </si>
  <si>
    <t>CGPLH829P</t>
  </si>
  <si>
    <t>CGPLH830P</t>
  </si>
  <si>
    <t>CGPLH831P</t>
  </si>
  <si>
    <t>CGPLH832P</t>
  </si>
  <si>
    <t>CGPLH833P</t>
  </si>
  <si>
    <t>CGPLH834P</t>
  </si>
  <si>
    <t>CGPLH835P</t>
  </si>
  <si>
    <t>CGPLH836P</t>
  </si>
  <si>
    <t>CGPLH837P</t>
  </si>
  <si>
    <t>CGPLH838P</t>
  </si>
  <si>
    <t>CGPLH839P</t>
  </si>
  <si>
    <t>CGPLH840P</t>
  </si>
  <si>
    <t>CGPLH841P</t>
  </si>
  <si>
    <t>CGPLH843P</t>
  </si>
  <si>
    <t>CGPLH844P</t>
  </si>
  <si>
    <t>CGPLH845P</t>
  </si>
  <si>
    <t>CGPLH846P</t>
  </si>
  <si>
    <t>CGPLH847P</t>
  </si>
  <si>
    <t>CGPLH848P</t>
  </si>
  <si>
    <t>CGPLH849P</t>
  </si>
  <si>
    <t>CGPLH851P</t>
  </si>
  <si>
    <t>CGPLH853P</t>
  </si>
  <si>
    <t>CGPLH857P</t>
  </si>
  <si>
    <t>CGPLH861P</t>
  </si>
  <si>
    <t>CGPLH863P</t>
  </si>
  <si>
    <t>CGPLH864P</t>
  </si>
  <si>
    <t>CGPLH868P</t>
  </si>
  <si>
    <t>CGPLH870P</t>
  </si>
  <si>
    <t>CGPLH871P</t>
  </si>
  <si>
    <t>CGPLH873P</t>
  </si>
  <si>
    <t>CGPLH875P</t>
  </si>
  <si>
    <t>CGPLH876P</t>
  </si>
  <si>
    <t>CGPLH877P</t>
  </si>
  <si>
    <t>CGPLH878P</t>
  </si>
  <si>
    <t>CGPLH880P</t>
  </si>
  <si>
    <t>CGPLH881P</t>
  </si>
  <si>
    <t>CGPLH882P</t>
  </si>
  <si>
    <t>CGPLH883P</t>
  </si>
  <si>
    <t>CGPLH884P</t>
  </si>
  <si>
    <t>UDI0036</t>
  </si>
  <si>
    <t>CGPLH886P</t>
  </si>
  <si>
    <t>UDI0037</t>
  </si>
  <si>
    <t>CGPLH887P</t>
  </si>
  <si>
    <t>CGPLH888P</t>
  </si>
  <si>
    <t>CGPLH889P</t>
  </si>
  <si>
    <t>Jamie-Dimitris</t>
  </si>
  <si>
    <t>CGPLH890P</t>
  </si>
  <si>
    <t>CGPLH891P</t>
  </si>
  <si>
    <t>CGPLH892P</t>
  </si>
  <si>
    <t>CGPLH893P</t>
  </si>
  <si>
    <t>CGPLH894P</t>
  </si>
  <si>
    <t>CGPLH895P</t>
  </si>
  <si>
    <t>CGPLH899P</t>
  </si>
  <si>
    <t>CGPLH900P</t>
  </si>
  <si>
    <t>CGPLH902P</t>
  </si>
  <si>
    <t>Dimitrios</t>
  </si>
  <si>
    <t>CGPLH904P</t>
  </si>
  <si>
    <t>CGPLH905P</t>
  </si>
  <si>
    <t>CGPLH906P</t>
  </si>
  <si>
    <t>CGPLH907P</t>
  </si>
  <si>
    <t>CGPLH908P</t>
  </si>
  <si>
    <t>CGPLH909P</t>
  </si>
  <si>
    <t>UDI0035</t>
  </si>
  <si>
    <t>CGPLH910P</t>
  </si>
  <si>
    <t>CGPLH911P</t>
  </si>
  <si>
    <t>CGPLH912P</t>
  </si>
  <si>
    <t>CGPLH914P</t>
  </si>
  <si>
    <t>CGPLH915P</t>
  </si>
  <si>
    <t>CGPLH916P</t>
  </si>
  <si>
    <t>CGPLH917P</t>
  </si>
  <si>
    <t>CGPLH918P</t>
  </si>
  <si>
    <t>CGPLH919P</t>
  </si>
  <si>
    <t>CGPLH921P</t>
  </si>
  <si>
    <t>CGPLH924P</t>
  </si>
  <si>
    <t>CGPLH925P</t>
  </si>
  <si>
    <t>CGPLH927P</t>
  </si>
  <si>
    <t>CGPLH928P</t>
  </si>
  <si>
    <t>CGPLH929P</t>
  </si>
  <si>
    <t>CGPLH930P</t>
  </si>
  <si>
    <t>CGPLH936P</t>
  </si>
  <si>
    <t>B15</t>
  </si>
  <si>
    <t>CGPLH937P</t>
  </si>
  <si>
    <t>CGPLH938P</t>
  </si>
  <si>
    <t>CGPLH939P</t>
  </si>
  <si>
    <t>CGPLH940P</t>
  </si>
  <si>
    <t>CGPLH941P</t>
  </si>
  <si>
    <t>B16</t>
  </si>
  <si>
    <t>CGPLH943P</t>
  </si>
  <si>
    <t>CGPLH944P</t>
  </si>
  <si>
    <t>B17</t>
  </si>
  <si>
    <t>CGPLH945P</t>
  </si>
  <si>
    <t>CGPLH946P</t>
  </si>
  <si>
    <t>CGPLH947P</t>
  </si>
  <si>
    <t>CGPLH948P</t>
  </si>
  <si>
    <t>CGPLH949P</t>
  </si>
  <si>
    <t>CGPLH950P</t>
  </si>
  <si>
    <t>UDI0066(3 ul)</t>
  </si>
  <si>
    <t>CGPLH951P</t>
  </si>
  <si>
    <t>UDI0067(3 ul)</t>
  </si>
  <si>
    <t>CGPLH952P</t>
  </si>
  <si>
    <t>CGPLH953P</t>
  </si>
  <si>
    <t>UDI0069 (3 ul)</t>
  </si>
  <si>
    <t>CGPLH954P</t>
  </si>
  <si>
    <t>CGPLH955P</t>
  </si>
  <si>
    <t>CGPLH956P</t>
  </si>
  <si>
    <t>CGPLH957P</t>
  </si>
  <si>
    <t>CGPLH958P</t>
  </si>
  <si>
    <t>CGPLH959P</t>
  </si>
  <si>
    <t>CGPLH960P</t>
  </si>
  <si>
    <t>CGPLH961P</t>
  </si>
  <si>
    <t>CGPLH962P</t>
  </si>
  <si>
    <t>CGPLH963P</t>
  </si>
  <si>
    <t>CGPLH967P</t>
  </si>
  <si>
    <t>CGPLH968P</t>
  </si>
  <si>
    <t>CGPLH969P</t>
  </si>
  <si>
    <t>CGPLH971P</t>
  </si>
  <si>
    <t>B24</t>
  </si>
  <si>
    <t>CGPLH973P</t>
  </si>
  <si>
    <t>CGPLH974P</t>
  </si>
  <si>
    <t>CGPLH975P</t>
  </si>
  <si>
    <t>CGPLH976P</t>
  </si>
  <si>
    <t>CGPLH977P</t>
  </si>
  <si>
    <t>CGPLH978P</t>
  </si>
  <si>
    <t>CGPLH979P</t>
  </si>
  <si>
    <t>CGPLH980P</t>
  </si>
  <si>
    <t>CGPLH981P</t>
  </si>
  <si>
    <t>CGPLH982P</t>
  </si>
  <si>
    <t>CGPLH983P</t>
  </si>
  <si>
    <t>CGPLH984P</t>
  </si>
  <si>
    <t>CGPLH985P</t>
  </si>
  <si>
    <t>CGPLH986P</t>
  </si>
  <si>
    <t>CGPLH987P</t>
  </si>
  <si>
    <t>CGPLH988P</t>
  </si>
  <si>
    <t>CGPLH989P</t>
  </si>
  <si>
    <t>CGPLH990P</t>
  </si>
  <si>
    <t>score.delfi</t>
  </si>
  <si>
    <t>Disease</t>
  </si>
  <si>
    <t>Cohort</t>
  </si>
  <si>
    <t>Age</t>
  </si>
  <si>
    <t>BCLC</t>
  </si>
  <si>
    <t>Child-Pugh</t>
  </si>
  <si>
    <t>HBV load standardized</t>
  </si>
  <si>
    <t>Less than 20</t>
  </si>
  <si>
    <t>Undetected</t>
  </si>
  <si>
    <t>Greater than 20</t>
  </si>
  <si>
    <t>CGLI12P_1</t>
  </si>
  <si>
    <t>CGLI13P_1</t>
  </si>
  <si>
    <t>CGLI18P_1</t>
  </si>
  <si>
    <t>CGLI117P</t>
  </si>
  <si>
    <t>AK096</t>
  </si>
  <si>
    <t>CGLI118P</t>
  </si>
  <si>
    <t>AK106</t>
  </si>
  <si>
    <t>CGLI119P</t>
  </si>
  <si>
    <t>AK198</t>
  </si>
  <si>
    <t>CGLI120P</t>
  </si>
  <si>
    <t>AK200</t>
  </si>
  <si>
    <t>CGLI121P</t>
  </si>
  <si>
    <t>AK203</t>
  </si>
  <si>
    <t>CGLI122P</t>
  </si>
  <si>
    <t>AK201</t>
  </si>
  <si>
    <t>CGLI123P</t>
  </si>
  <si>
    <t>AK204</t>
  </si>
  <si>
    <t>CGLI124P</t>
  </si>
  <si>
    <t>AK215</t>
  </si>
  <si>
    <t>CGLI125P</t>
  </si>
  <si>
    <t>AK239</t>
  </si>
  <si>
    <t>CGLI126P</t>
  </si>
  <si>
    <t>AK240</t>
  </si>
  <si>
    <t>CGLI127P</t>
  </si>
  <si>
    <t>AK243</t>
  </si>
  <si>
    <t>CGLI128P</t>
  </si>
  <si>
    <t>AK247</t>
  </si>
  <si>
    <t>CGLI1P_1</t>
  </si>
  <si>
    <t>CGLI21P_1</t>
  </si>
  <si>
    <t>CGLI41P_1</t>
  </si>
  <si>
    <t>CGLI129P</t>
  </si>
  <si>
    <t>AK250</t>
  </si>
  <si>
    <t>CGLI130P</t>
  </si>
  <si>
    <t>AK263</t>
  </si>
  <si>
    <t>CGLI131P</t>
  </si>
  <si>
    <t>AK264</t>
  </si>
  <si>
    <t>CGLI132P</t>
  </si>
  <si>
    <t>AK258</t>
  </si>
  <si>
    <t>CGLI133P</t>
  </si>
  <si>
    <t>AK259</t>
  </si>
  <si>
    <t>CGLI134P</t>
  </si>
  <si>
    <t>AK261</t>
  </si>
  <si>
    <t>CGLI135P</t>
  </si>
  <si>
    <t>AK290</t>
  </si>
  <si>
    <t>CGLI136P</t>
  </si>
  <si>
    <t>AK298</t>
  </si>
  <si>
    <t>CGLI137P</t>
  </si>
  <si>
    <t>AK311</t>
  </si>
  <si>
    <t>CGLI138P</t>
  </si>
  <si>
    <t>AK318</t>
  </si>
  <si>
    <t>CGLI139P</t>
  </si>
  <si>
    <t>AK320</t>
  </si>
  <si>
    <t>CGLI140P</t>
  </si>
  <si>
    <t>AK322</t>
  </si>
  <si>
    <t>CGLI141P</t>
  </si>
  <si>
    <t>CGLI142P</t>
  </si>
  <si>
    <t>CGLI143P</t>
  </si>
  <si>
    <t>CGLI144P</t>
  </si>
  <si>
    <t>CGLI145P</t>
  </si>
  <si>
    <t>CGLI148P</t>
  </si>
  <si>
    <t>CGLI201P</t>
  </si>
  <si>
    <t>HCCAK223</t>
  </si>
  <si>
    <t>CGLI201P1</t>
  </si>
  <si>
    <t>HCCAK223 Pre LT</t>
  </si>
  <si>
    <t>CGLI201P2</t>
  </si>
  <si>
    <t>HCCAK223 Post LT</t>
  </si>
  <si>
    <t>CGLI202P</t>
  </si>
  <si>
    <t>HCCAK227 Pre LT</t>
  </si>
  <si>
    <t>CGLI202P1</t>
  </si>
  <si>
    <t>HCCAK227 Post LT</t>
  </si>
  <si>
    <t>CGLI203P</t>
  </si>
  <si>
    <t>HCCAK232 Pre LT</t>
  </si>
  <si>
    <t>CGLI203P1</t>
  </si>
  <si>
    <t>HCCAK232 Post LT</t>
  </si>
  <si>
    <t>CGLI204P</t>
  </si>
  <si>
    <t>HCCAK268 Pre LT</t>
  </si>
  <si>
    <t>CGLI204P1</t>
  </si>
  <si>
    <t>HCCAK268 Post LT</t>
  </si>
  <si>
    <t>CGLI146P</t>
  </si>
  <si>
    <t>CGLI147P</t>
  </si>
  <si>
    <t>CGLI149P</t>
  </si>
  <si>
    <t>CGLI150P</t>
  </si>
  <si>
    <t>CGLI151P</t>
  </si>
  <si>
    <t>CGLI153P</t>
  </si>
  <si>
    <t>CGLI155P</t>
  </si>
  <si>
    <t>CGLI205P</t>
  </si>
  <si>
    <t>HCCAK342</t>
  </si>
  <si>
    <t>CGLI206P1</t>
  </si>
  <si>
    <t>HCCAK356</t>
  </si>
  <si>
    <t>CGLI206P2</t>
  </si>
  <si>
    <t>HCCAK356 Pre LT</t>
  </si>
  <si>
    <t>CGLI206P3</t>
  </si>
  <si>
    <t>HCCAK356 Post LT</t>
  </si>
  <si>
    <t>CGLI207P</t>
  </si>
  <si>
    <t>HCCAK365 Pre LT</t>
  </si>
  <si>
    <t>CGLI207P1</t>
  </si>
  <si>
    <t>HCCAK365 Post LT</t>
  </si>
  <si>
    <t>CGLI208P</t>
  </si>
  <si>
    <t>HCCAK378</t>
  </si>
  <si>
    <t>CGLI208P1</t>
  </si>
  <si>
    <t>HCCAK378 FU2</t>
  </si>
  <si>
    <t>CGLI152P</t>
  </si>
  <si>
    <t>CGLI154P</t>
  </si>
  <si>
    <t>CGLI156P</t>
  </si>
  <si>
    <t>CGLI157P</t>
  </si>
  <si>
    <t>CGLI158P</t>
  </si>
  <si>
    <t>CGLI159P</t>
  </si>
  <si>
    <t>CGLI167P</t>
  </si>
  <si>
    <t>CGLI209P</t>
  </si>
  <si>
    <t>HCCAK384</t>
  </si>
  <si>
    <t>CGLI209P1</t>
  </si>
  <si>
    <t>HCCAK384 Pre LT</t>
  </si>
  <si>
    <t>CGLI209P2</t>
  </si>
  <si>
    <t>HCCAK384 Post LT</t>
  </si>
  <si>
    <t>CGLI210P</t>
  </si>
  <si>
    <t>HCCAK406</t>
  </si>
  <si>
    <t>CGLI210P1</t>
  </si>
  <si>
    <t>HCCAK406 FU1</t>
  </si>
  <si>
    <t>CGLI210P2</t>
  </si>
  <si>
    <t>HCCAK406 Pre LT</t>
  </si>
  <si>
    <t>CGLI210P3</t>
  </si>
  <si>
    <t>HCCAK406 Post LT</t>
  </si>
  <si>
    <t>CGLI4P1</t>
  </si>
  <si>
    <t>HCCAK256 Post LT</t>
  </si>
  <si>
    <t>CGLI160P</t>
  </si>
  <si>
    <t>CGLI161P</t>
  </si>
  <si>
    <t>CGLI162P</t>
  </si>
  <si>
    <t>CGLI163P</t>
  </si>
  <si>
    <t>CGLI164P</t>
  </si>
  <si>
    <t>CGLI171P</t>
  </si>
  <si>
    <t>CGLI55P1</t>
  </si>
  <si>
    <t>HCCAK301 Post LT</t>
  </si>
  <si>
    <t>CGLI56P1</t>
  </si>
  <si>
    <t>HCCAK304 Post LT</t>
  </si>
  <si>
    <t>CGLI7P1</t>
  </si>
  <si>
    <t>HCCAK326 Post LT</t>
  </si>
  <si>
    <t>CGLI11P1</t>
  </si>
  <si>
    <t>HCCAK334 Post LT</t>
  </si>
  <si>
    <t>CGLI12P1</t>
  </si>
  <si>
    <t>HCCAK347 Post LT</t>
  </si>
  <si>
    <t>CGLI62P1</t>
  </si>
  <si>
    <t>HCCAK355 Post LT</t>
  </si>
  <si>
    <t>CGLI19P1</t>
  </si>
  <si>
    <t>HCCAK374 Post LT</t>
  </si>
  <si>
    <t>CGLI211P</t>
  </si>
  <si>
    <t>HCCAK339</t>
  </si>
  <si>
    <t>CGLI211P1</t>
  </si>
  <si>
    <t>HCCAK339 FU1</t>
  </si>
  <si>
    <t>CGLI165P</t>
  </si>
  <si>
    <t>CGLI166P</t>
  </si>
  <si>
    <t>CGLI168P</t>
  </si>
  <si>
    <t>CGLI169P</t>
  </si>
  <si>
    <t>CGLI178P</t>
  </si>
  <si>
    <t>CGLI179P</t>
  </si>
  <si>
    <t>CGLI183P</t>
  </si>
  <si>
    <t>CGLI188P</t>
  </si>
  <si>
    <t>CGLI59P1</t>
  </si>
  <si>
    <t>CGLI59P2</t>
  </si>
  <si>
    <t>HCCAK351 FU1</t>
  </si>
  <si>
    <t>CGLI212P</t>
  </si>
  <si>
    <t>HCCAK411</t>
  </si>
  <si>
    <t>CGLI212P1</t>
  </si>
  <si>
    <t>HCCAK411 FU1</t>
  </si>
  <si>
    <t>CGLI212P2</t>
  </si>
  <si>
    <t>HCCAK411 FU2</t>
  </si>
  <si>
    <t>CGLI213P</t>
  </si>
  <si>
    <t>HCCAK415</t>
  </si>
  <si>
    <t>CGLI213P2</t>
  </si>
  <si>
    <t>HCCAK415 FU1</t>
  </si>
  <si>
    <t>CGLI170P</t>
  </si>
  <si>
    <t>CGLI172P</t>
  </si>
  <si>
    <t>CGLI173P</t>
  </si>
  <si>
    <t>CGLI184P</t>
  </si>
  <si>
    <t>CGLI185P</t>
  </si>
  <si>
    <t>CGLI186P</t>
  </si>
  <si>
    <t>CGLI214P</t>
  </si>
  <si>
    <t>HCCAK417</t>
  </si>
  <si>
    <t>CGLI214P1</t>
  </si>
  <si>
    <t>HCCAK417 FU1</t>
  </si>
  <si>
    <t>CGLI215P</t>
  </si>
  <si>
    <t>HCCAK422</t>
  </si>
  <si>
    <t>CGLI215P1</t>
  </si>
  <si>
    <t>HCCAK422 FU1</t>
  </si>
  <si>
    <t>CGLI216P</t>
  </si>
  <si>
    <t>HCCAK425</t>
  </si>
  <si>
    <t>CGLI216P1</t>
  </si>
  <si>
    <t>HCCAK425 FU1</t>
  </si>
  <si>
    <t>CGLI10P_1</t>
  </si>
  <si>
    <t>CGLI10P1</t>
  </si>
  <si>
    <t>CGLI10P2</t>
  </si>
  <si>
    <t>CGLI174P</t>
  </si>
  <si>
    <t>CGLI175P</t>
  </si>
  <si>
    <t>CGLI176P</t>
  </si>
  <si>
    <t>CGLI191P</t>
  </si>
  <si>
    <t>CGLI192P</t>
  </si>
  <si>
    <t>CGLI193P</t>
  </si>
  <si>
    <t>CGLI217P</t>
  </si>
  <si>
    <t>HCCAK336</t>
  </si>
  <si>
    <t>CGLI217P1</t>
  </si>
  <si>
    <t>CGLI217P2</t>
  </si>
  <si>
    <t>CGLI218P</t>
  </si>
  <si>
    <t>HCCAK360</t>
  </si>
  <si>
    <t>CGLI218P1</t>
  </si>
  <si>
    <t>CGLI218P2</t>
  </si>
  <si>
    <t>CGLI219P</t>
  </si>
  <si>
    <t>HCCAK367</t>
  </si>
  <si>
    <t>CGLI219P1</t>
  </si>
  <si>
    <t>CGLI219P2</t>
  </si>
  <si>
    <t>CGLI180P</t>
  </si>
  <si>
    <t>CGLI181P</t>
  </si>
  <si>
    <t>CGLI189P</t>
  </si>
  <si>
    <t>CGLI194P</t>
  </si>
  <si>
    <t>CGLI195P</t>
  </si>
  <si>
    <t>CGLI196P</t>
  </si>
  <si>
    <t>CGLI197P</t>
  </si>
  <si>
    <t>CGLI220P</t>
  </si>
  <si>
    <t>HCCAK413</t>
  </si>
  <si>
    <t>CGLI220P1</t>
  </si>
  <si>
    <t>CGLI220P2</t>
  </si>
  <si>
    <t>CGLI221P</t>
  </si>
  <si>
    <t>HCCAK014</t>
  </si>
  <si>
    <t>CGLI222P</t>
  </si>
  <si>
    <t>HCCAK054</t>
  </si>
  <si>
    <t>CGLI223P</t>
  </si>
  <si>
    <t>HCCAK253</t>
  </si>
  <si>
    <t>CGLI224P</t>
  </si>
  <si>
    <t>HCCAK288</t>
  </si>
  <si>
    <t>CGLI33P_1</t>
  </si>
  <si>
    <t>CGLI182P</t>
  </si>
  <si>
    <t>CGLI187P</t>
  </si>
  <si>
    <t>CGLI190P</t>
  </si>
  <si>
    <t>CGLI198P</t>
  </si>
  <si>
    <t>CGLI199P</t>
  </si>
  <si>
    <t>CGLI200P</t>
  </si>
  <si>
    <t>CGLI225P</t>
  </si>
  <si>
    <t>HCCAK303</t>
  </si>
  <si>
    <t>CGLI226P</t>
  </si>
  <si>
    <t>HCCAK325</t>
  </si>
  <si>
    <t>CGLI227P</t>
  </si>
  <si>
    <t>HCCAK353</t>
  </si>
  <si>
    <t>CGLI228P</t>
  </si>
  <si>
    <t>HCCAK390</t>
  </si>
  <si>
    <t>CGLI229P</t>
  </si>
  <si>
    <t>HCCAK391</t>
  </si>
  <si>
    <t>CGLI230P</t>
  </si>
  <si>
    <t>HCCAK403</t>
  </si>
  <si>
    <t>CGLI231P</t>
  </si>
  <si>
    <t>HCCAK437</t>
  </si>
  <si>
    <t>CGLI232P</t>
  </si>
  <si>
    <t>HCCAK440</t>
  </si>
  <si>
    <t>forveryclean</t>
  </si>
  <si>
    <t>Alive</t>
  </si>
  <si>
    <t>Plas2avolu2e</t>
  </si>
  <si>
    <t>B2I</t>
  </si>
  <si>
    <t>Race_Co2bined</t>
  </si>
  <si>
    <t>cfDNAExtracted(ng/2l)</t>
  </si>
  <si>
    <t>Geno2icLibraryDate</t>
  </si>
  <si>
    <t>Batchnu2ber</t>
  </si>
  <si>
    <t>Concentrationsenttopso2agen</t>
  </si>
  <si>
    <t>DateSenttoPso2agen</t>
  </si>
  <si>
    <t>Sex(1=F,2=2)</t>
  </si>
  <si>
    <t>lesion_nu2</t>
  </si>
  <si>
    <t>Lesion dia2eter1</t>
  </si>
  <si>
    <t>Lesion dia2eter2</t>
  </si>
  <si>
    <t>2ale</t>
  </si>
  <si>
    <t>Fe2ale</t>
  </si>
  <si>
    <t>Black or African A2erican</t>
  </si>
  <si>
    <t>Autoi22une Hepatitis</t>
  </si>
  <si>
    <t>Date of Surgery/Tsplt</t>
  </si>
  <si>
    <t>Last Follow-up</t>
  </si>
  <si>
    <t>Deseased?</t>
  </si>
  <si>
    <t>Recurrance</t>
  </si>
  <si>
    <t>Date of imaging</t>
  </si>
  <si>
    <t>Extrahepatic M</t>
  </si>
  <si>
    <t>Transplant (7/18/20)</t>
  </si>
  <si>
    <t>Transplant (2/18/20)</t>
  </si>
  <si>
    <t>Y (9/1/20)</t>
  </si>
  <si>
    <t>Y  (9/30/20)</t>
  </si>
  <si>
    <t>Transplant (6/4/21)</t>
  </si>
  <si>
    <t>Transplant (4/6/21)</t>
  </si>
  <si>
    <t>Transplant (1/23/17)</t>
  </si>
  <si>
    <t>expansively infiltrative</t>
  </si>
  <si>
    <t>Y(peritonial)</t>
  </si>
  <si>
    <t>Y (8/29/21)</t>
  </si>
  <si>
    <t>Transplant (11/27/18)</t>
  </si>
  <si>
    <t>Transplant (1/8/19)</t>
  </si>
  <si>
    <t>Transplant (2/3/19)</t>
  </si>
  <si>
    <t>Transplant (5/27/19)</t>
  </si>
  <si>
    <t>Y (4/12/21)</t>
  </si>
  <si>
    <t>Surgery (6/27/19)</t>
  </si>
  <si>
    <t>Y (11/25/21)</t>
  </si>
  <si>
    <t>5/7/19 (US)</t>
  </si>
  <si>
    <t>3/6/19 (US)</t>
  </si>
  <si>
    <t>Transplant (8/7/19)</t>
  </si>
  <si>
    <t>Y (8/8/18)</t>
  </si>
  <si>
    <t>Y (bone)</t>
  </si>
  <si>
    <t>Y (3/15/17)</t>
  </si>
  <si>
    <t>Y (Unknown)</t>
  </si>
  <si>
    <t>Surgery (12/14/16)</t>
  </si>
  <si>
    <t>Y (4/18/17)</t>
  </si>
  <si>
    <t>Y (10/30/19)</t>
  </si>
  <si>
    <t>Transplant (11/26/18)</t>
  </si>
  <si>
    <t>Transplant (8/18/17)</t>
  </si>
  <si>
    <t>Y (3/12/19)</t>
  </si>
  <si>
    <t>Y (4/10/20)</t>
  </si>
  <si>
    <t>Y (12/22/20)</t>
  </si>
  <si>
    <t>Y (8/11/19)</t>
  </si>
  <si>
    <t>Transplant (5/1/19)</t>
  </si>
  <si>
    <t>Transplant (5/10/19)</t>
  </si>
  <si>
    <t>Y (7/7/20)</t>
  </si>
  <si>
    <t>Y (7/18/20)</t>
  </si>
  <si>
    <t>Y (1/23/21)</t>
  </si>
  <si>
    <t>Y (10/23/19)</t>
  </si>
  <si>
    <t>Transplant (8/23/20)</t>
  </si>
  <si>
    <t>Transplant (5/18/20)</t>
  </si>
  <si>
    <t>Transplant (9/20/19)</t>
  </si>
  <si>
    <t>HCV,  cirrhosis</t>
  </si>
  <si>
    <t>IDT8_UDI_98</t>
  </si>
  <si>
    <t>HCV, Alcoholic cirrhosis</t>
  </si>
  <si>
    <t>IDT8_UDI_99</t>
  </si>
  <si>
    <t>HBV, cirrhosis</t>
  </si>
  <si>
    <t>IDT8_UDI_100</t>
  </si>
  <si>
    <t>PBC-AIH</t>
  </si>
  <si>
    <t>Other</t>
  </si>
  <si>
    <t>IDT8_UDI_101</t>
  </si>
  <si>
    <t>Transplant (2/11/16)</t>
  </si>
  <si>
    <t>IDT8_UDI_102</t>
  </si>
  <si>
    <t>Transplant (3/9/16)</t>
  </si>
  <si>
    <t>IDT8_UDI_1</t>
  </si>
  <si>
    <t>None</t>
  </si>
  <si>
    <t>no inr</t>
  </si>
  <si>
    <t>IDT8_UDI_2</t>
  </si>
  <si>
    <t>IDT8_UDI_4</t>
  </si>
  <si>
    <t>10/2/17 (US)</t>
  </si>
  <si>
    <t>IDT8_UDI_8</t>
  </si>
  <si>
    <t>IDT8_UDI_9</t>
  </si>
  <si>
    <t>IDT8_UDI_11</t>
  </si>
  <si>
    <t>Transplant (1/10/28)</t>
  </si>
  <si>
    <t>IDT8_UDI_34</t>
  </si>
  <si>
    <t>Y (12/19/18)</t>
  </si>
  <si>
    <t>IDT8_UDI_35</t>
  </si>
  <si>
    <t>2/10/17 (US)</t>
  </si>
  <si>
    <t>NAFLD, cirrhosis</t>
  </si>
  <si>
    <t>IDT8_UDI_36</t>
  </si>
  <si>
    <t>Y (4/3/19)</t>
  </si>
  <si>
    <t>1/3/19 (US)</t>
  </si>
  <si>
    <t>6/5/18 (US)</t>
  </si>
  <si>
    <t>9/13/19 (US)</t>
  </si>
  <si>
    <t>3/22/2019 (US)</t>
  </si>
  <si>
    <t>HBV, EtOH</t>
  </si>
  <si>
    <t>3/27/20 (US)</t>
  </si>
  <si>
    <t>9/9/19 (US)</t>
  </si>
  <si>
    <t>Y (11/15/20)</t>
  </si>
  <si>
    <t>Transplant (4/1/21)</t>
  </si>
  <si>
    <t>HCV, cirrhosis</t>
  </si>
  <si>
    <t>IDT8_UDI_103</t>
  </si>
  <si>
    <t>Black</t>
  </si>
  <si>
    <t>IDT8_UDI_289</t>
  </si>
  <si>
    <t>HCV, EtOH Cirrhosis</t>
  </si>
  <si>
    <t>W</t>
  </si>
  <si>
    <t>HCV Cirrhosis</t>
  </si>
  <si>
    <t>IDT8_UDI_342</t>
  </si>
  <si>
    <t>Cholangiocarcinoma</t>
  </si>
  <si>
    <t>IDT8_UDI_372</t>
  </si>
  <si>
    <t>IDT8_UDI_374</t>
  </si>
  <si>
    <t>IDT8_UDI_379</t>
  </si>
  <si>
    <t>EtOH Cirrhosis</t>
  </si>
  <si>
    <t>IDT8_UDI_16</t>
  </si>
  <si>
    <t>IDT8_UDI_25</t>
  </si>
  <si>
    <t>IDT8_UDI_26</t>
  </si>
  <si>
    <t>IDT8_UDI_27</t>
  </si>
  <si>
    <t>PBC</t>
  </si>
  <si>
    <t>IDT8_UDI_28</t>
  </si>
  <si>
    <t>IDT8_UDI_51</t>
  </si>
  <si>
    <t>IDT8_UDI_52</t>
  </si>
  <si>
    <t>IDT8_UDI_97</t>
  </si>
  <si>
    <t>multiple</t>
  </si>
  <si>
    <t>Hemochomatosis</t>
  </si>
  <si>
    <t>Most likely yes</t>
  </si>
  <si>
    <t>1 major and several satellite</t>
  </si>
  <si>
    <t>Treatment</t>
  </si>
  <si>
    <t>No Prior Treatment</t>
  </si>
  <si>
    <t>No Prior treatment</t>
  </si>
  <si>
    <t>Unk</t>
  </si>
  <si>
    <t>Treatment Type</t>
  </si>
  <si>
    <t>lenvatinib)</t>
  </si>
  <si>
    <t>Bevacizumab)</t>
  </si>
  <si>
    <t>Deb TACE)</t>
  </si>
  <si>
    <t>TACE)</t>
  </si>
  <si>
    <t>Treatment before blood draw</t>
  </si>
  <si>
    <t>Draw_number</t>
  </si>
  <si>
    <t>IO</t>
  </si>
  <si>
    <t>Transplant</t>
  </si>
  <si>
    <t>Serial Sample</t>
  </si>
  <si>
    <t>HCCAK333 W0</t>
  </si>
  <si>
    <t>HCCAK333 W8</t>
  </si>
  <si>
    <t>HCCAK333 EOT</t>
  </si>
  <si>
    <t>HCCAK336 W0</t>
  </si>
  <si>
    <t>HCCAK336 W8</t>
  </si>
  <si>
    <t>HCCAK336 EOT</t>
  </si>
  <si>
    <t>HCCAK360 W0</t>
  </si>
  <si>
    <t>HCCAK360 W8</t>
  </si>
  <si>
    <t>HCCAK360 EOT</t>
  </si>
  <si>
    <t>HCCAK367 W0</t>
  </si>
  <si>
    <t>HCCAK367 W8</t>
  </si>
  <si>
    <t>HCCAK367 EOT</t>
  </si>
  <si>
    <t>HCCAK413 W0</t>
  </si>
  <si>
    <t>HCCAK413 W8</t>
  </si>
  <si>
    <t>HCCAK413 EOT</t>
  </si>
  <si>
    <t>Prepost_treat</t>
  </si>
  <si>
    <t>HIV status</t>
  </si>
  <si>
    <t>BMI</t>
  </si>
  <si>
    <t>Lesion diameter1</t>
  </si>
  <si>
    <t>Lesion diameter2</t>
  </si>
  <si>
    <t>Deceased?</t>
  </si>
  <si>
    <t>CP_group</t>
  </si>
  <si>
    <t xml:space="preserve">HCV, EtOH </t>
  </si>
  <si>
    <t xml:space="preserve">EtOH </t>
  </si>
  <si>
    <t xml:space="preserve">Etoh </t>
  </si>
  <si>
    <t>HCV, EtOH</t>
  </si>
  <si>
    <t>Autoimmune Hepatitis</t>
  </si>
  <si>
    <t xml:space="preserve">EtOH  </t>
  </si>
  <si>
    <t xml:space="preserve">HCV, EtOH  </t>
  </si>
  <si>
    <t xml:space="preserve">NASH, EtOH  </t>
  </si>
  <si>
    <t>HCV, HIV</t>
  </si>
  <si>
    <t>NASH, EtOH</t>
  </si>
  <si>
    <t>Race/Ethinicity</t>
  </si>
  <si>
    <t>White or Caucasian,Hispanic</t>
  </si>
  <si>
    <t>Mixed Race,Hispanic</t>
  </si>
  <si>
    <t>Asian,Pacific Islander</t>
  </si>
  <si>
    <t>Unknown,Hispanic</t>
  </si>
  <si>
    <t>Unknown,Pacific Islander</t>
  </si>
  <si>
    <t>Fibroscan</t>
  </si>
  <si>
    <t>Ichor</t>
  </si>
  <si>
    <t>High Quality Bases Sequenced (mapq&gt;30)</t>
  </si>
  <si>
    <t>High Quality Coverage</t>
  </si>
  <si>
    <t>DELFI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</si>
</sst>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5" fontId="0" fillId="0" borderId="0" xfId="0" applyNumberFormat="1"/>
    <xf numFmtId="11" fontId="0" fillId="0" borderId="0" xfId="0" applyNumberFormat="1"/>
    <xf numFmtId="0" fontId="18" fillId="0" borderId="0" xfId="0" applyFont="1" applyAlignment="1">
      <alignment vertical="center"/>
    </xf>
    <xf numFmtId="2" fontId="0" fillId="0" borderId="0" xfId="0" applyNumberFormat="1"/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10" xfId="42" applyNumberFormat="1" applyFont="1" applyFill="1" applyBorder="1" applyAlignment="1">
      <alignment vertical="center" wrapText="1"/>
    </xf>
    <xf numFmtId="2" fontId="19" fillId="0" borderId="10" xfId="42" applyNumberFormat="1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lasma\Liver%20plasma\Collaboration%20with%20Amy%20KIM\HCC%20masterfile9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fod/AppData/Local/Microsoft/Windows/INetCache/Content.Outlook/LYGIJRIN/ctDNA_clinical%20data_final_updated%208.15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kclindata"/>
      <sheetName val="Sheet4"/>
      <sheetName val="Sheet2"/>
      <sheetName val="Sheet3"/>
      <sheetName val="Sheet5"/>
      <sheetName val="Psomagen Labels"/>
      <sheetName val="Sheet6"/>
      <sheetName val="Sheet7"/>
      <sheetName val="Sheet8"/>
    </sheetNames>
    <sheetDataSet>
      <sheetData sheetId="0">
        <row r="1">
          <cell r="A1" t="str">
            <v>CGID</v>
          </cell>
          <cell r="B1" t="str">
            <v>Subject ID</v>
          </cell>
          <cell r="C1" t="str">
            <v>Volume transferred</v>
          </cell>
          <cell r="D1" t="str">
            <v>Date Transferred</v>
          </cell>
          <cell r="E1" t="str">
            <v xml:space="preserve">CGID </v>
          </cell>
          <cell r="F1" t="str">
            <v>HCC Status</v>
          </cell>
          <cell r="G1" t="str">
            <v>Sex</v>
          </cell>
          <cell r="H1" t="str">
            <v>Age</v>
          </cell>
          <cell r="I1" t="str">
            <v>Date Collection</v>
          </cell>
          <cell r="J1" t="str">
            <v>BCLC</v>
          </cell>
          <cell r="K1" t="str">
            <v>Child-Pugh</v>
          </cell>
          <cell r="L1" t="str">
            <v xml:space="preserve">Disease </v>
          </cell>
          <cell r="M1" t="str">
            <v>High risk</v>
          </cell>
          <cell r="N1" t="str">
            <v>Box</v>
          </cell>
          <cell r="O1" t="str">
            <v>Location Row</v>
          </cell>
          <cell r="P1" t="str">
            <v>Location Column</v>
          </cell>
          <cell r="Q1" t="str">
            <v>cfDNA Extraction Date</v>
          </cell>
          <cell r="R1" t="str">
            <v>cfdna extraction batch</v>
          </cell>
          <cell r="S1" t="str">
            <v>Personnel</v>
          </cell>
          <cell r="T1" t="str">
            <v>Extraction Room</v>
          </cell>
          <cell r="U1" t="str">
            <v>Plasma Volume (ml)</v>
          </cell>
          <cell r="V1" t="str">
            <v>PBS Volume (ml)</v>
          </cell>
          <cell r="W1" t="str">
            <v>BioA file</v>
          </cell>
          <cell r="X1" t="str">
            <v>cfDNA Peak1 Mean Fragment Size (bp) BioA HS</v>
          </cell>
          <cell r="Y1" t="str">
            <v>cfDNA Peak1 Concentration (pg/ul) BioA HS</v>
          </cell>
          <cell r="Z1" t="str">
            <v>cfDNA Peak2 Mean Fragment Size (bp) BioA HS</v>
          </cell>
          <cell r="AA1" t="str">
            <v>cfDNA Peak2 Concentration (pg/ul) BioA HS</v>
          </cell>
          <cell r="AB1" t="str">
            <v>cfDNA Peak3 Mean Fragment Size (bp) BioA HS</v>
          </cell>
          <cell r="AC1" t="str">
            <v>cfDNA Peak3 Concentration (pg/ul) BioA HS</v>
          </cell>
          <cell r="AD1" t="str">
            <v>Genomic peak too high or no yield</v>
          </cell>
          <cell r="AE1" t="str">
            <v>Note</v>
          </cell>
          <cell r="AF1" t="str">
            <v>cfDNA Volume (ul)</v>
          </cell>
          <cell r="AG1" t="str">
            <v>cfDNA Total pg/ul</v>
          </cell>
          <cell r="AH1" t="str">
            <v>cfDNA Total ng</v>
          </cell>
          <cell r="AI1" t="str">
            <v>cfDNA Extracted (ng/ml)</v>
          </cell>
          <cell r="AJ1" t="str">
            <v>cfDNA Storage Room</v>
          </cell>
          <cell r="AK1" t="str">
            <v>cfDNA Storage Freezer</v>
          </cell>
          <cell r="AL1" t="str">
            <v>cfDNA Storage Box</v>
          </cell>
          <cell r="AM1" t="str">
            <v>cfDNA Storage Coordinate</v>
          </cell>
          <cell r="AN1" t="str">
            <v xml:space="preserve"> Library Input (ng)</v>
          </cell>
          <cell r="AO1" t="str">
            <v>Stock volume used for  library preperation(ul)</v>
          </cell>
          <cell r="AP1" t="str">
            <v>Volume of TE</v>
          </cell>
          <cell r="AQ1" t="str">
            <v>Batch number</v>
          </cell>
          <cell r="AR1" t="str">
            <v>Genomic Library Date</v>
          </cell>
          <cell r="AS1" t="str">
            <v>Genomic Library Kit</v>
          </cell>
          <cell r="AT1" t="str">
            <v>Adaptor</v>
          </cell>
          <cell r="AU1" t="str">
            <v>Amount Adaptor</v>
          </cell>
          <cell r="AV1" t="str">
            <v>PCR Cycles</v>
          </cell>
          <cell r="AW1" t="str">
            <v>Personnel</v>
          </cell>
          <cell r="AX1" t="str">
            <v>Link to bioanalyzer trace</v>
          </cell>
          <cell r="AY1" t="str">
            <v>Genomic Library Peak1 Mean Fragment Size (bp) BioA DNA1000</v>
          </cell>
          <cell r="AZ1" t="str">
            <v>Genomic Library Peak1 Concentration (ng/ul) BioA DNA1000</v>
          </cell>
          <cell r="BA1" t="str">
            <v>Genomic Library Peak1 Molarity BioA DNA1000</v>
          </cell>
          <cell r="BB1" t="str">
            <v>Genomic Library Peak2 Mean Fragment Size (bp) BioA DNA1000</v>
          </cell>
          <cell r="BC1" t="str">
            <v>Genomic Library Peak2 Concentration (ng/ul) BioA DNA1000</v>
          </cell>
          <cell r="BD1" t="str">
            <v>Genomic Library Peak2 Molarity BioA DNA1000</v>
          </cell>
          <cell r="BE1" t="str">
            <v>Genomic Library Peak3 Mean Fragment Size (bp) BioA DNA1000</v>
          </cell>
          <cell r="BF1" t="str">
            <v>Genomic Library Peak3 Concentration (ng/ul) BioA DNA1000</v>
          </cell>
          <cell r="BG1" t="str">
            <v>Genomic Library Peak3 Molarity BioA DNA1000</v>
          </cell>
          <cell r="BH1" t="str">
            <v>Genomic Library Adaptor Dimer Molarity</v>
          </cell>
          <cell r="BI1" t="str">
            <v>Adaptor Dimer / cfDNA Peak1+2 Molarity Ratio</v>
          </cell>
          <cell r="BJ1" t="str">
            <v>Genomic Library Volume (ul)</v>
          </cell>
          <cell r="BK1" t="str">
            <v>Genomic Library Total ng/ul</v>
          </cell>
          <cell r="BL1" t="str">
            <v>Genomic Library Total Molarity</v>
          </cell>
          <cell r="BM1" t="str">
            <v>Genomic Library Total ng</v>
          </cell>
          <cell r="BN1" t="str">
            <v>PCR1 Storage Room</v>
          </cell>
          <cell r="BO1" t="str">
            <v>PCR1 Storage Freezer</v>
          </cell>
          <cell r="BP1" t="str">
            <v>PCR1 Storage Box</v>
          </cell>
          <cell r="BQ1" t="str">
            <v>PCR1 Storage Coordinate</v>
          </cell>
          <cell r="BR1" t="str">
            <v>Volume sent</v>
          </cell>
          <cell r="BS1" t="str">
            <v>TE</v>
          </cell>
          <cell r="BT1" t="str">
            <v>Concentration sent to psomagen</v>
          </cell>
          <cell r="BU1" t="str">
            <v>nm to psomagen</v>
          </cell>
          <cell r="BV1" t="str">
            <v>Date Sent to Psomagen</v>
          </cell>
          <cell r="BW1" t="str">
            <v>Date Data Received</v>
          </cell>
          <cell r="BX1" t="str">
            <v>ng of DNA left</v>
          </cell>
          <cell r="BY1" t="str">
            <v>Patient ID</v>
          </cell>
        </row>
        <row r="2">
          <cell r="A2" t="str">
            <v>CGLI10P</v>
          </cell>
          <cell r="B2" t="str">
            <v>HCCAK333</v>
          </cell>
          <cell r="C2">
            <v>4</v>
          </cell>
          <cell r="D2">
            <v>44435</v>
          </cell>
          <cell r="E2" t="str">
            <v>CGLI10P</v>
          </cell>
          <cell r="F2" t="str">
            <v>Yes</v>
          </cell>
          <cell r="G2">
            <v>2</v>
          </cell>
          <cell r="H2">
            <v>70</v>
          </cell>
          <cell r="I2">
            <v>43762</v>
          </cell>
          <cell r="J2" t="str">
            <v>B</v>
          </cell>
          <cell r="K2">
            <v>5</v>
          </cell>
          <cell r="L2" t="str">
            <v>HCC</v>
          </cell>
          <cell r="N2" t="str">
            <v>HCC from AK</v>
          </cell>
          <cell r="O2" t="str">
            <v>D,E</v>
          </cell>
          <cell r="P2" t="str">
            <v>9,10,2,3</v>
          </cell>
          <cell r="Q2">
            <v>44459</v>
          </cell>
          <cell r="R2">
            <v>2</v>
          </cell>
          <cell r="S2" t="str">
            <v>KB</v>
          </cell>
          <cell r="T2">
            <v>533</v>
          </cell>
          <cell r="U2">
            <v>3.6</v>
          </cell>
          <cell r="V2">
            <v>0.4</v>
          </cell>
          <cell r="W2" t="str">
            <v>PDF</v>
          </cell>
          <cell r="X2">
            <v>164</v>
          </cell>
          <cell r="Y2">
            <v>1031.8699999999999</v>
          </cell>
          <cell r="Z2">
            <v>316</v>
          </cell>
          <cell r="AA2">
            <v>62.27</v>
          </cell>
          <cell r="AB2">
            <v>557</v>
          </cell>
          <cell r="AC2">
            <v>22.77</v>
          </cell>
          <cell r="AF2">
            <v>50</v>
          </cell>
          <cell r="AG2">
            <v>1116.9099999999999</v>
          </cell>
          <cell r="AH2">
            <v>55.845499999999994</v>
          </cell>
          <cell r="AI2">
            <v>15.512638888888887</v>
          </cell>
          <cell r="AJ2">
            <v>532</v>
          </cell>
          <cell r="AK2" t="str">
            <v>REVCO</v>
          </cell>
          <cell r="AL2" t="str">
            <v>HCC Amy Kim cfDNA Box 1 Sept. 2021</v>
          </cell>
          <cell r="AM2" t="str">
            <v>C8</v>
          </cell>
          <cell r="AN2">
            <v>15</v>
          </cell>
          <cell r="AO2">
            <v>13.429909303345838</v>
          </cell>
          <cell r="AP2">
            <v>36.570090696654162</v>
          </cell>
          <cell r="AQ2">
            <v>1</v>
          </cell>
          <cell r="AR2">
            <v>44470</v>
          </cell>
          <cell r="AT2" t="str">
            <v>IDT8_UDI_88</v>
          </cell>
          <cell r="AU2">
            <v>3</v>
          </cell>
          <cell r="AV2">
            <v>4</v>
          </cell>
          <cell r="AW2" t="str">
            <v>ZF</v>
          </cell>
          <cell r="AX2" t="str">
            <v>PDF</v>
          </cell>
          <cell r="AY2">
            <v>302</v>
          </cell>
          <cell r="AZ2">
            <v>6.08</v>
          </cell>
          <cell r="BA2">
            <v>30.5</v>
          </cell>
          <cell r="BJ2">
            <v>20</v>
          </cell>
          <cell r="BK2">
            <v>6.08</v>
          </cell>
          <cell r="BL2">
            <v>30.5</v>
          </cell>
          <cell r="BM2">
            <v>121.6</v>
          </cell>
          <cell r="BN2">
            <v>532</v>
          </cell>
          <cell r="BO2" t="str">
            <v>REVCO -20</v>
          </cell>
          <cell r="BP2" t="str">
            <v>HCC PCR1 Box 1</v>
          </cell>
          <cell r="BQ2" t="str">
            <v>B4</v>
          </cell>
          <cell r="BR2">
            <v>5</v>
          </cell>
          <cell r="BS2">
            <v>5</v>
          </cell>
          <cell r="BT2">
            <v>3.04</v>
          </cell>
          <cell r="BU2">
            <v>15.25</v>
          </cell>
          <cell r="BV2">
            <v>44481</v>
          </cell>
          <cell r="BX2">
            <v>40.845499999999994</v>
          </cell>
          <cell r="BY2" t="str">
            <v>CGLI10</v>
          </cell>
        </row>
        <row r="3">
          <cell r="A3" t="str">
            <v>CGLI11P</v>
          </cell>
          <cell r="B3" t="str">
            <v>HCCAK334</v>
          </cell>
          <cell r="C3">
            <v>4</v>
          </cell>
          <cell r="D3">
            <v>44435</v>
          </cell>
          <cell r="E3" t="str">
            <v>CGLI11P</v>
          </cell>
          <cell r="F3" t="str">
            <v>Yes</v>
          </cell>
          <cell r="G3">
            <v>2</v>
          </cell>
          <cell r="H3">
            <v>62</v>
          </cell>
          <cell r="I3">
            <v>43768</v>
          </cell>
          <cell r="J3" t="str">
            <v>A</v>
          </cell>
          <cell r="K3">
            <v>7</v>
          </cell>
          <cell r="L3" t="str">
            <v>HCC</v>
          </cell>
          <cell r="N3" t="str">
            <v>HCC from AK</v>
          </cell>
          <cell r="O3" t="str">
            <v>E</v>
          </cell>
          <cell r="P3" t="str">
            <v>4,5,6,7</v>
          </cell>
          <cell r="Q3">
            <v>44459</v>
          </cell>
          <cell r="R3">
            <v>2</v>
          </cell>
          <cell r="S3" t="str">
            <v>KB</v>
          </cell>
          <cell r="T3">
            <v>533</v>
          </cell>
          <cell r="U3">
            <v>3.7</v>
          </cell>
          <cell r="V3">
            <v>0.3</v>
          </cell>
          <cell r="W3" t="str">
            <v>PDF</v>
          </cell>
          <cell r="X3">
            <v>177</v>
          </cell>
          <cell r="Y3">
            <v>66.69</v>
          </cell>
          <cell r="Z3">
            <v>281</v>
          </cell>
          <cell r="AA3">
            <v>13.45</v>
          </cell>
          <cell r="AB3">
            <v>576</v>
          </cell>
          <cell r="AC3">
            <v>3.5</v>
          </cell>
          <cell r="AF3">
            <v>50</v>
          </cell>
          <cell r="AG3">
            <v>83.64</v>
          </cell>
          <cell r="AH3">
            <v>4.1820000000000004</v>
          </cell>
          <cell r="AI3">
            <v>1.1302702702702703</v>
          </cell>
          <cell r="AJ3">
            <v>532</v>
          </cell>
          <cell r="AK3" t="str">
            <v>REVCO</v>
          </cell>
          <cell r="AL3" t="str">
            <v>HCC Amy Kim cfDNA Box 1 Sept. 2021</v>
          </cell>
          <cell r="AM3" t="str">
            <v>C9</v>
          </cell>
          <cell r="AN3">
            <v>4.1820000000000004</v>
          </cell>
          <cell r="AO3">
            <v>50</v>
          </cell>
          <cell r="AP3">
            <v>0</v>
          </cell>
          <cell r="AQ3">
            <v>1</v>
          </cell>
          <cell r="AR3">
            <v>44470</v>
          </cell>
          <cell r="AT3" t="str">
            <v>IDT8_UDI_89</v>
          </cell>
          <cell r="AU3">
            <v>1</v>
          </cell>
          <cell r="AV3">
            <v>4</v>
          </cell>
          <cell r="AW3" t="str">
            <v>ZF</v>
          </cell>
          <cell r="AX3" t="str">
            <v>PDF</v>
          </cell>
          <cell r="AY3">
            <v>306</v>
          </cell>
          <cell r="AZ3">
            <v>1</v>
          </cell>
          <cell r="BA3">
            <v>5</v>
          </cell>
          <cell r="BJ3">
            <v>20</v>
          </cell>
          <cell r="BK3">
            <v>1</v>
          </cell>
          <cell r="BL3">
            <v>5</v>
          </cell>
          <cell r="BM3">
            <v>20</v>
          </cell>
          <cell r="BN3">
            <v>532</v>
          </cell>
          <cell r="BO3" t="str">
            <v>REVCO -20</v>
          </cell>
          <cell r="BP3" t="str">
            <v>HCC PCR1 Box 1</v>
          </cell>
          <cell r="BQ3" t="str">
            <v>B5</v>
          </cell>
          <cell r="BR3">
            <v>10</v>
          </cell>
          <cell r="BS3">
            <v>0</v>
          </cell>
          <cell r="BT3">
            <v>1</v>
          </cell>
          <cell r="BU3">
            <v>5</v>
          </cell>
          <cell r="BV3">
            <v>44481</v>
          </cell>
          <cell r="BX3">
            <v>0</v>
          </cell>
          <cell r="BY3" t="str">
            <v>CGLI11</v>
          </cell>
        </row>
        <row r="4">
          <cell r="A4" t="str">
            <v>CGLI1P</v>
          </cell>
          <cell r="B4" t="str">
            <v>HCCAK172</v>
          </cell>
          <cell r="C4">
            <v>3</v>
          </cell>
          <cell r="D4">
            <v>44435</v>
          </cell>
          <cell r="E4" t="str">
            <v>CGLI1P</v>
          </cell>
          <cell r="F4" t="str">
            <v>Yes</v>
          </cell>
          <cell r="G4">
            <v>1</v>
          </cell>
          <cell r="H4">
            <v>57</v>
          </cell>
          <cell r="I4">
            <v>42758</v>
          </cell>
          <cell r="J4" t="str">
            <v>A</v>
          </cell>
          <cell r="K4">
            <v>8</v>
          </cell>
          <cell r="L4" t="str">
            <v>HCC</v>
          </cell>
          <cell r="N4" t="str">
            <v>HCC from AK</v>
          </cell>
          <cell r="O4" t="str">
            <v>A</v>
          </cell>
          <cell r="P4" t="str">
            <v>2,3,4</v>
          </cell>
          <cell r="Q4">
            <v>44455</v>
          </cell>
          <cell r="R4">
            <v>1</v>
          </cell>
          <cell r="S4" t="str">
            <v>KB</v>
          </cell>
          <cell r="T4">
            <v>533</v>
          </cell>
          <cell r="U4">
            <v>3</v>
          </cell>
          <cell r="V4">
            <v>0</v>
          </cell>
          <cell r="W4" t="str">
            <v>PDF</v>
          </cell>
          <cell r="X4">
            <v>176</v>
          </cell>
          <cell r="Y4">
            <v>1361.76</v>
          </cell>
          <cell r="Z4">
            <v>368</v>
          </cell>
          <cell r="AA4">
            <v>130.84</v>
          </cell>
          <cell r="AB4">
            <v>547</v>
          </cell>
          <cell r="AC4">
            <v>44.05</v>
          </cell>
          <cell r="AF4">
            <v>50</v>
          </cell>
          <cell r="AG4">
            <v>1536.6499999999999</v>
          </cell>
          <cell r="AH4">
            <v>76.832499999999996</v>
          </cell>
          <cell r="AI4">
            <v>25.610833333333332</v>
          </cell>
          <cell r="AJ4">
            <v>532</v>
          </cell>
          <cell r="AK4" t="str">
            <v>REVCO</v>
          </cell>
          <cell r="AL4" t="str">
            <v>HCC Amy Kim cfDNA Box 1 Sept. 2021</v>
          </cell>
          <cell r="AM4" t="str">
            <v>A1</v>
          </cell>
          <cell r="AN4">
            <v>15</v>
          </cell>
          <cell r="AO4">
            <v>9.7614941593726616</v>
          </cell>
          <cell r="AP4">
            <v>40.23850584062734</v>
          </cell>
          <cell r="AQ4">
            <v>1</v>
          </cell>
          <cell r="AR4">
            <v>44470</v>
          </cell>
          <cell r="AT4" t="str">
            <v>IDT8_UDI_44</v>
          </cell>
          <cell r="AU4">
            <v>3</v>
          </cell>
          <cell r="AV4">
            <v>4</v>
          </cell>
          <cell r="AW4" t="str">
            <v>ZF</v>
          </cell>
          <cell r="AX4" t="str">
            <v>PDF</v>
          </cell>
          <cell r="AY4">
            <v>313</v>
          </cell>
          <cell r="AZ4">
            <v>2.33</v>
          </cell>
          <cell r="BA4">
            <v>11.2</v>
          </cell>
          <cell r="BJ4">
            <v>20</v>
          </cell>
          <cell r="BK4">
            <v>2.33</v>
          </cell>
          <cell r="BL4">
            <v>11.2</v>
          </cell>
          <cell r="BM4">
            <v>46.6</v>
          </cell>
          <cell r="BN4">
            <v>532</v>
          </cell>
          <cell r="BO4" t="str">
            <v>REVCO -20</v>
          </cell>
          <cell r="BP4" t="str">
            <v>HCC PCR1 Box 1</v>
          </cell>
          <cell r="BQ4" t="str">
            <v>A1</v>
          </cell>
          <cell r="BR4">
            <v>5</v>
          </cell>
          <cell r="BS4">
            <v>5</v>
          </cell>
          <cell r="BT4">
            <v>1.165</v>
          </cell>
          <cell r="BU4">
            <v>5.6</v>
          </cell>
          <cell r="BV4">
            <v>44481</v>
          </cell>
          <cell r="BX4">
            <v>61.832500000000003</v>
          </cell>
          <cell r="BY4" t="str">
            <v>CGLI1</v>
          </cell>
        </row>
        <row r="5">
          <cell r="A5" t="str">
            <v>CGLI2P</v>
          </cell>
          <cell r="B5" t="str">
            <v>HCCAK235</v>
          </cell>
          <cell r="C5">
            <v>3</v>
          </cell>
          <cell r="D5">
            <v>44435</v>
          </cell>
          <cell r="E5" t="str">
            <v>CGLI2P</v>
          </cell>
          <cell r="F5" t="str">
            <v>Yes</v>
          </cell>
          <cell r="G5">
            <v>2</v>
          </cell>
          <cell r="H5">
            <v>54</v>
          </cell>
          <cell r="I5">
            <v>43305</v>
          </cell>
          <cell r="J5">
            <v>0</v>
          </cell>
          <cell r="K5">
            <v>5</v>
          </cell>
          <cell r="L5" t="str">
            <v>HCC</v>
          </cell>
          <cell r="N5" t="str">
            <v>HCC from AK</v>
          </cell>
          <cell r="O5" t="str">
            <v>A</v>
          </cell>
          <cell r="P5" t="str">
            <v>5,6,7</v>
          </cell>
          <cell r="Q5">
            <v>44455</v>
          </cell>
          <cell r="R5">
            <v>1</v>
          </cell>
          <cell r="S5" t="str">
            <v>KB</v>
          </cell>
          <cell r="T5">
            <v>533</v>
          </cell>
          <cell r="U5">
            <v>3</v>
          </cell>
          <cell r="V5">
            <v>0</v>
          </cell>
          <cell r="W5" t="str">
            <v>PDF</v>
          </cell>
          <cell r="X5">
            <v>173</v>
          </cell>
          <cell r="Y5">
            <v>106.43</v>
          </cell>
          <cell r="Z5">
            <v>362</v>
          </cell>
          <cell r="AA5">
            <v>7.49</v>
          </cell>
          <cell r="AF5">
            <v>50</v>
          </cell>
          <cell r="AG5">
            <v>113.92</v>
          </cell>
          <cell r="AH5">
            <v>5.6959999999999997</v>
          </cell>
          <cell r="AI5">
            <v>1.8986666666666665</v>
          </cell>
          <cell r="AJ5">
            <v>532</v>
          </cell>
          <cell r="AK5" t="str">
            <v>REVCO</v>
          </cell>
          <cell r="AL5" t="str">
            <v>HCC Amy Kim cfDNA Box 1 Sept. 2021</v>
          </cell>
          <cell r="AM5" t="str">
            <v>A2</v>
          </cell>
          <cell r="AN5">
            <v>5.6959999999999997</v>
          </cell>
          <cell r="AO5">
            <v>50</v>
          </cell>
          <cell r="AP5">
            <v>0</v>
          </cell>
          <cell r="AQ5">
            <v>1</v>
          </cell>
          <cell r="AR5">
            <v>44470</v>
          </cell>
          <cell r="AT5" t="str">
            <v>IDT8_UDI_46</v>
          </cell>
          <cell r="AU5">
            <v>2</v>
          </cell>
          <cell r="AV5">
            <v>4</v>
          </cell>
          <cell r="AW5" t="str">
            <v>ZF</v>
          </cell>
          <cell r="AX5" t="str">
            <v>PDF</v>
          </cell>
          <cell r="AY5">
            <v>306</v>
          </cell>
          <cell r="AZ5">
            <v>1.81</v>
          </cell>
          <cell r="BA5">
            <v>9</v>
          </cell>
          <cell r="BJ5">
            <v>20</v>
          </cell>
          <cell r="BK5">
            <v>1.81</v>
          </cell>
          <cell r="BL5">
            <v>9</v>
          </cell>
          <cell r="BM5">
            <v>36.200000000000003</v>
          </cell>
          <cell r="BN5">
            <v>532</v>
          </cell>
          <cell r="BO5" t="str">
            <v>REVCO -20</v>
          </cell>
          <cell r="BP5" t="str">
            <v>HCC PCR1 Box 1</v>
          </cell>
          <cell r="BQ5" t="str">
            <v>A2</v>
          </cell>
          <cell r="BR5">
            <v>10</v>
          </cell>
          <cell r="BS5">
            <v>0</v>
          </cell>
          <cell r="BT5">
            <v>1.81</v>
          </cell>
          <cell r="BU5">
            <v>9</v>
          </cell>
          <cell r="BV5">
            <v>44481</v>
          </cell>
          <cell r="BX5">
            <v>0</v>
          </cell>
          <cell r="BY5" t="str">
            <v>CGLI2</v>
          </cell>
        </row>
        <row r="6">
          <cell r="A6" t="str">
            <v>CGLI3P</v>
          </cell>
          <cell r="B6" t="str">
            <v>HCCAK236</v>
          </cell>
          <cell r="C6">
            <v>4</v>
          </cell>
          <cell r="D6">
            <v>44435</v>
          </cell>
          <cell r="E6" t="str">
            <v>CGLI3P</v>
          </cell>
          <cell r="F6" t="str">
            <v>Yes</v>
          </cell>
          <cell r="G6">
            <v>1</v>
          </cell>
          <cell r="H6">
            <v>61</v>
          </cell>
          <cell r="I6">
            <v>43305</v>
          </cell>
          <cell r="J6" t="str">
            <v>A</v>
          </cell>
          <cell r="K6">
            <v>11</v>
          </cell>
          <cell r="L6" t="str">
            <v>HCC</v>
          </cell>
          <cell r="N6" t="str">
            <v>HCC from AK</v>
          </cell>
          <cell r="O6" t="str">
            <v>A,B</v>
          </cell>
          <cell r="P6" t="str">
            <v>8,9,10,2</v>
          </cell>
          <cell r="Q6">
            <v>44455</v>
          </cell>
          <cell r="R6">
            <v>1</v>
          </cell>
          <cell r="S6" t="str">
            <v>KB</v>
          </cell>
          <cell r="T6">
            <v>533</v>
          </cell>
          <cell r="U6">
            <v>4</v>
          </cell>
          <cell r="V6">
            <v>0</v>
          </cell>
          <cell r="W6" t="str">
            <v>PDF</v>
          </cell>
          <cell r="X6">
            <v>168</v>
          </cell>
          <cell r="Y6">
            <v>6706.4</v>
          </cell>
          <cell r="Z6">
            <v>321</v>
          </cell>
          <cell r="AA6">
            <v>145.25</v>
          </cell>
          <cell r="AB6">
            <v>507</v>
          </cell>
          <cell r="AC6">
            <v>66.75</v>
          </cell>
          <cell r="AE6" t="str">
            <v>diluted 1:5</v>
          </cell>
          <cell r="AF6">
            <v>50</v>
          </cell>
          <cell r="AG6">
            <v>6918.4</v>
          </cell>
          <cell r="AH6">
            <v>345.92</v>
          </cell>
          <cell r="AI6">
            <v>86.48</v>
          </cell>
          <cell r="AJ6">
            <v>532</v>
          </cell>
          <cell r="AK6" t="str">
            <v>REVCO</v>
          </cell>
          <cell r="AL6" t="str">
            <v>HCC Amy Kim cfDNA Box 1 Sept. 2021</v>
          </cell>
          <cell r="AM6" t="str">
            <v>A3</v>
          </cell>
          <cell r="AN6">
            <v>15</v>
          </cell>
          <cell r="AO6">
            <v>2.1681313598519889</v>
          </cell>
          <cell r="AP6">
            <v>47.831868640148009</v>
          </cell>
          <cell r="AQ6">
            <v>1</v>
          </cell>
          <cell r="AR6">
            <v>44470</v>
          </cell>
          <cell r="AT6" t="str">
            <v>IDT8_UDI_48</v>
          </cell>
          <cell r="AU6">
            <v>3</v>
          </cell>
          <cell r="AV6">
            <v>4</v>
          </cell>
          <cell r="AW6" t="str">
            <v>ZF</v>
          </cell>
          <cell r="AX6" t="str">
            <v>PDF</v>
          </cell>
          <cell r="AY6">
            <v>307</v>
          </cell>
          <cell r="AZ6">
            <v>5.56</v>
          </cell>
          <cell r="BA6">
            <v>27.5</v>
          </cell>
          <cell r="BJ6">
            <v>20</v>
          </cell>
          <cell r="BK6">
            <v>5.56</v>
          </cell>
          <cell r="BL6">
            <v>27.5</v>
          </cell>
          <cell r="BM6">
            <v>111.19999999999999</v>
          </cell>
          <cell r="BN6">
            <v>532</v>
          </cell>
          <cell r="BO6" t="str">
            <v>REVCO -20</v>
          </cell>
          <cell r="BP6" t="str">
            <v>HCC PCR1 Box 1</v>
          </cell>
          <cell r="BQ6" t="str">
            <v>A3</v>
          </cell>
          <cell r="BR6">
            <v>5</v>
          </cell>
          <cell r="BS6">
            <v>5</v>
          </cell>
          <cell r="BT6">
            <v>2.78</v>
          </cell>
          <cell r="BU6">
            <v>13.75</v>
          </cell>
          <cell r="BV6">
            <v>44481</v>
          </cell>
          <cell r="BX6">
            <v>330.92</v>
          </cell>
          <cell r="BY6" t="str">
            <v>CGLI3</v>
          </cell>
        </row>
        <row r="7">
          <cell r="A7" t="str">
            <v>CGLI4P</v>
          </cell>
          <cell r="B7" t="str">
            <v>HCCAK256</v>
          </cell>
          <cell r="C7">
            <v>4</v>
          </cell>
          <cell r="D7">
            <v>44435</v>
          </cell>
          <cell r="E7" t="str">
            <v>CGLI4P</v>
          </cell>
          <cell r="F7" t="str">
            <v>Yes</v>
          </cell>
          <cell r="G7">
            <v>2</v>
          </cell>
          <cell r="H7">
            <v>67</v>
          </cell>
          <cell r="I7">
            <v>43430</v>
          </cell>
          <cell r="J7" t="str">
            <v>B</v>
          </cell>
          <cell r="K7">
            <v>6</v>
          </cell>
          <cell r="L7" t="str">
            <v>HCC</v>
          </cell>
          <cell r="N7" t="str">
            <v>HCC from AK</v>
          </cell>
          <cell r="O7" t="str">
            <v>B</v>
          </cell>
          <cell r="P7" t="str">
            <v>3,4,5,6</v>
          </cell>
          <cell r="Q7">
            <v>44455</v>
          </cell>
          <cell r="R7">
            <v>1</v>
          </cell>
          <cell r="S7" t="str">
            <v>KB</v>
          </cell>
          <cell r="T7">
            <v>533</v>
          </cell>
          <cell r="U7">
            <v>3.9</v>
          </cell>
          <cell r="V7">
            <v>0.1</v>
          </cell>
          <cell r="W7" t="str">
            <v>PDF</v>
          </cell>
          <cell r="X7">
            <v>178</v>
          </cell>
          <cell r="Y7">
            <v>566.09</v>
          </cell>
          <cell r="Z7">
            <v>326</v>
          </cell>
          <cell r="AA7">
            <v>39.99</v>
          </cell>
          <cell r="AB7">
            <v>558</v>
          </cell>
          <cell r="AC7">
            <v>19.63</v>
          </cell>
          <cell r="AF7">
            <v>50</v>
          </cell>
          <cell r="AG7">
            <v>625.71</v>
          </cell>
          <cell r="AH7">
            <v>31.285499999999999</v>
          </cell>
          <cell r="AI7">
            <v>8.0219230769230769</v>
          </cell>
          <cell r="AJ7">
            <v>532</v>
          </cell>
          <cell r="AK7" t="str">
            <v>REVCO</v>
          </cell>
          <cell r="AL7" t="str">
            <v>HCC Amy Kim cfDNA Box 1 Sept. 2021</v>
          </cell>
          <cell r="AM7" t="str">
            <v>A4</v>
          </cell>
          <cell r="AN7">
            <v>15</v>
          </cell>
          <cell r="AO7">
            <v>23.972766936759843</v>
          </cell>
          <cell r="AP7">
            <v>26.027233063240157</v>
          </cell>
          <cell r="AQ7">
            <v>1</v>
          </cell>
          <cell r="AR7">
            <v>44470</v>
          </cell>
          <cell r="AT7" t="str">
            <v>IDT8_UDI_49</v>
          </cell>
          <cell r="AU7">
            <v>3</v>
          </cell>
          <cell r="AV7">
            <v>4</v>
          </cell>
          <cell r="AW7" t="str">
            <v>ZF</v>
          </cell>
          <cell r="AX7" t="str">
            <v>PDF</v>
          </cell>
          <cell r="AY7">
            <v>308</v>
          </cell>
          <cell r="AZ7">
            <v>4.7300000000000004</v>
          </cell>
          <cell r="BA7">
            <v>23.3</v>
          </cell>
          <cell r="BJ7">
            <v>20</v>
          </cell>
          <cell r="BK7">
            <v>4.7300000000000004</v>
          </cell>
          <cell r="BL7">
            <v>23.3</v>
          </cell>
          <cell r="BM7">
            <v>94.600000000000009</v>
          </cell>
          <cell r="BN7">
            <v>532</v>
          </cell>
          <cell r="BO7" t="str">
            <v>REVCO -20</v>
          </cell>
          <cell r="BP7" t="str">
            <v>HCC PCR1 Box 1</v>
          </cell>
          <cell r="BQ7" t="str">
            <v>A4</v>
          </cell>
          <cell r="BR7">
            <v>5</v>
          </cell>
          <cell r="BS7">
            <v>5</v>
          </cell>
          <cell r="BT7">
            <v>2.3650000000000002</v>
          </cell>
          <cell r="BU7">
            <v>11.65</v>
          </cell>
          <cell r="BV7">
            <v>44481</v>
          </cell>
          <cell r="BX7">
            <v>16.285499999999999</v>
          </cell>
          <cell r="BY7" t="str">
            <v>CGLI4</v>
          </cell>
        </row>
        <row r="8">
          <cell r="A8" t="str">
            <v>CGLI5P</v>
          </cell>
          <cell r="B8" t="str">
            <v>HCCAK306</v>
          </cell>
          <cell r="C8">
            <v>4</v>
          </cell>
          <cell r="D8">
            <v>44435</v>
          </cell>
          <cell r="E8" t="str">
            <v>CGLI5P</v>
          </cell>
          <cell r="F8" t="str">
            <v>Yes</v>
          </cell>
          <cell r="G8">
            <v>2</v>
          </cell>
          <cell r="H8">
            <v>68</v>
          </cell>
          <cell r="I8">
            <v>43599</v>
          </cell>
          <cell r="J8" t="str">
            <v>B</v>
          </cell>
          <cell r="K8">
            <v>6</v>
          </cell>
          <cell r="L8" t="str">
            <v>HCC</v>
          </cell>
          <cell r="N8" t="str">
            <v>HCC from AK</v>
          </cell>
          <cell r="O8" t="str">
            <v>B</v>
          </cell>
          <cell r="P8" t="str">
            <v>7,8,9,10</v>
          </cell>
          <cell r="Q8">
            <v>44455</v>
          </cell>
          <cell r="R8">
            <v>1</v>
          </cell>
          <cell r="S8" t="str">
            <v>KB</v>
          </cell>
          <cell r="T8">
            <v>533</v>
          </cell>
          <cell r="U8">
            <v>4</v>
          </cell>
          <cell r="V8">
            <v>0</v>
          </cell>
          <cell r="W8" t="str">
            <v>PDF</v>
          </cell>
          <cell r="X8">
            <v>166</v>
          </cell>
          <cell r="Y8">
            <v>4137.45</v>
          </cell>
          <cell r="Z8">
            <v>313</v>
          </cell>
          <cell r="AA8">
            <v>282.17</v>
          </cell>
          <cell r="AB8">
            <v>487</v>
          </cell>
          <cell r="AC8">
            <v>85.3</v>
          </cell>
          <cell r="AF8">
            <v>50</v>
          </cell>
          <cell r="AG8">
            <v>4504.92</v>
          </cell>
          <cell r="AH8">
            <v>225.24600000000001</v>
          </cell>
          <cell r="AI8">
            <v>56.311500000000002</v>
          </cell>
          <cell r="AJ8">
            <v>532</v>
          </cell>
          <cell r="AK8" t="str">
            <v>REVCO</v>
          </cell>
          <cell r="AL8" t="str">
            <v>HCC Amy Kim cfDNA Box 1 Sept. 2021</v>
          </cell>
          <cell r="AM8" t="str">
            <v>A5</v>
          </cell>
          <cell r="AN8">
            <v>15</v>
          </cell>
          <cell r="AO8">
            <v>3.3296928691297514</v>
          </cell>
          <cell r="AP8">
            <v>46.670307130870249</v>
          </cell>
          <cell r="AQ8">
            <v>1</v>
          </cell>
          <cell r="AR8">
            <v>44470</v>
          </cell>
          <cell r="AT8" t="str">
            <v>IDT8_UDI_50</v>
          </cell>
          <cell r="AU8">
            <v>3</v>
          </cell>
          <cell r="AV8">
            <v>4</v>
          </cell>
          <cell r="AW8" t="str">
            <v>ZF</v>
          </cell>
          <cell r="AX8" t="str">
            <v>PDF</v>
          </cell>
          <cell r="AY8">
            <v>305</v>
          </cell>
          <cell r="AZ8">
            <v>0.82</v>
          </cell>
          <cell r="BA8">
            <v>4.0999999999999996</v>
          </cell>
          <cell r="BJ8">
            <v>20</v>
          </cell>
          <cell r="BK8">
            <v>0.82</v>
          </cell>
          <cell r="BL8">
            <v>4.0999999999999996</v>
          </cell>
          <cell r="BM8">
            <v>16.399999999999999</v>
          </cell>
          <cell r="BN8">
            <v>532</v>
          </cell>
          <cell r="BO8" t="str">
            <v>REVCO -20</v>
          </cell>
          <cell r="BP8" t="str">
            <v>HCC PCR1 Box 1</v>
          </cell>
          <cell r="BQ8" t="str">
            <v>A5</v>
          </cell>
          <cell r="BR8">
            <v>10</v>
          </cell>
          <cell r="BS8">
            <v>0</v>
          </cell>
          <cell r="BT8">
            <v>0.82</v>
          </cell>
          <cell r="BU8">
            <v>4.0999999999999996</v>
          </cell>
          <cell r="BV8">
            <v>44481</v>
          </cell>
          <cell r="BX8">
            <v>210.24600000000001</v>
          </cell>
          <cell r="BY8" t="str">
            <v>CGLI5</v>
          </cell>
        </row>
        <row r="9">
          <cell r="A9" t="str">
            <v>CGLI6P</v>
          </cell>
          <cell r="B9" t="str">
            <v>HCCAK321</v>
          </cell>
          <cell r="C9">
            <v>4</v>
          </cell>
          <cell r="D9">
            <v>44435</v>
          </cell>
          <cell r="E9" t="str">
            <v>CGLI6P</v>
          </cell>
          <cell r="F9" t="str">
            <v>Yes</v>
          </cell>
          <cell r="G9">
            <v>2</v>
          </cell>
          <cell r="H9">
            <v>71</v>
          </cell>
          <cell r="I9">
            <v>43661</v>
          </cell>
          <cell r="J9">
            <v>0</v>
          </cell>
          <cell r="K9">
            <v>7</v>
          </cell>
          <cell r="L9" t="str">
            <v>HCC</v>
          </cell>
          <cell r="N9" t="str">
            <v>HCC from AK</v>
          </cell>
          <cell r="O9" t="str">
            <v>C</v>
          </cell>
          <cell r="P9" t="str">
            <v>2,3,4,5</v>
          </cell>
          <cell r="Q9">
            <v>44455</v>
          </cell>
          <cell r="R9">
            <v>1</v>
          </cell>
          <cell r="S9" t="str">
            <v>KB</v>
          </cell>
          <cell r="T9">
            <v>533</v>
          </cell>
          <cell r="U9">
            <v>3.9</v>
          </cell>
          <cell r="V9">
            <v>0.1</v>
          </cell>
          <cell r="W9" t="str">
            <v>PDF</v>
          </cell>
          <cell r="X9">
            <v>176</v>
          </cell>
          <cell r="Y9">
            <v>481.5</v>
          </cell>
          <cell r="Z9">
            <v>331</v>
          </cell>
          <cell r="AA9">
            <v>21.32</v>
          </cell>
          <cell r="AB9">
            <v>550</v>
          </cell>
          <cell r="AC9">
            <v>10.31</v>
          </cell>
          <cell r="AF9">
            <v>50</v>
          </cell>
          <cell r="AG9">
            <v>513.13</v>
          </cell>
          <cell r="AH9">
            <v>25.656500000000001</v>
          </cell>
          <cell r="AI9">
            <v>6.5785897435897445</v>
          </cell>
          <cell r="AJ9">
            <v>532</v>
          </cell>
          <cell r="AK9" t="str">
            <v>REVCO</v>
          </cell>
          <cell r="AL9" t="str">
            <v>HCC Amy Kim cfDNA Box 1 Sept. 2021</v>
          </cell>
          <cell r="AM9" t="str">
            <v>A6</v>
          </cell>
          <cell r="AN9">
            <v>15</v>
          </cell>
          <cell r="AO9">
            <v>29.232358271782978</v>
          </cell>
          <cell r="AP9">
            <v>20.767641728217022</v>
          </cell>
          <cell r="AQ9">
            <v>1</v>
          </cell>
          <cell r="AR9">
            <v>44470</v>
          </cell>
          <cell r="AT9" t="str">
            <v>IDT8_UDI_60</v>
          </cell>
          <cell r="AU9">
            <v>3</v>
          </cell>
          <cell r="AV9">
            <v>4</v>
          </cell>
          <cell r="AW9" t="str">
            <v>ZF</v>
          </cell>
          <cell r="AX9" t="str">
            <v>PDF</v>
          </cell>
          <cell r="AY9">
            <v>308</v>
          </cell>
          <cell r="AZ9">
            <v>2.0699999999999998</v>
          </cell>
          <cell r="BA9">
            <v>10.199999999999999</v>
          </cell>
          <cell r="BJ9">
            <v>19</v>
          </cell>
          <cell r="BK9">
            <v>2.0699999999999998</v>
          </cell>
          <cell r="BL9">
            <v>10.199999999999999</v>
          </cell>
          <cell r="BM9">
            <v>39.33</v>
          </cell>
          <cell r="BN9">
            <v>532</v>
          </cell>
          <cell r="BO9" t="str">
            <v>REVCO -20</v>
          </cell>
          <cell r="BP9" t="str">
            <v>HCC PCR1 Box 1</v>
          </cell>
          <cell r="BQ9" t="str">
            <v>A6</v>
          </cell>
          <cell r="BR9">
            <v>5</v>
          </cell>
          <cell r="BS9">
            <v>5</v>
          </cell>
          <cell r="BT9">
            <v>1.0349999999999999</v>
          </cell>
          <cell r="BU9">
            <v>5.0999999999999996</v>
          </cell>
          <cell r="BV9">
            <v>44481</v>
          </cell>
          <cell r="BX9">
            <v>10.656500000000001</v>
          </cell>
          <cell r="BY9" t="str">
            <v>CGLI6</v>
          </cell>
        </row>
        <row r="10">
          <cell r="A10" t="str">
            <v>CGLI7P</v>
          </cell>
          <cell r="B10" t="str">
            <v>HCCAK326</v>
          </cell>
          <cell r="C10">
            <v>4</v>
          </cell>
          <cell r="D10">
            <v>44435</v>
          </cell>
          <cell r="E10" t="str">
            <v>CGLI7P</v>
          </cell>
          <cell r="F10" t="str">
            <v>Yes</v>
          </cell>
          <cell r="G10">
            <v>2</v>
          </cell>
          <cell r="H10">
            <v>55</v>
          </cell>
          <cell r="I10">
            <v>43728</v>
          </cell>
          <cell r="J10" t="str">
            <v>A</v>
          </cell>
          <cell r="K10">
            <v>9</v>
          </cell>
          <cell r="L10" t="str">
            <v>HCC</v>
          </cell>
          <cell r="N10" t="str">
            <v>HCC from AK</v>
          </cell>
          <cell r="O10" t="str">
            <v>C</v>
          </cell>
          <cell r="P10" t="str">
            <v>6,7,8,9</v>
          </cell>
          <cell r="Q10">
            <v>44455</v>
          </cell>
          <cell r="R10">
            <v>1</v>
          </cell>
          <cell r="S10" t="str">
            <v>KB</v>
          </cell>
          <cell r="T10">
            <v>533</v>
          </cell>
          <cell r="U10">
            <v>6</v>
          </cell>
          <cell r="V10">
            <v>0</v>
          </cell>
          <cell r="W10" t="str">
            <v>PDF</v>
          </cell>
          <cell r="X10">
            <v>182</v>
          </cell>
          <cell r="Y10">
            <v>93108.150000000009</v>
          </cell>
          <cell r="Z10">
            <v>342</v>
          </cell>
          <cell r="AA10">
            <v>7411.15</v>
          </cell>
          <cell r="AB10">
            <v>523</v>
          </cell>
          <cell r="AC10">
            <v>6236.5999999999995</v>
          </cell>
          <cell r="AE10" t="str">
            <v>diluted 1:5</v>
          </cell>
          <cell r="AF10">
            <v>50</v>
          </cell>
          <cell r="AG10">
            <v>106755.90000000001</v>
          </cell>
          <cell r="AH10">
            <v>5337.7950000000001</v>
          </cell>
          <cell r="AI10">
            <v>889.63250000000005</v>
          </cell>
          <cell r="AJ10">
            <v>532</v>
          </cell>
          <cell r="AK10" t="str">
            <v>REVCO</v>
          </cell>
          <cell r="AL10" t="str">
            <v>HCC Amy Kim cfDNA Box 1 Sept. 2021</v>
          </cell>
          <cell r="AM10" t="str">
            <v>A7</v>
          </cell>
          <cell r="AN10">
            <v>15</v>
          </cell>
          <cell r="AO10">
            <v>0.1405074567307287</v>
          </cell>
          <cell r="AP10">
            <v>49.859492543269269</v>
          </cell>
          <cell r="AQ10">
            <v>1</v>
          </cell>
          <cell r="AR10">
            <v>44470</v>
          </cell>
          <cell r="AT10" t="str">
            <v>IDT8_UDI_63</v>
          </cell>
          <cell r="AU10">
            <v>3</v>
          </cell>
          <cell r="AV10">
            <v>4</v>
          </cell>
          <cell r="AW10" t="str">
            <v>ZF</v>
          </cell>
          <cell r="AX10" t="str">
            <v>PDF</v>
          </cell>
          <cell r="AY10">
            <v>309</v>
          </cell>
          <cell r="AZ10">
            <v>3.96</v>
          </cell>
          <cell r="BA10">
            <v>19.399999999999999</v>
          </cell>
          <cell r="BJ10">
            <v>20</v>
          </cell>
          <cell r="BK10">
            <v>3.96</v>
          </cell>
          <cell r="BL10">
            <v>19.399999999999999</v>
          </cell>
          <cell r="BM10">
            <v>79.2</v>
          </cell>
          <cell r="BN10">
            <v>532</v>
          </cell>
          <cell r="BO10" t="str">
            <v>REVCO -20</v>
          </cell>
          <cell r="BP10" t="str">
            <v>HCC PCR1 Box 1</v>
          </cell>
          <cell r="BQ10" t="str">
            <v>A7</v>
          </cell>
          <cell r="BR10">
            <v>5</v>
          </cell>
          <cell r="BS10">
            <v>5</v>
          </cell>
          <cell r="BT10">
            <v>1.98</v>
          </cell>
          <cell r="BU10">
            <v>9.6999999999999993</v>
          </cell>
          <cell r="BV10">
            <v>44481</v>
          </cell>
          <cell r="BX10">
            <v>5322.7950000000001</v>
          </cell>
          <cell r="BY10" t="str">
            <v>CGLI7</v>
          </cell>
        </row>
        <row r="11">
          <cell r="A11" t="str">
            <v>CGLI8P</v>
          </cell>
          <cell r="B11" t="str">
            <v>HCCAK328</v>
          </cell>
          <cell r="C11">
            <v>4</v>
          </cell>
          <cell r="D11">
            <v>44435</v>
          </cell>
          <cell r="E11" t="str">
            <v>CGLI8P</v>
          </cell>
          <cell r="F11" t="str">
            <v>Yes</v>
          </cell>
          <cell r="G11">
            <v>2</v>
          </cell>
          <cell r="H11">
            <v>60</v>
          </cell>
          <cell r="I11">
            <v>43738</v>
          </cell>
          <cell r="J11" t="str">
            <v>C</v>
          </cell>
          <cell r="K11">
            <v>4</v>
          </cell>
          <cell r="L11" t="str">
            <v>HCC</v>
          </cell>
          <cell r="N11" t="str">
            <v>HCC from AK</v>
          </cell>
          <cell r="O11" t="str">
            <v>C,D</v>
          </cell>
          <cell r="P11" t="str">
            <v>10,2,3,4</v>
          </cell>
          <cell r="Q11">
            <v>44455</v>
          </cell>
          <cell r="R11">
            <v>1</v>
          </cell>
          <cell r="S11" t="str">
            <v>KB</v>
          </cell>
          <cell r="T11">
            <v>533</v>
          </cell>
          <cell r="U11">
            <v>4</v>
          </cell>
          <cell r="V11">
            <v>0</v>
          </cell>
          <cell r="W11" t="str">
            <v>PDF</v>
          </cell>
          <cell r="X11">
            <v>167</v>
          </cell>
          <cell r="Y11">
            <v>6345.9500000000007</v>
          </cell>
          <cell r="Z11">
            <v>318</v>
          </cell>
          <cell r="AA11">
            <v>101</v>
          </cell>
          <cell r="AB11">
            <v>461</v>
          </cell>
          <cell r="AC11">
            <v>40.35</v>
          </cell>
          <cell r="AE11" t="str">
            <v>diluted 1:5, bimodal main peak</v>
          </cell>
          <cell r="AF11">
            <v>50</v>
          </cell>
          <cell r="AG11">
            <v>6487.3000000000011</v>
          </cell>
          <cell r="AH11">
            <v>324.36500000000007</v>
          </cell>
          <cell r="AI11">
            <v>81.091250000000016</v>
          </cell>
          <cell r="AJ11">
            <v>532</v>
          </cell>
          <cell r="AK11" t="str">
            <v>REVCO</v>
          </cell>
          <cell r="AL11" t="str">
            <v>HCC Amy Kim cfDNA Box 1 Sept. 2021</v>
          </cell>
          <cell r="AM11" t="str">
            <v>A8</v>
          </cell>
          <cell r="AN11">
            <v>15</v>
          </cell>
          <cell r="AO11">
            <v>2.3122100103278709</v>
          </cell>
          <cell r="AP11">
            <v>47.687789989672126</v>
          </cell>
          <cell r="AQ11">
            <v>1</v>
          </cell>
          <cell r="AR11">
            <v>44470</v>
          </cell>
          <cell r="AT11" t="str">
            <v>IDT8_UDI_71</v>
          </cell>
          <cell r="AU11">
            <v>3</v>
          </cell>
          <cell r="AV11">
            <v>4</v>
          </cell>
          <cell r="AW11" t="str">
            <v>ZF</v>
          </cell>
          <cell r="AX11" t="str">
            <v>PDF</v>
          </cell>
          <cell r="AY11">
            <v>306</v>
          </cell>
          <cell r="AZ11">
            <v>1.41</v>
          </cell>
          <cell r="BA11">
            <v>7</v>
          </cell>
          <cell r="BJ11">
            <v>20</v>
          </cell>
          <cell r="BK11">
            <v>1.41</v>
          </cell>
          <cell r="BL11">
            <v>7</v>
          </cell>
          <cell r="BM11">
            <v>28.2</v>
          </cell>
          <cell r="BN11">
            <v>532</v>
          </cell>
          <cell r="BO11" t="str">
            <v>REVCO -20</v>
          </cell>
          <cell r="BP11" t="str">
            <v>HCC PCR1 Box 1</v>
          </cell>
          <cell r="BQ11" t="str">
            <v>A8</v>
          </cell>
          <cell r="BR11">
            <v>10</v>
          </cell>
          <cell r="BS11">
            <v>0</v>
          </cell>
          <cell r="BT11">
            <v>1.41</v>
          </cell>
          <cell r="BU11">
            <v>7</v>
          </cell>
          <cell r="BV11">
            <v>44481</v>
          </cell>
          <cell r="BX11">
            <v>309.36500000000001</v>
          </cell>
          <cell r="BY11" t="str">
            <v>CGLI8</v>
          </cell>
        </row>
        <row r="12">
          <cell r="A12" t="str">
            <v>CGLI9P</v>
          </cell>
          <cell r="B12" t="str">
            <v>HCCAK330</v>
          </cell>
          <cell r="C12">
            <v>4</v>
          </cell>
          <cell r="D12">
            <v>44435</v>
          </cell>
          <cell r="E12" t="str">
            <v>CGLI9P</v>
          </cell>
          <cell r="F12" t="str">
            <v>Yes</v>
          </cell>
          <cell r="G12">
            <v>2</v>
          </cell>
          <cell r="H12">
            <v>70</v>
          </cell>
          <cell r="I12">
            <v>43747</v>
          </cell>
          <cell r="J12" t="str">
            <v>B</v>
          </cell>
          <cell r="K12">
            <v>5</v>
          </cell>
          <cell r="L12" t="str">
            <v>HCC</v>
          </cell>
          <cell r="N12" t="str">
            <v>HCC from AK</v>
          </cell>
          <cell r="O12" t="str">
            <v>D</v>
          </cell>
          <cell r="P12" t="str">
            <v>5,6,7,8</v>
          </cell>
          <cell r="Q12">
            <v>44459</v>
          </cell>
          <cell r="R12">
            <v>2</v>
          </cell>
          <cell r="S12" t="str">
            <v>KB</v>
          </cell>
          <cell r="T12">
            <v>533</v>
          </cell>
          <cell r="U12">
            <v>3.8</v>
          </cell>
          <cell r="V12">
            <v>0.2</v>
          </cell>
          <cell r="W12" t="str">
            <v>PDF</v>
          </cell>
          <cell r="X12">
            <v>169</v>
          </cell>
          <cell r="Y12">
            <v>568.49</v>
          </cell>
          <cell r="Z12">
            <v>333</v>
          </cell>
          <cell r="AA12">
            <v>52.56</v>
          </cell>
          <cell r="AB12">
            <v>546</v>
          </cell>
          <cell r="AC12">
            <v>27.97</v>
          </cell>
          <cell r="AF12">
            <v>50</v>
          </cell>
          <cell r="AG12">
            <v>649.02</v>
          </cell>
          <cell r="AH12">
            <v>32.451000000000001</v>
          </cell>
          <cell r="AI12">
            <v>8.5397368421052633</v>
          </cell>
          <cell r="AJ12">
            <v>532</v>
          </cell>
          <cell r="AK12" t="str">
            <v>REVCO</v>
          </cell>
          <cell r="AL12" t="str">
            <v>HCC Amy Kim cfDNA Box 1 Sept. 2021</v>
          </cell>
          <cell r="AM12" t="str">
            <v>C7</v>
          </cell>
          <cell r="AN12">
            <v>15</v>
          </cell>
          <cell r="AO12">
            <v>23.111768512526577</v>
          </cell>
          <cell r="AP12">
            <v>26.888231487473423</v>
          </cell>
          <cell r="AQ12">
            <v>1</v>
          </cell>
          <cell r="AR12">
            <v>44470</v>
          </cell>
          <cell r="AT12" t="str">
            <v>IDT8_UDI_79</v>
          </cell>
          <cell r="AU12">
            <v>3</v>
          </cell>
          <cell r="AV12">
            <v>4</v>
          </cell>
          <cell r="AW12" t="str">
            <v>ZF</v>
          </cell>
          <cell r="AX12" t="str">
            <v>PDF</v>
          </cell>
          <cell r="AY12">
            <v>310</v>
          </cell>
          <cell r="AZ12">
            <v>8.7200000000000006</v>
          </cell>
          <cell r="BA12">
            <v>42.7</v>
          </cell>
          <cell r="BB12">
            <v>484</v>
          </cell>
          <cell r="BC12">
            <v>0.65</v>
          </cell>
          <cell r="BD12">
            <v>2</v>
          </cell>
          <cell r="BJ12">
            <v>20</v>
          </cell>
          <cell r="BK12">
            <v>9.370000000000001</v>
          </cell>
          <cell r="BL12">
            <v>44.7</v>
          </cell>
          <cell r="BM12">
            <v>187.40000000000003</v>
          </cell>
          <cell r="BN12">
            <v>532</v>
          </cell>
          <cell r="BO12" t="str">
            <v>REVCO -20</v>
          </cell>
          <cell r="BP12" t="str">
            <v>HCC PCR1 Box 1</v>
          </cell>
          <cell r="BQ12" t="str">
            <v>B3</v>
          </cell>
          <cell r="BR12">
            <v>5</v>
          </cell>
          <cell r="BS12">
            <v>5</v>
          </cell>
          <cell r="BT12">
            <v>4.6850000000000005</v>
          </cell>
          <cell r="BU12">
            <v>22.35</v>
          </cell>
          <cell r="BV12">
            <v>44481</v>
          </cell>
          <cell r="BX12">
            <v>17.451000000000001</v>
          </cell>
          <cell r="BY12" t="str">
            <v>CGLI9</v>
          </cell>
        </row>
        <row r="13">
          <cell r="A13" t="str">
            <v>CGLI24P</v>
          </cell>
          <cell r="B13" t="str">
            <v>AK257</v>
          </cell>
          <cell r="C13">
            <v>4</v>
          </cell>
          <cell r="D13">
            <v>44448</v>
          </cell>
          <cell r="E13" t="str">
            <v>CGLI24P</v>
          </cell>
          <cell r="F13" t="str">
            <v>No</v>
          </cell>
          <cell r="G13">
            <v>1</v>
          </cell>
          <cell r="H13">
            <v>67</v>
          </cell>
          <cell r="I13">
            <v>43431</v>
          </cell>
          <cell r="J13" t="str">
            <v>N</v>
          </cell>
          <cell r="K13">
            <v>11</v>
          </cell>
          <cell r="L13" t="str">
            <v>Cirrhosis</v>
          </cell>
          <cell r="N13" t="str">
            <v>Controls from AK</v>
          </cell>
          <cell r="O13" t="str">
            <v>A</v>
          </cell>
          <cell r="P13" t="str">
            <v>2,3,4,5</v>
          </cell>
          <cell r="Q13">
            <v>44455</v>
          </cell>
          <cell r="R13">
            <v>1</v>
          </cell>
          <cell r="S13" t="str">
            <v>KB</v>
          </cell>
          <cell r="T13">
            <v>533</v>
          </cell>
          <cell r="U13">
            <v>3.6</v>
          </cell>
          <cell r="V13">
            <v>0.4</v>
          </cell>
          <cell r="W13" t="str">
            <v>PDF</v>
          </cell>
          <cell r="X13">
            <v>178</v>
          </cell>
          <cell r="Y13">
            <v>4778.63</v>
          </cell>
          <cell r="Z13">
            <v>359</v>
          </cell>
          <cell r="AA13">
            <v>407.48</v>
          </cell>
          <cell r="AB13">
            <v>554</v>
          </cell>
          <cell r="AC13">
            <v>248.51</v>
          </cell>
          <cell r="AF13">
            <v>50</v>
          </cell>
          <cell r="AG13">
            <v>5434.6200000000008</v>
          </cell>
          <cell r="AH13">
            <v>271.73100000000005</v>
          </cell>
          <cell r="AI13">
            <v>75.480833333333351</v>
          </cell>
          <cell r="AJ13">
            <v>532</v>
          </cell>
          <cell r="AK13" t="str">
            <v>REVCO</v>
          </cell>
          <cell r="AL13" t="str">
            <v>HCC Amy Kim cfDNA Box 1 Sept. 2021</v>
          </cell>
          <cell r="AM13" t="str">
            <v>A9</v>
          </cell>
          <cell r="AN13">
            <v>15</v>
          </cell>
          <cell r="AO13">
            <v>2.7600825816708427</v>
          </cell>
          <cell r="AP13">
            <v>47.239917418329156</v>
          </cell>
          <cell r="AQ13">
            <v>1</v>
          </cell>
          <cell r="AR13">
            <v>44470</v>
          </cell>
          <cell r="AT13" t="str">
            <v>IDT8_UDI_72</v>
          </cell>
          <cell r="AU13">
            <v>3</v>
          </cell>
          <cell r="AV13">
            <v>4</v>
          </cell>
          <cell r="AW13" t="str">
            <v>ZF</v>
          </cell>
          <cell r="AX13" t="str">
            <v>PDF</v>
          </cell>
          <cell r="AY13">
            <v>309</v>
          </cell>
          <cell r="AZ13">
            <v>3.27</v>
          </cell>
          <cell r="BA13">
            <v>16</v>
          </cell>
          <cell r="BJ13">
            <v>20</v>
          </cell>
          <cell r="BK13">
            <v>3.27</v>
          </cell>
          <cell r="BL13">
            <v>16</v>
          </cell>
          <cell r="BM13">
            <v>65.400000000000006</v>
          </cell>
          <cell r="BN13">
            <v>532</v>
          </cell>
          <cell r="BO13" t="str">
            <v>REVCO -20</v>
          </cell>
          <cell r="BP13" t="str">
            <v>HCC PCR1 Box 1</v>
          </cell>
          <cell r="BQ13" t="str">
            <v>A9</v>
          </cell>
          <cell r="BR13">
            <v>5</v>
          </cell>
          <cell r="BS13">
            <v>5</v>
          </cell>
          <cell r="BT13">
            <v>1.635</v>
          </cell>
          <cell r="BU13">
            <v>8</v>
          </cell>
          <cell r="BV13">
            <v>44481</v>
          </cell>
          <cell r="BX13">
            <v>256.73100000000005</v>
          </cell>
          <cell r="BY13" t="str">
            <v>CGLI24</v>
          </cell>
        </row>
        <row r="14">
          <cell r="A14" t="str">
            <v>CGLI25P</v>
          </cell>
          <cell r="B14" t="str">
            <v>AK260</v>
          </cell>
          <cell r="C14">
            <v>4</v>
          </cell>
          <cell r="D14">
            <v>44448</v>
          </cell>
          <cell r="E14" t="str">
            <v>CGLI25P</v>
          </cell>
          <cell r="F14" t="str">
            <v>No</v>
          </cell>
          <cell r="G14">
            <v>1</v>
          </cell>
          <cell r="H14">
            <v>57</v>
          </cell>
          <cell r="I14">
            <v>43434</v>
          </cell>
          <cell r="J14" t="str">
            <v>N</v>
          </cell>
          <cell r="K14">
            <v>6</v>
          </cell>
          <cell r="L14" t="str">
            <v>Cirrhosis</v>
          </cell>
          <cell r="N14" t="str">
            <v>Controls from AK</v>
          </cell>
          <cell r="O14" t="str">
            <v>B</v>
          </cell>
          <cell r="P14" t="str">
            <v>2,3,4,5</v>
          </cell>
          <cell r="Q14">
            <v>44455</v>
          </cell>
          <cell r="R14">
            <v>1</v>
          </cell>
          <cell r="S14" t="str">
            <v>KB</v>
          </cell>
          <cell r="T14">
            <v>533</v>
          </cell>
          <cell r="U14">
            <v>3.9</v>
          </cell>
          <cell r="V14">
            <v>0.1</v>
          </cell>
          <cell r="W14" t="str">
            <v>PDF</v>
          </cell>
          <cell r="X14">
            <v>165</v>
          </cell>
          <cell r="Y14">
            <v>636.66999999999996</v>
          </cell>
          <cell r="Z14">
            <v>317</v>
          </cell>
          <cell r="AA14">
            <v>53.36</v>
          </cell>
          <cell r="AB14">
            <v>509</v>
          </cell>
          <cell r="AC14">
            <v>26.13</v>
          </cell>
          <cell r="AF14">
            <v>50</v>
          </cell>
          <cell r="AG14">
            <v>716.16</v>
          </cell>
          <cell r="AH14">
            <v>35.808</v>
          </cell>
          <cell r="AI14">
            <v>9.1815384615384623</v>
          </cell>
          <cell r="AJ14">
            <v>532</v>
          </cell>
          <cell r="AK14" t="str">
            <v>REVCO</v>
          </cell>
          <cell r="AL14" t="str">
            <v>HCC Amy Kim cfDNA Box 1 Sept. 2021</v>
          </cell>
          <cell r="AM14" t="str">
            <v>A10</v>
          </cell>
          <cell r="AN14">
            <v>15</v>
          </cell>
          <cell r="AO14">
            <v>20.945040214477213</v>
          </cell>
          <cell r="AP14">
            <v>29.054959785522787</v>
          </cell>
          <cell r="AQ14">
            <v>1</v>
          </cell>
          <cell r="AR14">
            <v>44470</v>
          </cell>
          <cell r="AT14" t="str">
            <v>IDT8_UDI_73</v>
          </cell>
          <cell r="AU14">
            <v>3</v>
          </cell>
          <cell r="AV14">
            <v>4</v>
          </cell>
          <cell r="AW14" t="str">
            <v>ZF</v>
          </cell>
          <cell r="AX14" t="str">
            <v>PDF</v>
          </cell>
          <cell r="AY14">
            <v>309</v>
          </cell>
          <cell r="AZ14">
            <v>4.66</v>
          </cell>
          <cell r="BA14">
            <v>22.8</v>
          </cell>
          <cell r="BB14">
            <v>490</v>
          </cell>
          <cell r="BC14">
            <v>0.35</v>
          </cell>
          <cell r="BD14">
            <v>1.1000000000000001</v>
          </cell>
          <cell r="BJ14">
            <v>20</v>
          </cell>
          <cell r="BK14">
            <v>5.01</v>
          </cell>
          <cell r="BL14">
            <v>23.900000000000002</v>
          </cell>
          <cell r="BM14">
            <v>100.19999999999999</v>
          </cell>
          <cell r="BN14">
            <v>532</v>
          </cell>
          <cell r="BO14" t="str">
            <v>REVCO -20</v>
          </cell>
          <cell r="BP14" t="str">
            <v>HCC PCR1 Box 1</v>
          </cell>
          <cell r="BQ14" t="str">
            <v>A10</v>
          </cell>
          <cell r="BR14">
            <v>5</v>
          </cell>
          <cell r="BS14">
            <v>5</v>
          </cell>
          <cell r="BT14">
            <v>2.5049999999999999</v>
          </cell>
          <cell r="BU14">
            <v>11.950000000000001</v>
          </cell>
          <cell r="BV14">
            <v>44481</v>
          </cell>
          <cell r="BX14">
            <v>20.807999999999996</v>
          </cell>
          <cell r="BY14" t="str">
            <v>CGLI25</v>
          </cell>
        </row>
        <row r="15">
          <cell r="A15" t="str">
            <v>CGLI26P</v>
          </cell>
          <cell r="B15" t="str">
            <v>AK265</v>
          </cell>
          <cell r="C15">
            <v>4</v>
          </cell>
          <cell r="D15">
            <v>44448</v>
          </cell>
          <cell r="E15" t="str">
            <v>CGLI26P</v>
          </cell>
          <cell r="F15" t="str">
            <v>No</v>
          </cell>
          <cell r="G15">
            <v>1</v>
          </cell>
          <cell r="H15">
            <v>36</v>
          </cell>
          <cell r="I15">
            <v>43453</v>
          </cell>
          <cell r="J15" t="str">
            <v>N</v>
          </cell>
          <cell r="K15">
            <v>12</v>
          </cell>
          <cell r="L15" t="str">
            <v>Cirrhosis</v>
          </cell>
          <cell r="N15" t="str">
            <v>Controls from AK</v>
          </cell>
          <cell r="O15" t="str">
            <v>B</v>
          </cell>
          <cell r="P15" t="str">
            <v>6,7,8,9</v>
          </cell>
          <cell r="Q15">
            <v>44455</v>
          </cell>
          <cell r="R15">
            <v>1</v>
          </cell>
          <cell r="S15" t="str">
            <v>KB</v>
          </cell>
          <cell r="T15">
            <v>533</v>
          </cell>
          <cell r="U15">
            <v>4</v>
          </cell>
          <cell r="V15">
            <v>0</v>
          </cell>
          <cell r="W15" t="str">
            <v>PDF</v>
          </cell>
          <cell r="X15">
            <v>170</v>
          </cell>
          <cell r="Y15">
            <v>1448.74</v>
          </cell>
          <cell r="Z15">
            <v>312</v>
          </cell>
          <cell r="AA15">
            <v>116.08</v>
          </cell>
          <cell r="AB15">
            <v>540</v>
          </cell>
          <cell r="AC15">
            <v>38.799999999999997</v>
          </cell>
          <cell r="AF15">
            <v>50</v>
          </cell>
          <cell r="AG15">
            <v>1603.62</v>
          </cell>
          <cell r="AH15">
            <v>80.180999999999997</v>
          </cell>
          <cell r="AI15">
            <v>20.045249999999999</v>
          </cell>
          <cell r="AJ15">
            <v>532</v>
          </cell>
          <cell r="AK15" t="str">
            <v>REVCO</v>
          </cell>
          <cell r="AL15" t="str">
            <v>HCC Amy Kim cfDNA Box 1 Sept. 2021</v>
          </cell>
          <cell r="AM15" t="str">
            <v>B1</v>
          </cell>
          <cell r="AN15">
            <v>15</v>
          </cell>
          <cell r="AO15">
            <v>9.3538369439143931</v>
          </cell>
          <cell r="AP15">
            <v>40.646163056085605</v>
          </cell>
          <cell r="AQ15">
            <v>1</v>
          </cell>
          <cell r="AR15">
            <v>44470</v>
          </cell>
          <cell r="AT15" t="str">
            <v>IDT8_UDI_74</v>
          </cell>
          <cell r="AU15">
            <v>3</v>
          </cell>
          <cell r="AV15">
            <v>4</v>
          </cell>
          <cell r="AW15" t="str">
            <v>ZF</v>
          </cell>
          <cell r="AX15" t="str">
            <v>PDF</v>
          </cell>
          <cell r="AY15">
            <v>305</v>
          </cell>
          <cell r="AZ15">
            <v>2.9</v>
          </cell>
          <cell r="BA15">
            <v>14.4</v>
          </cell>
          <cell r="BB15">
            <v>474</v>
          </cell>
          <cell r="BC15">
            <v>0.37</v>
          </cell>
          <cell r="BD15">
            <v>1.2</v>
          </cell>
          <cell r="BJ15">
            <v>20</v>
          </cell>
          <cell r="BK15">
            <v>3.27</v>
          </cell>
          <cell r="BL15">
            <v>15.6</v>
          </cell>
          <cell r="BM15">
            <v>65.400000000000006</v>
          </cell>
          <cell r="BN15">
            <v>532</v>
          </cell>
          <cell r="BO15" t="str">
            <v>REVCO -20</v>
          </cell>
          <cell r="BP15" t="str">
            <v>HCC PCR1 Box 1</v>
          </cell>
          <cell r="BQ15" t="str">
            <v>B1</v>
          </cell>
          <cell r="BR15">
            <v>5</v>
          </cell>
          <cell r="BS15">
            <v>5</v>
          </cell>
          <cell r="BT15">
            <v>1.635</v>
          </cell>
          <cell r="BU15">
            <v>7.8</v>
          </cell>
          <cell r="BV15">
            <v>44481</v>
          </cell>
          <cell r="BX15">
            <v>65.180999999999997</v>
          </cell>
          <cell r="BY15" t="str">
            <v>CGLI26</v>
          </cell>
        </row>
        <row r="16">
          <cell r="A16" t="str">
            <v>CGLI27P</v>
          </cell>
          <cell r="B16" t="str">
            <v>AK266</v>
          </cell>
          <cell r="C16">
            <v>4</v>
          </cell>
          <cell r="D16">
            <v>44448</v>
          </cell>
          <cell r="E16" t="str">
            <v>CGLI27P</v>
          </cell>
          <cell r="F16" t="str">
            <v>No</v>
          </cell>
          <cell r="G16">
            <v>2</v>
          </cell>
          <cell r="H16">
            <v>32</v>
          </cell>
          <cell r="I16">
            <v>43453</v>
          </cell>
          <cell r="J16" t="str">
            <v>N</v>
          </cell>
          <cell r="K16">
            <v>13</v>
          </cell>
          <cell r="L16" t="str">
            <v>Cirrhosis</v>
          </cell>
          <cell r="N16" t="str">
            <v>Controls from AK</v>
          </cell>
          <cell r="O16" t="str">
            <v>C</v>
          </cell>
          <cell r="P16" t="str">
            <v>2,3,4,5</v>
          </cell>
          <cell r="Q16">
            <v>44455</v>
          </cell>
          <cell r="R16">
            <v>1</v>
          </cell>
          <cell r="S16" t="str">
            <v>KB</v>
          </cell>
          <cell r="T16">
            <v>533</v>
          </cell>
          <cell r="U16">
            <v>3.7</v>
          </cell>
          <cell r="V16">
            <v>0.3</v>
          </cell>
          <cell r="W16" t="str">
            <v>PDF</v>
          </cell>
          <cell r="X16">
            <v>163</v>
          </cell>
          <cell r="Y16">
            <v>1668.83</v>
          </cell>
          <cell r="Z16">
            <v>306</v>
          </cell>
          <cell r="AA16">
            <v>93.49</v>
          </cell>
          <cell r="AB16">
            <v>494</v>
          </cell>
          <cell r="AC16">
            <v>36.19</v>
          </cell>
          <cell r="AF16">
            <v>50</v>
          </cell>
          <cell r="AG16">
            <v>1798.51</v>
          </cell>
          <cell r="AH16">
            <v>89.9255</v>
          </cell>
          <cell r="AI16">
            <v>24.304189189189188</v>
          </cell>
          <cell r="AJ16">
            <v>532</v>
          </cell>
          <cell r="AK16" t="str">
            <v>REVCO</v>
          </cell>
          <cell r="AL16" t="str">
            <v>HCC Amy Kim cfDNA Box 1 Sept. 2021</v>
          </cell>
          <cell r="AM16" t="str">
            <v>B2</v>
          </cell>
          <cell r="AN16">
            <v>15</v>
          </cell>
          <cell r="AO16">
            <v>8.3402371963458641</v>
          </cell>
          <cell r="AP16">
            <v>41.659762803654132</v>
          </cell>
          <cell r="AQ16">
            <v>1</v>
          </cell>
          <cell r="AR16">
            <v>44470</v>
          </cell>
          <cell r="AT16" t="str">
            <v>IDT8_UDI_75</v>
          </cell>
          <cell r="AU16">
            <v>3</v>
          </cell>
          <cell r="AV16">
            <v>4</v>
          </cell>
          <cell r="AW16" t="str">
            <v>ZF</v>
          </cell>
          <cell r="AX16" t="str">
            <v>PDF</v>
          </cell>
          <cell r="AY16">
            <v>304</v>
          </cell>
          <cell r="AZ16">
            <v>6.89</v>
          </cell>
          <cell r="BA16">
            <v>34.299999999999997</v>
          </cell>
          <cell r="BB16">
            <v>488</v>
          </cell>
          <cell r="BC16">
            <v>0.34</v>
          </cell>
          <cell r="BD16">
            <v>1.1000000000000001</v>
          </cell>
          <cell r="BJ16">
            <v>20</v>
          </cell>
          <cell r="BK16">
            <v>7.2299999999999995</v>
          </cell>
          <cell r="BL16">
            <v>35.4</v>
          </cell>
          <cell r="BM16">
            <v>144.6</v>
          </cell>
          <cell r="BN16">
            <v>532</v>
          </cell>
          <cell r="BO16" t="str">
            <v>REVCO -20</v>
          </cell>
          <cell r="BP16" t="str">
            <v>HCC PCR1 Box 1</v>
          </cell>
          <cell r="BQ16" t="str">
            <v>B2</v>
          </cell>
          <cell r="BR16">
            <v>5</v>
          </cell>
          <cell r="BS16">
            <v>5</v>
          </cell>
          <cell r="BT16">
            <v>3.6149999999999998</v>
          </cell>
          <cell r="BU16">
            <v>17.7</v>
          </cell>
          <cell r="BV16">
            <v>44481</v>
          </cell>
          <cell r="BX16">
            <v>74.9255</v>
          </cell>
          <cell r="BY16" t="str">
            <v>CGLI27</v>
          </cell>
        </row>
        <row r="17">
          <cell r="A17" t="str">
            <v>CGH17N_36</v>
          </cell>
          <cell r="B17" t="str">
            <v>RG1105</v>
          </cell>
          <cell r="E17" t="str">
            <v>CGH17N_36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Q17">
            <v>43404</v>
          </cell>
          <cell r="S17" t="str">
            <v>AL</v>
          </cell>
          <cell r="W17" t="str">
            <v>103018 nDNA 1_DNA 1000_DE13805124_2018-10-30_15-52-23</v>
          </cell>
          <cell r="X17">
            <v>157</v>
          </cell>
          <cell r="Y17">
            <v>33.880000000000003</v>
          </cell>
          <cell r="AF17">
            <v>50</v>
          </cell>
          <cell r="AG17">
            <v>33.880000000000003</v>
          </cell>
          <cell r="AH17">
            <v>1694.0000000000002</v>
          </cell>
          <cell r="AJ17">
            <v>531</v>
          </cell>
          <cell r="AK17">
            <v>-20</v>
          </cell>
          <cell r="AL17" t="str">
            <v>Lymphocyte control</v>
          </cell>
          <cell r="AM17" t="str">
            <v>small box</v>
          </cell>
          <cell r="AN17">
            <v>34</v>
          </cell>
          <cell r="AO17">
            <v>1.0035419126328216</v>
          </cell>
          <cell r="AP17">
            <v>48.996458087367181</v>
          </cell>
          <cell r="AQ17">
            <v>1</v>
          </cell>
          <cell r="AR17">
            <v>44470</v>
          </cell>
          <cell r="AT17" t="str">
            <v>IDT8_UDI_103</v>
          </cell>
          <cell r="AU17">
            <v>3</v>
          </cell>
          <cell r="AV17">
            <v>4</v>
          </cell>
          <cell r="AW17" t="str">
            <v>ZF</v>
          </cell>
          <cell r="AX17" t="str">
            <v>PDF</v>
          </cell>
          <cell r="AY17">
            <v>296</v>
          </cell>
          <cell r="AZ17">
            <v>3.18</v>
          </cell>
          <cell r="BA17">
            <v>16.3</v>
          </cell>
          <cell r="BJ17">
            <v>20</v>
          </cell>
          <cell r="BK17">
            <v>3.18</v>
          </cell>
          <cell r="BL17">
            <v>16.3</v>
          </cell>
          <cell r="BM17">
            <v>63.6</v>
          </cell>
          <cell r="BN17">
            <v>532</v>
          </cell>
          <cell r="BO17" t="str">
            <v>REVCO -20</v>
          </cell>
          <cell r="BP17" t="str">
            <v>HCC PCR1 Box 1</v>
          </cell>
          <cell r="BQ17" t="str">
            <v>B6</v>
          </cell>
          <cell r="BR17">
            <v>5</v>
          </cell>
          <cell r="BS17">
            <v>5</v>
          </cell>
          <cell r="BT17">
            <v>1.59</v>
          </cell>
          <cell r="BU17">
            <v>8.15</v>
          </cell>
          <cell r="BV17">
            <v>44481</v>
          </cell>
          <cell r="BX17">
            <v>1660.0000000000002</v>
          </cell>
          <cell r="BY17" t="str">
            <v>CGH17N_36</v>
          </cell>
        </row>
        <row r="18">
          <cell r="A18" t="str">
            <v>CGLI12P</v>
          </cell>
          <cell r="B18" t="str">
            <v>HCCAK347</v>
          </cell>
          <cell r="C18">
            <v>4</v>
          </cell>
          <cell r="D18">
            <v>44435</v>
          </cell>
          <cell r="E18" t="str">
            <v>CGLI12P</v>
          </cell>
          <cell r="F18" t="str">
            <v>Yes</v>
          </cell>
          <cell r="G18">
            <v>1</v>
          </cell>
          <cell r="H18">
            <v>50</v>
          </cell>
          <cell r="I18">
            <v>43879</v>
          </cell>
          <cell r="J18" t="str">
            <v>A</v>
          </cell>
          <cell r="K18">
            <v>13</v>
          </cell>
          <cell r="L18" t="str">
            <v>HCC</v>
          </cell>
          <cell r="N18" t="str">
            <v>HCC from AK</v>
          </cell>
          <cell r="O18" t="str">
            <v>E,F</v>
          </cell>
          <cell r="P18" t="str">
            <v>8,9,10,2</v>
          </cell>
          <cell r="Q18">
            <v>44459</v>
          </cell>
          <cell r="R18">
            <v>2</v>
          </cell>
          <cell r="S18" t="str">
            <v>KB</v>
          </cell>
          <cell r="T18">
            <v>533</v>
          </cell>
          <cell r="U18">
            <v>3.8</v>
          </cell>
          <cell r="V18">
            <v>0.2</v>
          </cell>
          <cell r="W18" t="str">
            <v>PDF</v>
          </cell>
          <cell r="X18">
            <v>170</v>
          </cell>
          <cell r="Y18">
            <v>1648.41</v>
          </cell>
          <cell r="Z18">
            <v>316</v>
          </cell>
          <cell r="AA18">
            <v>69.89</v>
          </cell>
          <cell r="AB18">
            <v>535</v>
          </cell>
          <cell r="AC18">
            <v>28.7</v>
          </cell>
          <cell r="AF18">
            <v>50</v>
          </cell>
          <cell r="AG18">
            <v>1747.0000000000002</v>
          </cell>
          <cell r="AH18">
            <v>87.350000000000009</v>
          </cell>
          <cell r="AI18">
            <v>22.986842105263161</v>
          </cell>
          <cell r="AJ18">
            <v>532</v>
          </cell>
          <cell r="AK18" t="str">
            <v>REVCO</v>
          </cell>
          <cell r="AL18" t="str">
            <v>HCC Amy Kim cfDNA Box 1 Sept. 2021</v>
          </cell>
          <cell r="AM18" t="str">
            <v>C10</v>
          </cell>
          <cell r="AN18">
            <v>15</v>
          </cell>
          <cell r="AO18">
            <v>8.5861476817401243</v>
          </cell>
          <cell r="AP18">
            <v>41.413852318259877</v>
          </cell>
          <cell r="AQ18">
            <v>2</v>
          </cell>
          <cell r="AR18">
            <v>44473</v>
          </cell>
          <cell r="AT18" t="str">
            <v>IDT8_UDI_112</v>
          </cell>
          <cell r="AU18">
            <v>3</v>
          </cell>
          <cell r="AV18">
            <v>4</v>
          </cell>
          <cell r="AW18" t="str">
            <v>KB</v>
          </cell>
          <cell r="AX18" t="str">
            <v>PDF</v>
          </cell>
          <cell r="AY18">
            <v>305</v>
          </cell>
          <cell r="AZ18">
            <v>5.93</v>
          </cell>
          <cell r="BA18">
            <v>29.4</v>
          </cell>
          <cell r="BJ18">
            <v>20</v>
          </cell>
          <cell r="BK18">
            <v>5.93</v>
          </cell>
          <cell r="BL18">
            <v>29.4</v>
          </cell>
          <cell r="BM18">
            <v>118.6</v>
          </cell>
          <cell r="BN18">
            <v>532</v>
          </cell>
          <cell r="BO18" t="str">
            <v>REVCO -20</v>
          </cell>
          <cell r="BP18" t="str">
            <v>HCC PCR1 Box 1</v>
          </cell>
          <cell r="BQ18" t="str">
            <v>B7</v>
          </cell>
          <cell r="BR18">
            <v>5</v>
          </cell>
          <cell r="BS18">
            <v>5</v>
          </cell>
          <cell r="BT18">
            <v>2.9649999999999999</v>
          </cell>
          <cell r="BU18">
            <v>14.7</v>
          </cell>
          <cell r="BV18">
            <v>44481</v>
          </cell>
          <cell r="BX18">
            <v>72.350000000000009</v>
          </cell>
          <cell r="BY18" t="str">
            <v>CGLI12</v>
          </cell>
        </row>
        <row r="19">
          <cell r="A19" t="str">
            <v>CGLI13P</v>
          </cell>
          <cell r="B19" t="str">
            <v>HCCAK348</v>
          </cell>
          <cell r="C19">
            <v>4</v>
          </cell>
          <cell r="D19">
            <v>44435</v>
          </cell>
          <cell r="E19" t="str">
            <v>CGLI13P</v>
          </cell>
          <cell r="F19" t="str">
            <v>Yes</v>
          </cell>
          <cell r="G19">
            <v>2</v>
          </cell>
          <cell r="H19">
            <v>58</v>
          </cell>
          <cell r="I19">
            <v>43886</v>
          </cell>
          <cell r="J19" t="str">
            <v>C</v>
          </cell>
          <cell r="K19">
            <v>5</v>
          </cell>
          <cell r="L19" t="str">
            <v>HCC</v>
          </cell>
          <cell r="N19" t="str">
            <v>HCC from AK</v>
          </cell>
          <cell r="O19" t="str">
            <v>F</v>
          </cell>
          <cell r="P19" t="str">
            <v>3,4,5,6</v>
          </cell>
          <cell r="Q19">
            <v>44459</v>
          </cell>
          <cell r="R19">
            <v>2</v>
          </cell>
          <cell r="S19" t="str">
            <v>KB</v>
          </cell>
          <cell r="T19">
            <v>533</v>
          </cell>
          <cell r="U19">
            <v>3.8</v>
          </cell>
          <cell r="V19">
            <v>0.2</v>
          </cell>
          <cell r="W19" t="str">
            <v>PDF</v>
          </cell>
          <cell r="X19">
            <v>165</v>
          </cell>
          <cell r="Y19">
            <v>3936.12</v>
          </cell>
          <cell r="Z19">
            <v>308</v>
          </cell>
          <cell r="AA19">
            <v>129.83000000000001</v>
          </cell>
          <cell r="AB19">
            <v>506</v>
          </cell>
          <cell r="AC19">
            <v>54.76</v>
          </cell>
          <cell r="AF19">
            <v>50</v>
          </cell>
          <cell r="AG19">
            <v>4120.71</v>
          </cell>
          <cell r="AH19">
            <v>206.03550000000001</v>
          </cell>
          <cell r="AI19">
            <v>54.219868421052638</v>
          </cell>
          <cell r="AJ19">
            <v>532</v>
          </cell>
          <cell r="AK19" t="str">
            <v>REVCO</v>
          </cell>
          <cell r="AL19" t="str">
            <v>HCC Amy Kim cfDNA Box 1 Sept. 2021</v>
          </cell>
          <cell r="AM19" t="str">
            <v>D1</v>
          </cell>
          <cell r="AN19">
            <v>15</v>
          </cell>
          <cell r="AO19">
            <v>3.6401493917310366</v>
          </cell>
          <cell r="AP19">
            <v>46.359850608268964</v>
          </cell>
          <cell r="AQ19">
            <v>2</v>
          </cell>
          <cell r="AR19">
            <v>44473</v>
          </cell>
          <cell r="AT19" t="str">
            <v>IDT8_UDI_117</v>
          </cell>
          <cell r="AU19">
            <v>3</v>
          </cell>
          <cell r="AV19">
            <v>4</v>
          </cell>
          <cell r="AW19" t="str">
            <v>KB</v>
          </cell>
          <cell r="AX19" t="str">
            <v>PDF</v>
          </cell>
          <cell r="AY19">
            <v>303</v>
          </cell>
          <cell r="AZ19">
            <v>13.11</v>
          </cell>
          <cell r="BA19">
            <v>65.599999999999994</v>
          </cell>
          <cell r="BJ19">
            <v>20</v>
          </cell>
          <cell r="BK19">
            <v>13.11</v>
          </cell>
          <cell r="BL19">
            <v>65.599999999999994</v>
          </cell>
          <cell r="BM19">
            <v>262.2</v>
          </cell>
          <cell r="BN19">
            <v>532</v>
          </cell>
          <cell r="BO19" t="str">
            <v>REVCO -20</v>
          </cell>
          <cell r="BP19" t="str">
            <v>HCC PCR1 Box 1</v>
          </cell>
          <cell r="BQ19" t="str">
            <v>B8</v>
          </cell>
          <cell r="BR19">
            <v>5</v>
          </cell>
          <cell r="BS19">
            <v>5</v>
          </cell>
          <cell r="BT19">
            <v>6.5549999999999997</v>
          </cell>
          <cell r="BU19">
            <v>32.799999999999997</v>
          </cell>
          <cell r="BV19">
            <v>44481</v>
          </cell>
          <cell r="BX19">
            <v>191.03550000000004</v>
          </cell>
          <cell r="BY19" t="str">
            <v>CGLI13</v>
          </cell>
        </row>
        <row r="20">
          <cell r="A20" t="str">
            <v>CGLI14P</v>
          </cell>
          <cell r="B20" t="str">
            <v>HCCAK307_FU1</v>
          </cell>
          <cell r="C20">
            <v>4</v>
          </cell>
          <cell r="D20">
            <v>44435</v>
          </cell>
          <cell r="E20" t="str">
            <v>CGLI14P</v>
          </cell>
          <cell r="F20" t="str">
            <v>Yes</v>
          </cell>
          <cell r="G20">
            <v>2</v>
          </cell>
          <cell r="H20">
            <v>64</v>
          </cell>
          <cell r="I20">
            <v>44077</v>
          </cell>
          <cell r="J20" t="str">
            <v>B</v>
          </cell>
          <cell r="K20">
            <v>9</v>
          </cell>
          <cell r="L20" t="str">
            <v>HCC</v>
          </cell>
          <cell r="N20" t="str">
            <v>HCC from AK</v>
          </cell>
          <cell r="O20" t="str">
            <v>F</v>
          </cell>
          <cell r="P20" t="str">
            <v>7,8,9,10</v>
          </cell>
          <cell r="Q20">
            <v>44459</v>
          </cell>
          <cell r="R20">
            <v>2</v>
          </cell>
          <cell r="S20" t="str">
            <v>KB</v>
          </cell>
          <cell r="T20">
            <v>533</v>
          </cell>
          <cell r="U20">
            <v>3.7</v>
          </cell>
          <cell r="V20">
            <v>0.3</v>
          </cell>
          <cell r="W20" t="str">
            <v>PDF</v>
          </cell>
          <cell r="X20">
            <v>169</v>
          </cell>
          <cell r="Y20">
            <v>770.03</v>
          </cell>
          <cell r="Z20">
            <v>333</v>
          </cell>
          <cell r="AA20">
            <v>103.21</v>
          </cell>
          <cell r="AB20">
            <v>540</v>
          </cell>
          <cell r="AC20">
            <v>38.03</v>
          </cell>
          <cell r="AF20">
            <v>50</v>
          </cell>
          <cell r="AG20">
            <v>911.27</v>
          </cell>
          <cell r="AH20">
            <v>45.563499999999998</v>
          </cell>
          <cell r="AI20">
            <v>12.314459459459458</v>
          </cell>
          <cell r="AJ20">
            <v>532</v>
          </cell>
          <cell r="AK20" t="str">
            <v>REVCO</v>
          </cell>
          <cell r="AL20" t="str">
            <v>HCC Amy Kim cfDNA Box 1 Sept. 2021</v>
          </cell>
          <cell r="AM20" t="str">
            <v>D2</v>
          </cell>
          <cell r="AN20">
            <v>15</v>
          </cell>
          <cell r="AO20">
            <v>16.460544075850191</v>
          </cell>
          <cell r="AP20">
            <v>33.539455924149806</v>
          </cell>
          <cell r="AQ20">
            <v>2</v>
          </cell>
          <cell r="AR20">
            <v>44473</v>
          </cell>
          <cell r="AT20" t="str">
            <v>IDT8_UDI_121</v>
          </cell>
          <cell r="AU20">
            <v>3</v>
          </cell>
          <cell r="AV20">
            <v>4</v>
          </cell>
          <cell r="AW20" t="str">
            <v>KB</v>
          </cell>
          <cell r="AX20" t="str">
            <v>PDF</v>
          </cell>
          <cell r="AY20">
            <v>306</v>
          </cell>
          <cell r="AZ20">
            <v>4.17</v>
          </cell>
          <cell r="BA20">
            <v>20.7</v>
          </cell>
          <cell r="BB20">
            <v>474</v>
          </cell>
          <cell r="BC20">
            <v>0.38</v>
          </cell>
          <cell r="BD20">
            <v>1.2</v>
          </cell>
          <cell r="BJ20">
            <v>20</v>
          </cell>
          <cell r="BK20">
            <v>4.55</v>
          </cell>
          <cell r="BL20">
            <v>21.9</v>
          </cell>
          <cell r="BM20">
            <v>91</v>
          </cell>
          <cell r="BN20">
            <v>532</v>
          </cell>
          <cell r="BO20" t="str">
            <v>REVCO -20</v>
          </cell>
          <cell r="BP20" t="str">
            <v>HCC PCR1 Box 1</v>
          </cell>
          <cell r="BQ20" t="str">
            <v>B9</v>
          </cell>
          <cell r="BR20">
            <v>5</v>
          </cell>
          <cell r="BS20">
            <v>5</v>
          </cell>
          <cell r="BT20">
            <v>2.2749999999999999</v>
          </cell>
          <cell r="BU20">
            <v>10.95</v>
          </cell>
          <cell r="BV20">
            <v>44481</v>
          </cell>
          <cell r="BX20">
            <v>30.563499999999991</v>
          </cell>
          <cell r="BY20" t="str">
            <v>CGLI14</v>
          </cell>
        </row>
        <row r="21">
          <cell r="A21" t="str">
            <v>CGLI15P</v>
          </cell>
          <cell r="B21" t="str">
            <v>HCCAK362</v>
          </cell>
          <cell r="C21">
            <v>4</v>
          </cell>
          <cell r="D21">
            <v>44435</v>
          </cell>
          <cell r="E21" t="str">
            <v>CGLI15P</v>
          </cell>
          <cell r="F21" t="str">
            <v>Yes</v>
          </cell>
          <cell r="G21">
            <v>2</v>
          </cell>
          <cell r="H21">
            <v>73</v>
          </cell>
          <cell r="I21">
            <v>44124</v>
          </cell>
          <cell r="J21" t="str">
            <v>C</v>
          </cell>
          <cell r="K21">
            <v>7</v>
          </cell>
          <cell r="L21" t="str">
            <v>HCC</v>
          </cell>
          <cell r="N21" t="str">
            <v>HCC from AK</v>
          </cell>
          <cell r="O21" t="str">
            <v>G</v>
          </cell>
          <cell r="P21" t="str">
            <v>2,3,4,5</v>
          </cell>
          <cell r="Q21">
            <v>44459</v>
          </cell>
          <cell r="R21">
            <v>2</v>
          </cell>
          <cell r="S21" t="str">
            <v>KB</v>
          </cell>
          <cell r="T21">
            <v>533</v>
          </cell>
          <cell r="U21">
            <v>3.9</v>
          </cell>
          <cell r="V21">
            <v>0.1</v>
          </cell>
          <cell r="W21" t="str">
            <v>PDF</v>
          </cell>
          <cell r="X21">
            <v>160</v>
          </cell>
          <cell r="Y21">
            <v>14908.800000000001</v>
          </cell>
          <cell r="Z21">
            <v>312</v>
          </cell>
          <cell r="AA21">
            <v>769.35</v>
          </cell>
          <cell r="AB21">
            <v>546</v>
          </cell>
          <cell r="AC21">
            <v>195.15</v>
          </cell>
          <cell r="AE21" t="str">
            <v>diluted 1:5</v>
          </cell>
          <cell r="AF21">
            <v>50</v>
          </cell>
          <cell r="AG21">
            <v>15873.300000000001</v>
          </cell>
          <cell r="AH21">
            <v>793.66499999999996</v>
          </cell>
          <cell r="AI21">
            <v>203.50384615384615</v>
          </cell>
          <cell r="AJ21">
            <v>532</v>
          </cell>
          <cell r="AK21" t="str">
            <v>REVCO</v>
          </cell>
          <cell r="AL21" t="str">
            <v>HCC Amy Kim cfDNA Box 1 Sept. 2021</v>
          </cell>
          <cell r="AM21" t="str">
            <v>D3</v>
          </cell>
          <cell r="AN21">
            <v>15</v>
          </cell>
          <cell r="AO21">
            <v>0.94498308480278204</v>
          </cell>
          <cell r="AP21">
            <v>49.055016915197221</v>
          </cell>
          <cell r="AQ21">
            <v>2</v>
          </cell>
          <cell r="AR21">
            <v>44473</v>
          </cell>
          <cell r="AT21" t="str">
            <v>IDT8_UDI_140</v>
          </cell>
          <cell r="AU21">
            <v>3</v>
          </cell>
          <cell r="AV21">
            <v>4</v>
          </cell>
          <cell r="AW21" t="str">
            <v>KB</v>
          </cell>
          <cell r="AX21" t="str">
            <v>PDF</v>
          </cell>
          <cell r="AY21">
            <v>300</v>
          </cell>
          <cell r="AZ21">
            <v>3.34</v>
          </cell>
          <cell r="BA21">
            <v>16.899999999999999</v>
          </cell>
          <cell r="BJ21">
            <v>20</v>
          </cell>
          <cell r="BK21">
            <v>3.34</v>
          </cell>
          <cell r="BL21">
            <v>16.899999999999999</v>
          </cell>
          <cell r="BM21">
            <v>66.8</v>
          </cell>
          <cell r="BN21">
            <v>532</v>
          </cell>
          <cell r="BO21" t="str">
            <v>REVCO -20</v>
          </cell>
          <cell r="BP21" t="str">
            <v>HCC PCR1 Box 1</v>
          </cell>
          <cell r="BQ21" t="str">
            <v>B10</v>
          </cell>
          <cell r="BR21">
            <v>5</v>
          </cell>
          <cell r="BS21">
            <v>5</v>
          </cell>
          <cell r="BT21">
            <v>1.67</v>
          </cell>
          <cell r="BU21">
            <v>8.4499999999999993</v>
          </cell>
          <cell r="BV21">
            <v>44481</v>
          </cell>
          <cell r="BX21">
            <v>778.66499999999996</v>
          </cell>
          <cell r="BY21" t="str">
            <v>CGLI15</v>
          </cell>
        </row>
        <row r="22">
          <cell r="A22" t="str">
            <v>CGLI16P</v>
          </cell>
          <cell r="B22" t="str">
            <v>HCCAK364</v>
          </cell>
          <cell r="C22">
            <v>3</v>
          </cell>
          <cell r="D22">
            <v>44435</v>
          </cell>
          <cell r="E22" t="str">
            <v>CGLI16P</v>
          </cell>
          <cell r="F22" t="str">
            <v>Yes</v>
          </cell>
          <cell r="G22">
            <v>2</v>
          </cell>
          <cell r="H22">
            <v>81</v>
          </cell>
          <cell r="I22">
            <v>44132</v>
          </cell>
          <cell r="J22" t="str">
            <v>B</v>
          </cell>
          <cell r="K22">
            <v>6</v>
          </cell>
          <cell r="L22" t="str">
            <v>HCC</v>
          </cell>
          <cell r="N22" t="str">
            <v>HCC from AK</v>
          </cell>
          <cell r="O22" t="str">
            <v>G</v>
          </cell>
          <cell r="P22" t="str">
            <v>5,6,7,8</v>
          </cell>
          <cell r="Q22">
            <v>44456</v>
          </cell>
          <cell r="R22">
            <v>3</v>
          </cell>
          <cell r="S22" t="str">
            <v>ZF</v>
          </cell>
          <cell r="T22">
            <v>533</v>
          </cell>
          <cell r="U22">
            <v>3</v>
          </cell>
          <cell r="V22">
            <v>0</v>
          </cell>
          <cell r="W22" t="str">
            <v>PDF</v>
          </cell>
          <cell r="X22">
            <v>170</v>
          </cell>
          <cell r="Y22">
            <v>247.55</v>
          </cell>
          <cell r="Z22">
            <v>326</v>
          </cell>
          <cell r="AA22">
            <v>7.24</v>
          </cell>
          <cell r="AF22">
            <v>50</v>
          </cell>
          <cell r="AG22">
            <v>254.79000000000002</v>
          </cell>
          <cell r="AH22">
            <v>12.739500000000001</v>
          </cell>
          <cell r="AI22">
            <v>4.2465000000000002</v>
          </cell>
          <cell r="AJ22">
            <v>532</v>
          </cell>
          <cell r="AK22" t="str">
            <v>REVCO</v>
          </cell>
          <cell r="AL22" t="str">
            <v>HCC Amy Kim cfDNA Box 1 Sept. 2021</v>
          </cell>
          <cell r="AM22" t="str">
            <v>B3</v>
          </cell>
          <cell r="AN22">
            <v>12.739500000000001</v>
          </cell>
          <cell r="AO22">
            <v>50</v>
          </cell>
          <cell r="AP22">
            <v>0</v>
          </cell>
          <cell r="AQ22">
            <v>2</v>
          </cell>
          <cell r="AR22">
            <v>44473</v>
          </cell>
          <cell r="AT22" t="str">
            <v>IDT8_UDI_160</v>
          </cell>
          <cell r="AU22">
            <v>3</v>
          </cell>
          <cell r="AV22">
            <v>4</v>
          </cell>
          <cell r="AW22" t="str">
            <v>KB</v>
          </cell>
          <cell r="AX22" t="str">
            <v>PDF</v>
          </cell>
          <cell r="AY22">
            <v>305</v>
          </cell>
          <cell r="AZ22">
            <v>9.4700000000000006</v>
          </cell>
          <cell r="BA22">
            <v>47</v>
          </cell>
          <cell r="BJ22">
            <v>20</v>
          </cell>
          <cell r="BK22">
            <v>9.4700000000000006</v>
          </cell>
          <cell r="BL22">
            <v>47</v>
          </cell>
          <cell r="BM22">
            <v>189.4</v>
          </cell>
          <cell r="BN22">
            <v>532</v>
          </cell>
          <cell r="BO22" t="str">
            <v>REVCO -20</v>
          </cell>
          <cell r="BP22" t="str">
            <v>HCC PCR1 Box 1</v>
          </cell>
          <cell r="BQ22" t="str">
            <v>C4</v>
          </cell>
          <cell r="BR22">
            <v>5</v>
          </cell>
          <cell r="BS22">
            <v>5</v>
          </cell>
          <cell r="BT22">
            <v>4.7350000000000003</v>
          </cell>
          <cell r="BU22">
            <v>23.5</v>
          </cell>
          <cell r="BV22">
            <v>44481</v>
          </cell>
          <cell r="BX22">
            <v>0</v>
          </cell>
          <cell r="BY22" t="str">
            <v>CGLI16</v>
          </cell>
        </row>
        <row r="23">
          <cell r="A23" t="str">
            <v>CGLI17P</v>
          </cell>
          <cell r="B23" t="str">
            <v>HCCAK366</v>
          </cell>
          <cell r="C23">
            <v>3</v>
          </cell>
          <cell r="D23">
            <v>44435</v>
          </cell>
          <cell r="E23" t="str">
            <v>CGLI17P</v>
          </cell>
          <cell r="F23" t="str">
            <v>Yes</v>
          </cell>
          <cell r="G23">
            <v>2</v>
          </cell>
          <cell r="H23">
            <v>71</v>
          </cell>
          <cell r="I23">
            <v>44186</v>
          </cell>
          <cell r="J23" t="str">
            <v>A</v>
          </cell>
          <cell r="K23">
            <v>5</v>
          </cell>
          <cell r="L23" t="str">
            <v>HCC</v>
          </cell>
          <cell r="N23" t="str">
            <v>HCC from AK</v>
          </cell>
          <cell r="O23" t="str">
            <v>G,H</v>
          </cell>
          <cell r="P23" t="str">
            <v>9,10,2</v>
          </cell>
          <cell r="Q23">
            <v>44456</v>
          </cell>
          <cell r="R23">
            <v>3</v>
          </cell>
          <cell r="S23" t="str">
            <v>ZF</v>
          </cell>
          <cell r="T23">
            <v>533</v>
          </cell>
          <cell r="U23">
            <v>2.8</v>
          </cell>
          <cell r="V23">
            <v>0.20000000000000018</v>
          </cell>
          <cell r="W23" t="str">
            <v>PDF</v>
          </cell>
          <cell r="X23">
            <v>172</v>
          </cell>
          <cell r="Y23">
            <v>237.56</v>
          </cell>
          <cell r="Z23">
            <v>323</v>
          </cell>
          <cell r="AA23">
            <v>19.71</v>
          </cell>
          <cell r="AB23">
            <v>534</v>
          </cell>
          <cell r="AC23">
            <v>9.9</v>
          </cell>
          <cell r="AF23">
            <v>50</v>
          </cell>
          <cell r="AG23">
            <v>267.16999999999996</v>
          </cell>
          <cell r="AH23">
            <v>13.358499999999998</v>
          </cell>
          <cell r="AI23">
            <v>4.7708928571428562</v>
          </cell>
          <cell r="AJ23">
            <v>532</v>
          </cell>
          <cell r="AK23" t="str">
            <v>REVCO</v>
          </cell>
          <cell r="AL23" t="str">
            <v>HCC Amy Kim cfDNA Box 1 Sept. 2021</v>
          </cell>
          <cell r="AM23" t="str">
            <v>B4</v>
          </cell>
          <cell r="AN23">
            <v>13.358499999999998</v>
          </cell>
          <cell r="AO23">
            <v>50</v>
          </cell>
          <cell r="AP23">
            <v>0</v>
          </cell>
          <cell r="AQ23">
            <v>2</v>
          </cell>
          <cell r="AR23">
            <v>44473</v>
          </cell>
          <cell r="AT23" t="str">
            <v>IDT8_UDI_165</v>
          </cell>
          <cell r="AU23">
            <v>3</v>
          </cell>
          <cell r="AV23">
            <v>4</v>
          </cell>
          <cell r="AW23" t="str">
            <v>KB</v>
          </cell>
          <cell r="AX23" t="str">
            <v>PDF</v>
          </cell>
          <cell r="AY23">
            <v>308</v>
          </cell>
          <cell r="AZ23">
            <v>7.45</v>
          </cell>
          <cell r="BA23">
            <v>36.6</v>
          </cell>
          <cell r="BB23">
            <v>491</v>
          </cell>
          <cell r="BC23">
            <v>0.64</v>
          </cell>
          <cell r="BD23">
            <v>2</v>
          </cell>
          <cell r="BJ23">
            <v>20</v>
          </cell>
          <cell r="BK23">
            <v>8.09</v>
          </cell>
          <cell r="BL23">
            <v>38.6</v>
          </cell>
          <cell r="BM23">
            <v>161.80000000000001</v>
          </cell>
          <cell r="BN23">
            <v>532</v>
          </cell>
          <cell r="BO23" t="str">
            <v>REVCO -20</v>
          </cell>
          <cell r="BP23" t="str">
            <v>HCC PCR1 Box 1</v>
          </cell>
          <cell r="BQ23" t="str">
            <v>C5</v>
          </cell>
          <cell r="BR23">
            <v>5</v>
          </cell>
          <cell r="BS23">
            <v>5</v>
          </cell>
          <cell r="BT23">
            <v>4.0449999999999999</v>
          </cell>
          <cell r="BU23">
            <v>19.3</v>
          </cell>
          <cell r="BV23">
            <v>44481</v>
          </cell>
          <cell r="BX23">
            <v>0</v>
          </cell>
          <cell r="BY23" t="str">
            <v>CGLI17</v>
          </cell>
        </row>
        <row r="24">
          <cell r="A24" t="str">
            <v>CGLI18P</v>
          </cell>
          <cell r="B24" t="str">
            <v>HCCAK372</v>
          </cell>
          <cell r="C24">
            <v>5.4</v>
          </cell>
          <cell r="D24">
            <v>44435</v>
          </cell>
          <cell r="E24" t="str">
            <v>CGLI18P</v>
          </cell>
          <cell r="F24" t="str">
            <v>Yes</v>
          </cell>
          <cell r="G24">
            <v>2</v>
          </cell>
          <cell r="H24">
            <v>69</v>
          </cell>
          <cell r="I24">
            <v>44236</v>
          </cell>
          <cell r="J24" t="str">
            <v>B</v>
          </cell>
          <cell r="K24">
            <v>5</v>
          </cell>
          <cell r="L24" t="str">
            <v>HCC</v>
          </cell>
          <cell r="N24" t="str">
            <v>HCC from AK</v>
          </cell>
          <cell r="O24" t="str">
            <v>J</v>
          </cell>
          <cell r="P24" t="str">
            <v>3,4,5</v>
          </cell>
          <cell r="Q24">
            <v>44456</v>
          </cell>
          <cell r="R24">
            <v>3</v>
          </cell>
          <cell r="S24" t="str">
            <v>ZF</v>
          </cell>
          <cell r="T24">
            <v>533</v>
          </cell>
          <cell r="U24">
            <v>5.2</v>
          </cell>
          <cell r="V24">
            <v>0.79999999999999982</v>
          </cell>
          <cell r="W24" t="str">
            <v>PDF</v>
          </cell>
          <cell r="X24">
            <v>165</v>
          </cell>
          <cell r="Y24">
            <v>2248.8200000000002</v>
          </cell>
          <cell r="Z24">
            <v>311</v>
          </cell>
          <cell r="AA24">
            <v>84.83</v>
          </cell>
          <cell r="AB24">
            <v>482</v>
          </cell>
          <cell r="AC24">
            <v>40.01</v>
          </cell>
          <cell r="AF24">
            <v>50</v>
          </cell>
          <cell r="AG24">
            <v>2373.6600000000003</v>
          </cell>
          <cell r="AH24">
            <v>118.68300000000002</v>
          </cell>
          <cell r="AI24">
            <v>22.823653846153849</v>
          </cell>
          <cell r="AJ24">
            <v>532</v>
          </cell>
          <cell r="AK24" t="str">
            <v>REVCO</v>
          </cell>
          <cell r="AL24" t="str">
            <v>HCC Amy Kim cfDNA Box 1 Sept. 2021</v>
          </cell>
          <cell r="AM24" t="str">
            <v>B5</v>
          </cell>
          <cell r="AN24">
            <v>15</v>
          </cell>
          <cell r="AO24">
            <v>6.3193549202497392</v>
          </cell>
          <cell r="AP24">
            <v>43.680645079750263</v>
          </cell>
          <cell r="AQ24">
            <v>2</v>
          </cell>
          <cell r="AR24">
            <v>44473</v>
          </cell>
          <cell r="AT24" t="str">
            <v>IDT8_UDI_171</v>
          </cell>
          <cell r="AU24">
            <v>3</v>
          </cell>
          <cell r="AV24">
            <v>4</v>
          </cell>
          <cell r="AW24" t="str">
            <v>KB</v>
          </cell>
          <cell r="AX24" t="str">
            <v>PDF</v>
          </cell>
          <cell r="AY24">
            <v>301</v>
          </cell>
          <cell r="AZ24">
            <v>1.28</v>
          </cell>
          <cell r="BA24">
            <v>6.4</v>
          </cell>
          <cell r="BJ24">
            <v>20</v>
          </cell>
          <cell r="BK24">
            <v>1.28</v>
          </cell>
          <cell r="BL24">
            <v>6.4</v>
          </cell>
          <cell r="BM24">
            <v>25.6</v>
          </cell>
          <cell r="BN24">
            <v>532</v>
          </cell>
          <cell r="BO24" t="str">
            <v>REVCO -20</v>
          </cell>
          <cell r="BP24" t="str">
            <v>HCC PCR1 Box 1</v>
          </cell>
          <cell r="BQ24" t="str">
            <v>C6</v>
          </cell>
          <cell r="BR24">
            <v>10</v>
          </cell>
          <cell r="BS24">
            <v>0</v>
          </cell>
          <cell r="BT24">
            <v>1.28</v>
          </cell>
          <cell r="BU24">
            <v>6.4</v>
          </cell>
          <cell r="BV24">
            <v>44481</v>
          </cell>
          <cell r="BX24">
            <v>103.68300000000004</v>
          </cell>
          <cell r="BY24" t="str">
            <v>CGLI18</v>
          </cell>
        </row>
        <row r="25">
          <cell r="A25" t="str">
            <v>CGLI19P</v>
          </cell>
          <cell r="B25" t="str">
            <v>HCCAK374</v>
          </cell>
          <cell r="C25">
            <v>3</v>
          </cell>
          <cell r="D25">
            <v>44435</v>
          </cell>
          <cell r="E25" t="str">
            <v>CGLI19P</v>
          </cell>
          <cell r="F25" t="str">
            <v>Yes</v>
          </cell>
          <cell r="G25">
            <v>2</v>
          </cell>
          <cell r="H25">
            <v>62</v>
          </cell>
          <cell r="I25">
            <v>44246</v>
          </cell>
          <cell r="J25">
            <v>0</v>
          </cell>
          <cell r="K25">
            <v>3</v>
          </cell>
          <cell r="L25" t="str">
            <v>HCC</v>
          </cell>
          <cell r="N25" t="str">
            <v>HCC from AK</v>
          </cell>
          <cell r="O25" t="str">
            <v>H</v>
          </cell>
          <cell r="P25" t="str">
            <v>5,6,7</v>
          </cell>
          <cell r="Q25">
            <v>44456</v>
          </cell>
          <cell r="R25">
            <v>3</v>
          </cell>
          <cell r="S25" t="str">
            <v>ZF</v>
          </cell>
          <cell r="T25">
            <v>533</v>
          </cell>
          <cell r="U25">
            <v>3</v>
          </cell>
          <cell r="V25">
            <v>0</v>
          </cell>
          <cell r="W25" t="str">
            <v>PDF</v>
          </cell>
          <cell r="X25">
            <v>175</v>
          </cell>
          <cell r="Y25">
            <v>1217.53</v>
          </cell>
          <cell r="Z25">
            <v>328</v>
          </cell>
          <cell r="AA25">
            <v>82.43</v>
          </cell>
          <cell r="AB25">
            <v>532</v>
          </cell>
          <cell r="AC25">
            <v>29.75</v>
          </cell>
          <cell r="AF25">
            <v>50</v>
          </cell>
          <cell r="AG25">
            <v>1329.71</v>
          </cell>
          <cell r="AH25">
            <v>66.485500000000002</v>
          </cell>
          <cell r="AI25">
            <v>22.161833333333334</v>
          </cell>
          <cell r="AJ25">
            <v>532</v>
          </cell>
          <cell r="AK25" t="str">
            <v>REVCO</v>
          </cell>
          <cell r="AL25" t="str">
            <v>HCC Amy Kim cfDNA Box 1 Sept. 2021</v>
          </cell>
          <cell r="AM25" t="str">
            <v>B6</v>
          </cell>
          <cell r="AN25">
            <v>15</v>
          </cell>
          <cell r="AO25">
            <v>11.280655180452881</v>
          </cell>
          <cell r="AP25">
            <v>38.719344819547118</v>
          </cell>
          <cell r="AQ25">
            <v>2</v>
          </cell>
          <cell r="AR25">
            <v>44473</v>
          </cell>
          <cell r="AT25" t="str">
            <v>IDT8_UDI_172</v>
          </cell>
          <cell r="AU25">
            <v>3</v>
          </cell>
          <cell r="AV25">
            <v>4</v>
          </cell>
          <cell r="AW25" t="str">
            <v>KB</v>
          </cell>
          <cell r="AX25" t="str">
            <v>PDF</v>
          </cell>
          <cell r="AY25">
            <v>306</v>
          </cell>
          <cell r="AZ25">
            <v>3.01</v>
          </cell>
          <cell r="BA25">
            <v>14.9</v>
          </cell>
          <cell r="BJ25">
            <v>20</v>
          </cell>
          <cell r="BK25">
            <v>3.01</v>
          </cell>
          <cell r="BL25">
            <v>14.9</v>
          </cell>
          <cell r="BM25">
            <v>60.199999999999996</v>
          </cell>
          <cell r="BN25">
            <v>532</v>
          </cell>
          <cell r="BO25" t="str">
            <v>REVCO -20</v>
          </cell>
          <cell r="BP25" t="str">
            <v>HCC PCR1 Box 1</v>
          </cell>
          <cell r="BQ25" t="str">
            <v>C7</v>
          </cell>
          <cell r="BR25">
            <v>5</v>
          </cell>
          <cell r="BS25">
            <v>5</v>
          </cell>
          <cell r="BT25">
            <v>1.5049999999999999</v>
          </cell>
          <cell r="BU25">
            <v>7.45</v>
          </cell>
          <cell r="BV25">
            <v>44481</v>
          </cell>
          <cell r="BX25">
            <v>51.485500000000002</v>
          </cell>
          <cell r="BY25" t="str">
            <v>CGLI19</v>
          </cell>
        </row>
        <row r="26">
          <cell r="A26" t="str">
            <v>CGLI20P</v>
          </cell>
          <cell r="B26" t="str">
            <v>HCCAK380</v>
          </cell>
          <cell r="C26">
            <v>4</v>
          </cell>
          <cell r="D26">
            <v>44435</v>
          </cell>
          <cell r="E26" t="str">
            <v>CGLI20P</v>
          </cell>
          <cell r="F26" t="str">
            <v>Yes</v>
          </cell>
          <cell r="G26">
            <v>2</v>
          </cell>
          <cell r="H26">
            <v>67</v>
          </cell>
          <cell r="I26">
            <v>44280</v>
          </cell>
          <cell r="J26" t="str">
            <v>C</v>
          </cell>
          <cell r="K26">
            <v>6</v>
          </cell>
          <cell r="L26" t="str">
            <v>HCC</v>
          </cell>
          <cell r="N26" t="str">
            <v>HCC from AK</v>
          </cell>
          <cell r="O26" t="str">
            <v>H,I</v>
          </cell>
          <cell r="P26" t="str">
            <v>8,9,10,2</v>
          </cell>
          <cell r="Q26">
            <v>44456</v>
          </cell>
          <cell r="R26">
            <v>3</v>
          </cell>
          <cell r="S26" t="str">
            <v>ZF</v>
          </cell>
          <cell r="T26">
            <v>533</v>
          </cell>
          <cell r="U26">
            <v>3.8</v>
          </cell>
          <cell r="V26">
            <v>0.20000000000000018</v>
          </cell>
          <cell r="W26" t="str">
            <v>PDF</v>
          </cell>
          <cell r="X26">
            <v>168</v>
          </cell>
          <cell r="Y26">
            <v>764.23</v>
          </cell>
          <cell r="Z26">
            <v>324</v>
          </cell>
          <cell r="AA26">
            <v>62.49</v>
          </cell>
          <cell r="AB26">
            <v>545</v>
          </cell>
          <cell r="AC26">
            <v>17.010000000000002</v>
          </cell>
          <cell r="AF26">
            <v>50</v>
          </cell>
          <cell r="AG26">
            <v>843.73</v>
          </cell>
          <cell r="AH26">
            <v>42.186500000000002</v>
          </cell>
          <cell r="AI26">
            <v>11.10171052631579</v>
          </cell>
          <cell r="AJ26">
            <v>532</v>
          </cell>
          <cell r="AK26" t="str">
            <v>REVCO</v>
          </cell>
          <cell r="AL26" t="str">
            <v>HCC Amy Kim cfDNA Box 1 Sept. 2021</v>
          </cell>
          <cell r="AM26" t="str">
            <v>B7</v>
          </cell>
          <cell r="AN26">
            <v>15</v>
          </cell>
          <cell r="AO26">
            <v>17.778199186943688</v>
          </cell>
          <cell r="AP26">
            <v>32.221800813056312</v>
          </cell>
          <cell r="AQ26">
            <v>2</v>
          </cell>
          <cell r="AR26">
            <v>44473</v>
          </cell>
          <cell r="AT26" t="str">
            <v>IDT8_UDI_174</v>
          </cell>
          <cell r="AU26">
            <v>3</v>
          </cell>
          <cell r="AV26">
            <v>4</v>
          </cell>
          <cell r="AW26" t="str">
            <v>KB</v>
          </cell>
          <cell r="AX26" t="str">
            <v>PDF</v>
          </cell>
          <cell r="AY26">
            <v>303</v>
          </cell>
          <cell r="AZ26">
            <v>1.97</v>
          </cell>
          <cell r="BA26">
            <v>9.9</v>
          </cell>
          <cell r="BJ26">
            <v>20</v>
          </cell>
          <cell r="BK26">
            <v>1.97</v>
          </cell>
          <cell r="BL26">
            <v>9.9</v>
          </cell>
          <cell r="BM26">
            <v>39.4</v>
          </cell>
          <cell r="BN26">
            <v>532</v>
          </cell>
          <cell r="BO26" t="str">
            <v>REVCO -20</v>
          </cell>
          <cell r="BP26" t="str">
            <v>HCC PCR1 Box 1</v>
          </cell>
          <cell r="BQ26" t="str">
            <v>C8</v>
          </cell>
          <cell r="BR26">
            <v>10</v>
          </cell>
          <cell r="BS26">
            <v>0</v>
          </cell>
          <cell r="BT26">
            <v>1.97</v>
          </cell>
          <cell r="BU26">
            <v>9.9</v>
          </cell>
          <cell r="BV26">
            <v>44481</v>
          </cell>
          <cell r="BX26">
            <v>27.186500000000006</v>
          </cell>
          <cell r="BY26" t="str">
            <v>CGLI20</v>
          </cell>
        </row>
        <row r="27">
          <cell r="A27" t="str">
            <v>CGLI21P</v>
          </cell>
          <cell r="B27" t="str">
            <v>HCCAK393</v>
          </cell>
          <cell r="C27">
            <v>5.4</v>
          </cell>
          <cell r="D27">
            <v>44435</v>
          </cell>
          <cell r="E27" t="str">
            <v>CGLI21P</v>
          </cell>
          <cell r="F27" t="str">
            <v>Yes</v>
          </cell>
          <cell r="G27">
            <v>2</v>
          </cell>
          <cell r="H27">
            <v>68</v>
          </cell>
          <cell r="I27">
            <v>44350</v>
          </cell>
          <cell r="J27" t="str">
            <v>B</v>
          </cell>
          <cell r="K27">
            <v>5</v>
          </cell>
          <cell r="L27" t="str">
            <v>HCC</v>
          </cell>
          <cell r="N27" t="str">
            <v>HCC from AK</v>
          </cell>
          <cell r="O27" t="str">
            <v>I</v>
          </cell>
          <cell r="P27" t="str">
            <v>3,4,5</v>
          </cell>
          <cell r="Q27">
            <v>44456</v>
          </cell>
          <cell r="R27">
            <v>3</v>
          </cell>
          <cell r="S27" t="str">
            <v>ZF</v>
          </cell>
          <cell r="T27">
            <v>533</v>
          </cell>
          <cell r="U27">
            <v>5.4</v>
          </cell>
          <cell r="V27">
            <v>0.59999999999999964</v>
          </cell>
          <cell r="W27" t="str">
            <v>PDF</v>
          </cell>
          <cell r="X27">
            <v>169</v>
          </cell>
          <cell r="Y27">
            <v>3515.24</v>
          </cell>
          <cell r="Z27">
            <v>331</v>
          </cell>
          <cell r="AA27">
            <v>172.02</v>
          </cell>
          <cell r="AB27">
            <v>540</v>
          </cell>
          <cell r="AC27">
            <v>79.55</v>
          </cell>
          <cell r="AF27">
            <v>50</v>
          </cell>
          <cell r="AG27">
            <v>3766.81</v>
          </cell>
          <cell r="AH27">
            <v>188.34049999999999</v>
          </cell>
          <cell r="AI27">
            <v>34.877870370370367</v>
          </cell>
          <cell r="AJ27">
            <v>532</v>
          </cell>
          <cell r="AK27" t="str">
            <v>REVCO</v>
          </cell>
          <cell r="AL27" t="str">
            <v>HCC Amy Kim cfDNA Box 1 Sept. 2021</v>
          </cell>
          <cell r="AM27" t="str">
            <v>B8</v>
          </cell>
          <cell r="AN27">
            <v>15</v>
          </cell>
          <cell r="AO27">
            <v>3.982149351838824</v>
          </cell>
          <cell r="AP27">
            <v>46.017850648161179</v>
          </cell>
          <cell r="AQ27">
            <v>2</v>
          </cell>
          <cell r="AR27">
            <v>44473</v>
          </cell>
          <cell r="AT27" t="str">
            <v>IDT8_UDI_177</v>
          </cell>
          <cell r="AU27">
            <v>3</v>
          </cell>
          <cell r="AV27">
            <v>4</v>
          </cell>
          <cell r="AW27" t="str">
            <v>KB</v>
          </cell>
          <cell r="AX27" t="str">
            <v>PDF</v>
          </cell>
          <cell r="AY27">
            <v>305</v>
          </cell>
          <cell r="AZ27">
            <v>1.41</v>
          </cell>
          <cell r="BA27">
            <v>7</v>
          </cell>
          <cell r="BJ27">
            <v>20</v>
          </cell>
          <cell r="BK27">
            <v>1.41</v>
          </cell>
          <cell r="BL27">
            <v>7</v>
          </cell>
          <cell r="BM27">
            <v>28.2</v>
          </cell>
          <cell r="BN27">
            <v>532</v>
          </cell>
          <cell r="BO27" t="str">
            <v>REVCO -20</v>
          </cell>
          <cell r="BP27" t="str">
            <v>HCC PCR1 Box 1</v>
          </cell>
          <cell r="BQ27" t="str">
            <v>C9</v>
          </cell>
          <cell r="BR27">
            <v>10</v>
          </cell>
          <cell r="BS27">
            <v>0</v>
          </cell>
          <cell r="BT27">
            <v>1.41</v>
          </cell>
          <cell r="BU27">
            <v>7</v>
          </cell>
          <cell r="BV27">
            <v>44481</v>
          </cell>
          <cell r="BX27">
            <v>173.34049999999999</v>
          </cell>
          <cell r="BY27" t="str">
            <v>CGLI21</v>
          </cell>
        </row>
        <row r="28">
          <cell r="A28" t="str">
            <v>CGLI22P</v>
          </cell>
          <cell r="B28" t="str">
            <v>HCCAK394</v>
          </cell>
          <cell r="C28">
            <v>5.4</v>
          </cell>
          <cell r="D28">
            <v>44435</v>
          </cell>
          <cell r="E28" t="str">
            <v>CGLI22P</v>
          </cell>
          <cell r="F28" t="str">
            <v>Yes</v>
          </cell>
          <cell r="G28">
            <v>2</v>
          </cell>
          <cell r="H28">
            <v>72</v>
          </cell>
          <cell r="I28">
            <v>44350</v>
          </cell>
          <cell r="J28" t="str">
            <v>B</v>
          </cell>
          <cell r="K28">
            <v>5</v>
          </cell>
          <cell r="L28" t="str">
            <v>HCC</v>
          </cell>
          <cell r="N28" t="str">
            <v>HCC from AK</v>
          </cell>
          <cell r="O28" t="str">
            <v>I</v>
          </cell>
          <cell r="P28" t="str">
            <v>6,7,8</v>
          </cell>
          <cell r="Q28">
            <v>44456</v>
          </cell>
          <cell r="R28">
            <v>3</v>
          </cell>
          <cell r="S28" t="str">
            <v>ZF</v>
          </cell>
          <cell r="T28">
            <v>533</v>
          </cell>
          <cell r="U28">
            <v>5.6</v>
          </cell>
          <cell r="V28">
            <v>0.40000000000000036</v>
          </cell>
          <cell r="W28" t="str">
            <v>PDF</v>
          </cell>
          <cell r="X28">
            <v>138</v>
          </cell>
          <cell r="Y28">
            <v>1740.33</v>
          </cell>
          <cell r="Z28">
            <v>253</v>
          </cell>
          <cell r="AA28">
            <v>32.42</v>
          </cell>
          <cell r="AB28">
            <v>379</v>
          </cell>
          <cell r="AC28">
            <v>8.2799999999999994</v>
          </cell>
          <cell r="AF28">
            <v>50</v>
          </cell>
          <cell r="AG28">
            <v>1781.03</v>
          </cell>
          <cell r="AH28">
            <v>89.051500000000004</v>
          </cell>
          <cell r="AI28">
            <v>15.902053571428572</v>
          </cell>
          <cell r="AJ28">
            <v>532</v>
          </cell>
          <cell r="AK28" t="str">
            <v>REVCO</v>
          </cell>
          <cell r="AL28" t="str">
            <v>HCC Amy Kim cfDNA Box 1 Sept. 2021</v>
          </cell>
          <cell r="AM28" t="str">
            <v>B9</v>
          </cell>
          <cell r="AN28">
            <v>15</v>
          </cell>
          <cell r="AO28">
            <v>8.4220928339219423</v>
          </cell>
          <cell r="AP28">
            <v>41.577907166078056</v>
          </cell>
          <cell r="AQ28">
            <v>2</v>
          </cell>
          <cell r="AR28">
            <v>44473</v>
          </cell>
          <cell r="AT28" t="str">
            <v>IDT8_UDI_185</v>
          </cell>
          <cell r="AU28">
            <v>3</v>
          </cell>
          <cell r="AV28">
            <v>4</v>
          </cell>
          <cell r="AW28" t="str">
            <v>KB</v>
          </cell>
          <cell r="AX28" t="str">
            <v>PDF</v>
          </cell>
          <cell r="AY28">
            <v>307</v>
          </cell>
          <cell r="AZ28">
            <v>3.66</v>
          </cell>
          <cell r="BA28">
            <v>18.100000000000001</v>
          </cell>
          <cell r="BJ28">
            <v>20</v>
          </cell>
          <cell r="BK28">
            <v>3.66</v>
          </cell>
          <cell r="BL28">
            <v>18.100000000000001</v>
          </cell>
          <cell r="BM28">
            <v>73.2</v>
          </cell>
          <cell r="BN28">
            <v>532</v>
          </cell>
          <cell r="BO28" t="str">
            <v>REVCO -20</v>
          </cell>
          <cell r="BP28" t="str">
            <v>HCC PCR1 Box 1</v>
          </cell>
          <cell r="BQ28" t="str">
            <v>C10</v>
          </cell>
          <cell r="BR28">
            <v>5</v>
          </cell>
          <cell r="BS28">
            <v>5</v>
          </cell>
          <cell r="BT28">
            <v>1.83</v>
          </cell>
          <cell r="BU28">
            <v>9.0500000000000007</v>
          </cell>
          <cell r="BV28">
            <v>44481</v>
          </cell>
          <cell r="BX28">
            <v>74.051500000000004</v>
          </cell>
          <cell r="BY28" t="str">
            <v>CGLI22</v>
          </cell>
        </row>
        <row r="29">
          <cell r="A29" t="str">
            <v>CGLI23P</v>
          </cell>
          <cell r="B29" t="str">
            <v>HCCAK399</v>
          </cell>
          <cell r="C29">
            <v>5.4</v>
          </cell>
          <cell r="D29">
            <v>44435</v>
          </cell>
          <cell r="E29" t="str">
            <v>CGLI23P</v>
          </cell>
          <cell r="F29" t="str">
            <v>Yes</v>
          </cell>
          <cell r="G29">
            <v>1</v>
          </cell>
          <cell r="H29">
            <v>67</v>
          </cell>
          <cell r="I29">
            <v>44379</v>
          </cell>
          <cell r="J29" t="str">
            <v>B</v>
          </cell>
          <cell r="K29">
            <v>8</v>
          </cell>
          <cell r="L29" t="str">
            <v>HCC</v>
          </cell>
          <cell r="N29" t="str">
            <v>HCC from AK</v>
          </cell>
          <cell r="O29" t="str">
            <v>I,J</v>
          </cell>
          <cell r="P29" t="str">
            <v>9,10,2</v>
          </cell>
          <cell r="Q29">
            <v>44456</v>
          </cell>
          <cell r="R29">
            <v>3</v>
          </cell>
          <cell r="S29" t="str">
            <v>ZF</v>
          </cell>
          <cell r="T29">
            <v>533</v>
          </cell>
          <cell r="U29">
            <v>5.4</v>
          </cell>
          <cell r="V29">
            <v>0.59999999999999964</v>
          </cell>
          <cell r="W29" t="str">
            <v>PDF</v>
          </cell>
          <cell r="X29">
            <v>161</v>
          </cell>
          <cell r="Y29">
            <v>22036.300000000003</v>
          </cell>
          <cell r="Z29">
            <v>312</v>
          </cell>
          <cell r="AA29">
            <v>2211</v>
          </cell>
          <cell r="AB29">
            <v>479</v>
          </cell>
          <cell r="AC29">
            <v>870.84999999999991</v>
          </cell>
          <cell r="AE29" t="str">
            <v>diluted 1:5</v>
          </cell>
          <cell r="AF29">
            <v>50</v>
          </cell>
          <cell r="AG29">
            <v>25118.15</v>
          </cell>
          <cell r="AH29">
            <v>1255.9075</v>
          </cell>
          <cell r="AI29">
            <v>232.57546296296294</v>
          </cell>
          <cell r="AJ29">
            <v>532</v>
          </cell>
          <cell r="AK29" t="str">
            <v>REVCO</v>
          </cell>
          <cell r="AL29" t="str">
            <v>HCC Amy Kim cfDNA Box 1 Sept. 2021</v>
          </cell>
          <cell r="AM29" t="str">
            <v>B10</v>
          </cell>
          <cell r="AN29">
            <v>15</v>
          </cell>
          <cell r="AO29">
            <v>0.59717773801016394</v>
          </cell>
          <cell r="AP29">
            <v>49.402822261989833</v>
          </cell>
          <cell r="AQ29">
            <v>2</v>
          </cell>
          <cell r="AR29">
            <v>44473</v>
          </cell>
          <cell r="AT29" t="str">
            <v>IDT8_UDI_188</v>
          </cell>
          <cell r="AU29">
            <v>3</v>
          </cell>
          <cell r="AV29">
            <v>4</v>
          </cell>
          <cell r="AW29" t="str">
            <v>KB</v>
          </cell>
          <cell r="AX29" t="str">
            <v>PDF</v>
          </cell>
          <cell r="AY29">
            <v>306</v>
          </cell>
          <cell r="AZ29">
            <v>1.87</v>
          </cell>
          <cell r="BA29">
            <v>9.3000000000000007</v>
          </cell>
          <cell r="BJ29">
            <v>20</v>
          </cell>
          <cell r="BK29">
            <v>1.87</v>
          </cell>
          <cell r="BL29">
            <v>9.3000000000000007</v>
          </cell>
          <cell r="BM29">
            <v>37.400000000000006</v>
          </cell>
          <cell r="BN29">
            <v>532</v>
          </cell>
          <cell r="BO29" t="str">
            <v>REVCO -20</v>
          </cell>
          <cell r="BP29" t="str">
            <v>HCC PCR1 Box 1</v>
          </cell>
          <cell r="BQ29" t="str">
            <v>D1</v>
          </cell>
          <cell r="BR29">
            <v>10</v>
          </cell>
          <cell r="BS29">
            <v>0</v>
          </cell>
          <cell r="BT29">
            <v>1.87</v>
          </cell>
          <cell r="BU29">
            <v>9.3000000000000007</v>
          </cell>
          <cell r="BV29">
            <v>44481</v>
          </cell>
          <cell r="BX29">
            <v>1240.9075</v>
          </cell>
          <cell r="BY29" t="str">
            <v>CGLI23</v>
          </cell>
        </row>
        <row r="30">
          <cell r="A30" t="str">
            <v>CGLI28P</v>
          </cell>
          <cell r="B30" t="str">
            <v>AK267</v>
          </cell>
          <cell r="C30">
            <v>4</v>
          </cell>
          <cell r="D30">
            <v>44448</v>
          </cell>
          <cell r="E30" t="str">
            <v>CGLI28P</v>
          </cell>
          <cell r="F30" t="str">
            <v>No</v>
          </cell>
          <cell r="G30">
            <v>1</v>
          </cell>
          <cell r="H30">
            <v>62</v>
          </cell>
          <cell r="I30">
            <v>43453</v>
          </cell>
          <cell r="J30" t="str">
            <v>N</v>
          </cell>
          <cell r="K30">
            <v>10</v>
          </cell>
          <cell r="L30" t="str">
            <v>Cirrhosis</v>
          </cell>
          <cell r="N30" t="str">
            <v>Controls from AK</v>
          </cell>
          <cell r="O30" t="str">
            <v>C</v>
          </cell>
          <cell r="P30" t="str">
            <v>6,7,8,9</v>
          </cell>
          <cell r="Q30">
            <v>44459</v>
          </cell>
          <cell r="R30">
            <v>2</v>
          </cell>
          <cell r="S30" t="str">
            <v>KB</v>
          </cell>
          <cell r="T30">
            <v>533</v>
          </cell>
          <cell r="U30">
            <v>4</v>
          </cell>
          <cell r="V30">
            <v>0</v>
          </cell>
          <cell r="W30" t="str">
            <v>PDF</v>
          </cell>
          <cell r="X30">
            <v>169</v>
          </cell>
          <cell r="Y30">
            <v>1101.3499999999999</v>
          </cell>
          <cell r="Z30">
            <v>311</v>
          </cell>
          <cell r="AA30">
            <v>98.81</v>
          </cell>
          <cell r="AB30">
            <v>508</v>
          </cell>
          <cell r="AC30">
            <v>35.5</v>
          </cell>
          <cell r="AF30">
            <v>50</v>
          </cell>
          <cell r="AG30">
            <v>1235.6599999999999</v>
          </cell>
          <cell r="AH30">
            <v>61.782999999999994</v>
          </cell>
          <cell r="AI30">
            <v>15.445749999999999</v>
          </cell>
          <cell r="AJ30">
            <v>532</v>
          </cell>
          <cell r="AK30" t="str">
            <v>REVCO</v>
          </cell>
          <cell r="AL30" t="str">
            <v>HCC Amy Kim cfDNA Box 1 Sept. 2021</v>
          </cell>
          <cell r="AM30" t="str">
            <v>D4</v>
          </cell>
          <cell r="AN30">
            <v>15</v>
          </cell>
          <cell r="AO30">
            <v>12.139261609180521</v>
          </cell>
          <cell r="AP30">
            <v>37.860738390819478</v>
          </cell>
          <cell r="AQ30">
            <v>2</v>
          </cell>
          <cell r="AR30">
            <v>44473</v>
          </cell>
          <cell r="AT30" t="str">
            <v>IDT8_UDI_143</v>
          </cell>
          <cell r="AU30">
            <v>3</v>
          </cell>
          <cell r="AV30">
            <v>4</v>
          </cell>
          <cell r="AW30" t="str">
            <v>KB</v>
          </cell>
          <cell r="AX30" t="str">
            <v>PDF</v>
          </cell>
          <cell r="AY30">
            <v>306</v>
          </cell>
          <cell r="AZ30">
            <v>7.39</v>
          </cell>
          <cell r="BA30">
            <v>36.6</v>
          </cell>
          <cell r="BB30">
            <v>457</v>
          </cell>
          <cell r="BC30">
            <v>0.28999999999999998</v>
          </cell>
          <cell r="BD30">
            <v>1</v>
          </cell>
          <cell r="BJ30">
            <v>20</v>
          </cell>
          <cell r="BK30">
            <v>7.68</v>
          </cell>
          <cell r="BL30">
            <v>37.6</v>
          </cell>
          <cell r="BM30">
            <v>153.6</v>
          </cell>
          <cell r="BN30">
            <v>532</v>
          </cell>
          <cell r="BO30" t="str">
            <v>REVCO -20</v>
          </cell>
          <cell r="BP30" t="str">
            <v>HCC PCR1 Box 1</v>
          </cell>
          <cell r="BQ30" t="str">
            <v>C1</v>
          </cell>
          <cell r="BR30">
            <v>5</v>
          </cell>
          <cell r="BS30">
            <v>5</v>
          </cell>
          <cell r="BT30">
            <v>3.84</v>
          </cell>
          <cell r="BU30">
            <v>18.8</v>
          </cell>
          <cell r="BV30">
            <v>44481</v>
          </cell>
          <cell r="BX30">
            <v>46.782999999999994</v>
          </cell>
          <cell r="BY30" t="str">
            <v>CGLI28</v>
          </cell>
        </row>
        <row r="31">
          <cell r="A31" t="str">
            <v>CGLI29P</v>
          </cell>
          <cell r="B31" t="str">
            <v>AK269</v>
          </cell>
          <cell r="C31">
            <v>4</v>
          </cell>
          <cell r="D31">
            <v>44448</v>
          </cell>
          <cell r="E31" t="str">
            <v>CGLI29P</v>
          </cell>
          <cell r="F31" t="str">
            <v>No</v>
          </cell>
          <cell r="G31">
            <v>2</v>
          </cell>
          <cell r="H31">
            <v>57</v>
          </cell>
          <cell r="I31">
            <v>43469</v>
          </cell>
          <cell r="J31" t="str">
            <v>N</v>
          </cell>
          <cell r="K31">
            <v>8</v>
          </cell>
          <cell r="L31" t="str">
            <v>Cirrhosis</v>
          </cell>
          <cell r="N31" t="str">
            <v>Controls from AK</v>
          </cell>
          <cell r="O31" t="str">
            <v>D</v>
          </cell>
          <cell r="P31" t="str">
            <v>2,3,4,5</v>
          </cell>
          <cell r="Q31">
            <v>44459</v>
          </cell>
          <cell r="R31">
            <v>2</v>
          </cell>
          <cell r="S31" t="str">
            <v>KB</v>
          </cell>
          <cell r="T31">
            <v>533</v>
          </cell>
          <cell r="U31">
            <v>3.8</v>
          </cell>
          <cell r="V31">
            <v>0.2</v>
          </cell>
          <cell r="W31" t="str">
            <v>PDF</v>
          </cell>
          <cell r="X31">
            <v>171</v>
          </cell>
          <cell r="Y31">
            <v>579.27</v>
          </cell>
          <cell r="Z31">
            <v>322</v>
          </cell>
          <cell r="AA31">
            <v>30.58</v>
          </cell>
          <cell r="AB31">
            <v>489</v>
          </cell>
          <cell r="AC31">
            <v>14.49</v>
          </cell>
          <cell r="AF31">
            <v>50</v>
          </cell>
          <cell r="AG31">
            <v>624.34</v>
          </cell>
          <cell r="AH31">
            <v>31.216999999999999</v>
          </cell>
          <cell r="AI31">
            <v>8.2149999999999999</v>
          </cell>
          <cell r="AJ31">
            <v>532</v>
          </cell>
          <cell r="AK31" t="str">
            <v>REVCO</v>
          </cell>
          <cell r="AL31" t="str">
            <v>HCC Amy Kim cfDNA Box 1 Sept. 2021</v>
          </cell>
          <cell r="AM31" t="str">
            <v>D5</v>
          </cell>
          <cell r="AN31">
            <v>15</v>
          </cell>
          <cell r="AO31">
            <v>24.025370791555883</v>
          </cell>
          <cell r="AP31">
            <v>25.974629208444117</v>
          </cell>
          <cell r="AQ31">
            <v>2</v>
          </cell>
          <cell r="AR31">
            <v>44473</v>
          </cell>
          <cell r="AT31" t="str">
            <v>IDT8_UDI_151</v>
          </cell>
          <cell r="AU31">
            <v>3</v>
          </cell>
          <cell r="AV31">
            <v>4</v>
          </cell>
          <cell r="AW31" t="str">
            <v>KB</v>
          </cell>
          <cell r="AX31" t="str">
            <v>PDF</v>
          </cell>
          <cell r="AY31">
            <v>303</v>
          </cell>
          <cell r="AZ31">
            <v>10.039999999999999</v>
          </cell>
          <cell r="BA31">
            <v>50.1</v>
          </cell>
          <cell r="BB31">
            <v>457</v>
          </cell>
          <cell r="BC31">
            <v>0.47</v>
          </cell>
          <cell r="BD31">
            <v>1.5</v>
          </cell>
          <cell r="BJ31">
            <v>20</v>
          </cell>
          <cell r="BK31">
            <v>10.51</v>
          </cell>
          <cell r="BL31">
            <v>51.6</v>
          </cell>
          <cell r="BM31">
            <v>210.2</v>
          </cell>
          <cell r="BN31">
            <v>532</v>
          </cell>
          <cell r="BO31" t="str">
            <v>REVCO -20</v>
          </cell>
          <cell r="BP31" t="str">
            <v>HCC PCR1 Box 1</v>
          </cell>
          <cell r="BQ31" t="str">
            <v>C2</v>
          </cell>
          <cell r="BR31">
            <v>5</v>
          </cell>
          <cell r="BS31">
            <v>5</v>
          </cell>
          <cell r="BT31">
            <v>5.2549999999999999</v>
          </cell>
          <cell r="BU31">
            <v>25.8</v>
          </cell>
          <cell r="BV31">
            <v>44481</v>
          </cell>
          <cell r="BX31">
            <v>16.216999999999999</v>
          </cell>
          <cell r="BY31" t="str">
            <v>CGLI29</v>
          </cell>
        </row>
        <row r="32">
          <cell r="A32" t="str">
            <v>CGLI30P</v>
          </cell>
          <cell r="B32" t="str">
            <v>AK272</v>
          </cell>
          <cell r="C32">
            <v>4</v>
          </cell>
          <cell r="D32">
            <v>44448</v>
          </cell>
          <cell r="E32" t="str">
            <v>CGLI30P</v>
          </cell>
          <cell r="F32" t="str">
            <v>No</v>
          </cell>
          <cell r="G32">
            <v>2</v>
          </cell>
          <cell r="H32">
            <v>50</v>
          </cell>
          <cell r="I32">
            <v>43476</v>
          </cell>
          <cell r="J32" t="str">
            <v>N</v>
          </cell>
          <cell r="K32">
            <v>5</v>
          </cell>
          <cell r="L32" t="str">
            <v>Cirrhosis</v>
          </cell>
          <cell r="N32" t="str">
            <v>Controls from AK</v>
          </cell>
          <cell r="O32" t="str">
            <v>D</v>
          </cell>
          <cell r="P32" t="str">
            <v>6,7,8,9</v>
          </cell>
          <cell r="Q32">
            <v>44459</v>
          </cell>
          <cell r="R32">
            <v>2</v>
          </cell>
          <cell r="S32" t="str">
            <v>KB</v>
          </cell>
          <cell r="T32">
            <v>533</v>
          </cell>
          <cell r="U32">
            <v>3.9</v>
          </cell>
          <cell r="V32">
            <v>0.1</v>
          </cell>
          <cell r="W32" t="str">
            <v>PDF</v>
          </cell>
          <cell r="X32">
            <v>168</v>
          </cell>
          <cell r="Y32">
            <v>4825.8</v>
          </cell>
          <cell r="Z32">
            <v>317</v>
          </cell>
          <cell r="AA32">
            <v>110</v>
          </cell>
          <cell r="AE32" t="str">
            <v>diluted 1:5</v>
          </cell>
          <cell r="AF32">
            <v>50</v>
          </cell>
          <cell r="AG32">
            <v>4935.8</v>
          </cell>
          <cell r="AH32">
            <v>246.79</v>
          </cell>
          <cell r="AI32">
            <v>63.279487179487177</v>
          </cell>
          <cell r="AJ32">
            <v>532</v>
          </cell>
          <cell r="AK32" t="str">
            <v>REVCO</v>
          </cell>
          <cell r="AL32" t="str">
            <v>HCC Amy Kim cfDNA Box 1 Sept. 2021</v>
          </cell>
          <cell r="AM32" t="str">
            <v>D6</v>
          </cell>
          <cell r="AN32">
            <v>15</v>
          </cell>
          <cell r="AO32">
            <v>3.0390210300255278</v>
          </cell>
          <cell r="AP32">
            <v>46.96097896997447</v>
          </cell>
          <cell r="AQ32">
            <v>2</v>
          </cell>
          <cell r="AR32">
            <v>44473</v>
          </cell>
          <cell r="AT32" t="str">
            <v>IDT8_UDI_154</v>
          </cell>
          <cell r="AU32">
            <v>3</v>
          </cell>
          <cell r="AV32">
            <v>4</v>
          </cell>
          <cell r="AW32" t="str">
            <v>KB</v>
          </cell>
          <cell r="AX32" t="str">
            <v>PDF</v>
          </cell>
          <cell r="AY32">
            <v>304</v>
          </cell>
          <cell r="AZ32">
            <v>6</v>
          </cell>
          <cell r="BA32">
            <v>29.9</v>
          </cell>
          <cell r="BJ32">
            <v>20</v>
          </cell>
          <cell r="BK32">
            <v>6</v>
          </cell>
          <cell r="BL32">
            <v>29.9</v>
          </cell>
          <cell r="BM32">
            <v>120</v>
          </cell>
          <cell r="BN32">
            <v>532</v>
          </cell>
          <cell r="BO32" t="str">
            <v>REVCO -20</v>
          </cell>
          <cell r="BP32" t="str">
            <v>HCC PCR1 Box 1</v>
          </cell>
          <cell r="BQ32" t="str">
            <v>C3</v>
          </cell>
          <cell r="BR32">
            <v>5</v>
          </cell>
          <cell r="BS32">
            <v>5</v>
          </cell>
          <cell r="BT32">
            <v>3</v>
          </cell>
          <cell r="BU32">
            <v>14.95</v>
          </cell>
          <cell r="BV32">
            <v>44481</v>
          </cell>
          <cell r="BX32">
            <v>231.78999999999996</v>
          </cell>
          <cell r="BY32" t="str">
            <v>CGLI30</v>
          </cell>
        </row>
        <row r="33">
          <cell r="A33" t="str">
            <v>CGH17N_37</v>
          </cell>
          <cell r="E33" t="str">
            <v>CGH17N_37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Q33">
            <v>43405</v>
          </cell>
          <cell r="S33" t="str">
            <v>AL</v>
          </cell>
          <cell r="W33" t="str">
            <v>103018 nDNA 1_DNA 1000_DE13805124_2018-10-30_15-52-24</v>
          </cell>
          <cell r="X33">
            <v>157</v>
          </cell>
          <cell r="Y33">
            <v>33.880000000000003</v>
          </cell>
          <cell r="AF33">
            <v>50</v>
          </cell>
          <cell r="AG33">
            <v>33.880000000000003</v>
          </cell>
          <cell r="AH33">
            <v>1694.0000000000002</v>
          </cell>
          <cell r="AJ33">
            <v>531</v>
          </cell>
          <cell r="AK33">
            <v>-20</v>
          </cell>
          <cell r="AL33" t="str">
            <v>Lymphocyte control</v>
          </cell>
          <cell r="AM33" t="str">
            <v>small box</v>
          </cell>
          <cell r="AN33">
            <v>34</v>
          </cell>
          <cell r="AO33">
            <v>1.0035419126328216</v>
          </cell>
          <cell r="AP33">
            <v>48.996458087367181</v>
          </cell>
          <cell r="AQ33">
            <v>2</v>
          </cell>
          <cell r="AR33">
            <v>44473</v>
          </cell>
          <cell r="AT33" t="str">
            <v>IDT8_UDI_189</v>
          </cell>
          <cell r="AU33">
            <v>3</v>
          </cell>
          <cell r="AV33">
            <v>4</v>
          </cell>
          <cell r="AW33" t="str">
            <v>KB</v>
          </cell>
          <cell r="AX33" t="str">
            <v>PDF</v>
          </cell>
          <cell r="AY33">
            <v>294</v>
          </cell>
          <cell r="AZ33">
            <v>3.69</v>
          </cell>
          <cell r="BA33">
            <v>19</v>
          </cell>
          <cell r="BJ33">
            <v>20</v>
          </cell>
          <cell r="BK33">
            <v>3.69</v>
          </cell>
          <cell r="BL33">
            <v>19</v>
          </cell>
          <cell r="BM33">
            <v>73.8</v>
          </cell>
          <cell r="BN33">
            <v>532</v>
          </cell>
          <cell r="BO33" t="str">
            <v>REVCO -20</v>
          </cell>
          <cell r="BP33" t="str">
            <v>HCC PCR1 Box 1</v>
          </cell>
          <cell r="BQ33" t="str">
            <v>D2</v>
          </cell>
          <cell r="BR33">
            <v>5</v>
          </cell>
          <cell r="BS33">
            <v>5</v>
          </cell>
          <cell r="BT33">
            <v>1.845</v>
          </cell>
          <cell r="BU33">
            <v>9.5</v>
          </cell>
          <cell r="BV33">
            <v>44481</v>
          </cell>
          <cell r="BX33">
            <v>1660.0000000000002</v>
          </cell>
          <cell r="BY33" t="str">
            <v>CGH17N_37</v>
          </cell>
        </row>
        <row r="34">
          <cell r="A34" t="str">
            <v>CGLI31P</v>
          </cell>
          <cell r="B34" t="str">
            <v>AK280</v>
          </cell>
          <cell r="C34">
            <v>4</v>
          </cell>
          <cell r="D34">
            <v>44448</v>
          </cell>
          <cell r="E34" t="str">
            <v>CGLI31P</v>
          </cell>
          <cell r="F34" t="str">
            <v>No</v>
          </cell>
          <cell r="G34">
            <v>2</v>
          </cell>
          <cell r="H34">
            <v>60</v>
          </cell>
          <cell r="I34">
            <v>43504</v>
          </cell>
          <cell r="J34" t="str">
            <v>N</v>
          </cell>
          <cell r="K34">
            <v>5</v>
          </cell>
          <cell r="L34" t="str">
            <v>Cirrhosis</v>
          </cell>
          <cell r="N34" t="str">
            <v>Controls from AK</v>
          </cell>
          <cell r="O34" t="str">
            <v>E</v>
          </cell>
          <cell r="P34" t="str">
            <v>2,3,4,5</v>
          </cell>
          <cell r="Q34">
            <v>44459</v>
          </cell>
          <cell r="R34">
            <v>2</v>
          </cell>
          <cell r="S34" t="str">
            <v>KB</v>
          </cell>
          <cell r="T34">
            <v>533</v>
          </cell>
          <cell r="U34">
            <v>3.9</v>
          </cell>
          <cell r="V34">
            <v>0.1</v>
          </cell>
          <cell r="W34" t="str">
            <v>PDF</v>
          </cell>
          <cell r="X34">
            <v>164</v>
          </cell>
          <cell r="Y34">
            <v>1191.06</v>
          </cell>
          <cell r="Z34">
            <v>318</v>
          </cell>
          <cell r="AA34">
            <v>120.71</v>
          </cell>
          <cell r="AB34">
            <v>524</v>
          </cell>
          <cell r="AC34">
            <v>44.81</v>
          </cell>
          <cell r="AF34">
            <v>50</v>
          </cell>
          <cell r="AG34">
            <v>1356.58</v>
          </cell>
          <cell r="AH34">
            <v>67.828999999999994</v>
          </cell>
          <cell r="AI34">
            <v>17.39205128205128</v>
          </cell>
          <cell r="AJ34">
            <v>532</v>
          </cell>
          <cell r="AK34" t="str">
            <v>REVCO</v>
          </cell>
          <cell r="AL34" t="str">
            <v>HCC Amy Kim cfDNA Box 1 Sept. 2021</v>
          </cell>
          <cell r="AM34" t="str">
            <v>D7</v>
          </cell>
          <cell r="AN34">
            <v>15</v>
          </cell>
          <cell r="AO34">
            <v>11.057217414380281</v>
          </cell>
          <cell r="AP34">
            <v>38.942782585619717</v>
          </cell>
          <cell r="AQ34">
            <v>3</v>
          </cell>
          <cell r="AR34">
            <v>44474</v>
          </cell>
          <cell r="AT34" t="str">
            <v>IDT8_UDI_227</v>
          </cell>
          <cell r="AU34">
            <v>3</v>
          </cell>
          <cell r="AV34">
            <v>4</v>
          </cell>
          <cell r="AW34" t="str">
            <v>KB</v>
          </cell>
          <cell r="AX34" t="str">
            <v>PDF</v>
          </cell>
          <cell r="AY34">
            <v>307</v>
          </cell>
          <cell r="AZ34">
            <v>9.67</v>
          </cell>
          <cell r="BA34">
            <v>47.8</v>
          </cell>
          <cell r="BB34">
            <v>484</v>
          </cell>
          <cell r="BC34">
            <v>0.43</v>
          </cell>
          <cell r="BD34">
            <v>1.4</v>
          </cell>
          <cell r="BJ34">
            <v>20</v>
          </cell>
          <cell r="BK34">
            <v>10.1</v>
          </cell>
          <cell r="BL34">
            <v>49.199999999999996</v>
          </cell>
          <cell r="BM34">
            <v>202</v>
          </cell>
          <cell r="BN34">
            <v>532</v>
          </cell>
          <cell r="BO34" t="str">
            <v>REVCO -20</v>
          </cell>
          <cell r="BP34" t="str">
            <v>HCC PCR1 Box 1</v>
          </cell>
          <cell r="BQ34" t="str">
            <v>D3</v>
          </cell>
          <cell r="BR34">
            <v>5</v>
          </cell>
          <cell r="BS34">
            <v>5</v>
          </cell>
          <cell r="BT34">
            <v>5.05</v>
          </cell>
          <cell r="BU34">
            <v>24.599999999999998</v>
          </cell>
          <cell r="BV34">
            <v>44481</v>
          </cell>
          <cell r="BX34">
            <v>52.828999999999986</v>
          </cell>
          <cell r="BY34" t="str">
            <v>CGLI31</v>
          </cell>
        </row>
        <row r="35">
          <cell r="A35" t="str">
            <v>CGLI32P</v>
          </cell>
          <cell r="B35" t="str">
            <v>AK289</v>
          </cell>
          <cell r="C35">
            <v>4</v>
          </cell>
          <cell r="D35">
            <v>44448</v>
          </cell>
          <cell r="E35" t="str">
            <v>CGLI32P</v>
          </cell>
          <cell r="F35" t="str">
            <v>No</v>
          </cell>
          <cell r="G35">
            <v>1</v>
          </cell>
          <cell r="H35">
            <v>51</v>
          </cell>
          <cell r="I35">
            <v>43536</v>
          </cell>
          <cell r="J35" t="str">
            <v>N</v>
          </cell>
          <cell r="K35">
            <v>5</v>
          </cell>
          <cell r="L35" t="str">
            <v>Cirrhosis</v>
          </cell>
          <cell r="N35" t="str">
            <v>Controls from AK</v>
          </cell>
          <cell r="O35" t="str">
            <v>E</v>
          </cell>
          <cell r="P35" t="str">
            <v>6,7,8,9</v>
          </cell>
          <cell r="Q35">
            <v>44459</v>
          </cell>
          <cell r="R35">
            <v>2</v>
          </cell>
          <cell r="S35" t="str">
            <v>KB</v>
          </cell>
          <cell r="T35">
            <v>533</v>
          </cell>
          <cell r="U35">
            <v>3.8</v>
          </cell>
          <cell r="V35">
            <v>0.2</v>
          </cell>
          <cell r="W35" t="str">
            <v>PDF</v>
          </cell>
          <cell r="X35">
            <v>166</v>
          </cell>
          <cell r="Y35">
            <v>441.43</v>
          </cell>
          <cell r="Z35">
            <v>308</v>
          </cell>
          <cell r="AA35">
            <v>28.7</v>
          </cell>
          <cell r="AB35">
            <v>520</v>
          </cell>
          <cell r="AC35">
            <v>16.55</v>
          </cell>
          <cell r="AF35">
            <v>50</v>
          </cell>
          <cell r="AG35">
            <v>486.68</v>
          </cell>
          <cell r="AH35">
            <v>24.334</v>
          </cell>
          <cell r="AI35">
            <v>6.4036842105263156</v>
          </cell>
          <cell r="AJ35">
            <v>532</v>
          </cell>
          <cell r="AK35" t="str">
            <v>REVCO</v>
          </cell>
          <cell r="AL35" t="str">
            <v>HCC Amy Kim cfDNA Box 1 Sept. 2021</v>
          </cell>
          <cell r="AM35" t="str">
            <v>D8</v>
          </cell>
          <cell r="AN35">
            <v>15</v>
          </cell>
          <cell r="AO35">
            <v>30.821073395249442</v>
          </cell>
          <cell r="AP35">
            <v>19.178926604750558</v>
          </cell>
          <cell r="AQ35">
            <v>3</v>
          </cell>
          <cell r="AR35">
            <v>44474</v>
          </cell>
          <cell r="AT35" t="str">
            <v>IDT8_UDI_232</v>
          </cell>
          <cell r="AU35">
            <v>3</v>
          </cell>
          <cell r="AV35">
            <v>4</v>
          </cell>
          <cell r="AW35" t="str">
            <v>KB</v>
          </cell>
          <cell r="AX35" t="str">
            <v>PDF</v>
          </cell>
          <cell r="AY35">
            <v>302</v>
          </cell>
          <cell r="AZ35">
            <v>6.01</v>
          </cell>
          <cell r="BA35">
            <v>30.1</v>
          </cell>
          <cell r="BB35">
            <v>503</v>
          </cell>
          <cell r="BC35">
            <v>0.38</v>
          </cell>
          <cell r="BD35">
            <v>1.1000000000000001</v>
          </cell>
          <cell r="BJ35">
            <v>19</v>
          </cell>
          <cell r="BK35">
            <v>6.39</v>
          </cell>
          <cell r="BL35">
            <v>31.200000000000003</v>
          </cell>
          <cell r="BM35">
            <v>121.41</v>
          </cell>
          <cell r="BN35">
            <v>532</v>
          </cell>
          <cell r="BO35" t="str">
            <v>REVCO -20</v>
          </cell>
          <cell r="BP35" t="str">
            <v>HCC PCR1 Box 1</v>
          </cell>
          <cell r="BQ35" t="str">
            <v>D4</v>
          </cell>
          <cell r="BR35">
            <v>5</v>
          </cell>
          <cell r="BS35">
            <v>5</v>
          </cell>
          <cell r="BT35">
            <v>3.1949999999999998</v>
          </cell>
          <cell r="BU35">
            <v>15.600000000000001</v>
          </cell>
          <cell r="BV35">
            <v>44481</v>
          </cell>
          <cell r="BX35">
            <v>9.3340000000000014</v>
          </cell>
          <cell r="BY35" t="str">
            <v>CGLI32</v>
          </cell>
        </row>
        <row r="36">
          <cell r="A36" t="str">
            <v>CGLI34P</v>
          </cell>
          <cell r="B36" t="str">
            <v>AK295</v>
          </cell>
          <cell r="C36">
            <v>4</v>
          </cell>
          <cell r="D36">
            <v>44448</v>
          </cell>
          <cell r="E36" t="str">
            <v>CGLI34P</v>
          </cell>
          <cell r="F36" t="str">
            <v>No</v>
          </cell>
          <cell r="G36">
            <v>2</v>
          </cell>
          <cell r="H36">
            <v>62</v>
          </cell>
          <cell r="I36">
            <v>43557</v>
          </cell>
          <cell r="J36" t="str">
            <v>N</v>
          </cell>
          <cell r="K36">
            <v>9</v>
          </cell>
          <cell r="L36" t="str">
            <v>Cirrhosis</v>
          </cell>
          <cell r="N36" t="str">
            <v>Controls from AK</v>
          </cell>
          <cell r="O36" t="str">
            <v>F</v>
          </cell>
          <cell r="P36" t="str">
            <v>6,7,8,9</v>
          </cell>
          <cell r="Q36">
            <v>44456</v>
          </cell>
          <cell r="R36">
            <v>3</v>
          </cell>
          <cell r="S36" t="str">
            <v>ZF</v>
          </cell>
          <cell r="T36">
            <v>533</v>
          </cell>
          <cell r="U36">
            <v>3.6</v>
          </cell>
          <cell r="V36">
            <v>0.39999999999999991</v>
          </cell>
          <cell r="W36" t="str">
            <v>PDF</v>
          </cell>
          <cell r="X36">
            <v>168</v>
          </cell>
          <cell r="Y36">
            <v>999.73</v>
          </cell>
          <cell r="Z36">
            <v>324</v>
          </cell>
          <cell r="AA36">
            <v>86.23</v>
          </cell>
          <cell r="AB36">
            <v>489</v>
          </cell>
          <cell r="AC36">
            <v>37.31</v>
          </cell>
          <cell r="AF36">
            <v>50</v>
          </cell>
          <cell r="AG36">
            <v>1123.27</v>
          </cell>
          <cell r="AH36">
            <v>56.163499999999999</v>
          </cell>
          <cell r="AI36">
            <v>15.600972222222222</v>
          </cell>
          <cell r="AJ36">
            <v>532</v>
          </cell>
          <cell r="AK36" t="str">
            <v>REVCO</v>
          </cell>
          <cell r="AL36" t="str">
            <v>HCC Amy Kim cfDNA Box 1 Sept. 2021</v>
          </cell>
          <cell r="AM36" t="str">
            <v>C2</v>
          </cell>
          <cell r="AN36">
            <v>15</v>
          </cell>
          <cell r="AO36">
            <v>13.35386861573798</v>
          </cell>
          <cell r="AP36">
            <v>36.64613138426202</v>
          </cell>
          <cell r="AQ36">
            <v>3</v>
          </cell>
          <cell r="AR36">
            <v>44474</v>
          </cell>
          <cell r="AT36" t="str">
            <v>IDT8_UDI_240</v>
          </cell>
          <cell r="AU36">
            <v>3</v>
          </cell>
          <cell r="AV36">
            <v>4</v>
          </cell>
          <cell r="AW36" t="str">
            <v>KB</v>
          </cell>
          <cell r="AX36" t="str">
            <v>PDF</v>
          </cell>
          <cell r="AY36">
            <v>305</v>
          </cell>
          <cell r="AZ36">
            <v>9.83</v>
          </cell>
          <cell r="BA36">
            <v>48.9</v>
          </cell>
          <cell r="BJ36">
            <v>20</v>
          </cell>
          <cell r="BK36">
            <v>9.83</v>
          </cell>
          <cell r="BL36">
            <v>48.9</v>
          </cell>
          <cell r="BM36">
            <v>196.6</v>
          </cell>
          <cell r="BN36">
            <v>532</v>
          </cell>
          <cell r="BO36" t="str">
            <v>REVCO -20</v>
          </cell>
          <cell r="BP36" t="str">
            <v>HCC PCR1 Box 1</v>
          </cell>
          <cell r="BQ36" t="str">
            <v>D5</v>
          </cell>
          <cell r="BR36">
            <v>5</v>
          </cell>
          <cell r="BS36">
            <v>5</v>
          </cell>
          <cell r="BT36">
            <v>4.915</v>
          </cell>
          <cell r="BU36">
            <v>24.45</v>
          </cell>
          <cell r="BV36">
            <v>44481</v>
          </cell>
          <cell r="BX36">
            <v>41.163499999999992</v>
          </cell>
          <cell r="BY36" t="str">
            <v>CGLI34</v>
          </cell>
        </row>
        <row r="37">
          <cell r="A37" t="str">
            <v>CGLI39P</v>
          </cell>
          <cell r="B37" t="str">
            <v>HCCAK009</v>
          </cell>
          <cell r="C37">
            <v>2</v>
          </cell>
          <cell r="D37">
            <v>44463</v>
          </cell>
          <cell r="E37" t="str">
            <v>CGLI39P</v>
          </cell>
          <cell r="F37" t="str">
            <v>Yes</v>
          </cell>
          <cell r="G37">
            <v>2</v>
          </cell>
          <cell r="H37">
            <v>72</v>
          </cell>
          <cell r="I37">
            <v>42234</v>
          </cell>
          <cell r="J37" t="str">
            <v>A</v>
          </cell>
          <cell r="K37">
            <v>6</v>
          </cell>
          <cell r="L37" t="str">
            <v>HCC</v>
          </cell>
          <cell r="N37" t="str">
            <v>Box 3 from AK</v>
          </cell>
          <cell r="O37" t="str">
            <v>B</v>
          </cell>
          <cell r="P37" t="str">
            <v>6,7</v>
          </cell>
          <cell r="Q37">
            <v>44466</v>
          </cell>
          <cell r="R37">
            <v>4</v>
          </cell>
          <cell r="S37" t="str">
            <v>KB</v>
          </cell>
          <cell r="T37">
            <v>533</v>
          </cell>
          <cell r="U37">
            <v>2.9</v>
          </cell>
          <cell r="V37">
            <v>0.10000000000000009</v>
          </cell>
          <cell r="W37" t="str">
            <v>PDF</v>
          </cell>
          <cell r="X37">
            <v>174</v>
          </cell>
          <cell r="Y37">
            <v>596.85</v>
          </cell>
          <cell r="Z37">
            <v>362</v>
          </cell>
          <cell r="AA37">
            <v>55.96</v>
          </cell>
          <cell r="AB37">
            <v>537</v>
          </cell>
          <cell r="AC37">
            <v>26.4</v>
          </cell>
          <cell r="AF37">
            <v>50</v>
          </cell>
          <cell r="AG37">
            <v>679.21</v>
          </cell>
          <cell r="AH37">
            <v>33.960500000000003</v>
          </cell>
          <cell r="AI37">
            <v>11.710517241379312</v>
          </cell>
          <cell r="AJ37">
            <v>532</v>
          </cell>
          <cell r="AK37" t="str">
            <v>REVCO</v>
          </cell>
          <cell r="AL37" t="str">
            <v>HCC Amy Kim cfDNA Box 1 Sept. 2021</v>
          </cell>
          <cell r="AM37" t="str">
            <v>D9</v>
          </cell>
          <cell r="AN37">
            <v>15</v>
          </cell>
          <cell r="AO37">
            <v>22.084480499403718</v>
          </cell>
          <cell r="AP37">
            <v>27.915519500596282</v>
          </cell>
          <cell r="AQ37">
            <v>3</v>
          </cell>
          <cell r="AR37">
            <v>44474</v>
          </cell>
          <cell r="AT37" t="str">
            <v>IDT8_UDI_250</v>
          </cell>
          <cell r="AU37">
            <v>3</v>
          </cell>
          <cell r="AV37">
            <v>4</v>
          </cell>
          <cell r="AW37" t="str">
            <v>KB</v>
          </cell>
          <cell r="AX37" t="str">
            <v>PDF</v>
          </cell>
          <cell r="AY37">
            <v>308</v>
          </cell>
          <cell r="AZ37">
            <v>7.01</v>
          </cell>
          <cell r="BA37">
            <v>34.4</v>
          </cell>
          <cell r="BJ37">
            <v>20</v>
          </cell>
          <cell r="BK37">
            <v>7.01</v>
          </cell>
          <cell r="BL37">
            <v>34.4</v>
          </cell>
          <cell r="BM37">
            <v>140.19999999999999</v>
          </cell>
          <cell r="BN37">
            <v>532</v>
          </cell>
          <cell r="BO37" t="str">
            <v>REVCO -20</v>
          </cell>
          <cell r="BP37" t="str">
            <v>HCC PCR1 Box 1</v>
          </cell>
          <cell r="BQ37" t="str">
            <v>D6</v>
          </cell>
          <cell r="BR37">
            <v>5</v>
          </cell>
          <cell r="BS37">
            <v>5</v>
          </cell>
          <cell r="BT37">
            <v>3.5049999999999999</v>
          </cell>
          <cell r="BU37">
            <v>17.2</v>
          </cell>
          <cell r="BV37">
            <v>44481</v>
          </cell>
          <cell r="BX37">
            <v>18.960500000000003</v>
          </cell>
          <cell r="BY37" t="str">
            <v>CGLI39</v>
          </cell>
        </row>
        <row r="38">
          <cell r="A38" t="str">
            <v>CGLI40P</v>
          </cell>
          <cell r="B38" t="str">
            <v>HCCAK032</v>
          </cell>
          <cell r="C38">
            <v>2</v>
          </cell>
          <cell r="D38">
            <v>44464</v>
          </cell>
          <cell r="E38" t="str">
            <v>CGLI40P</v>
          </cell>
          <cell r="F38" t="str">
            <v>Yes</v>
          </cell>
          <cell r="G38">
            <v>2</v>
          </cell>
          <cell r="H38">
            <v>63</v>
          </cell>
          <cell r="I38">
            <v>42291</v>
          </cell>
          <cell r="J38" t="str">
            <v>B</v>
          </cell>
          <cell r="K38">
            <v>6</v>
          </cell>
          <cell r="L38" t="str">
            <v>HCC</v>
          </cell>
          <cell r="N38" t="str">
            <v>Box 3 from AK</v>
          </cell>
          <cell r="O38" t="str">
            <v>B</v>
          </cell>
          <cell r="P38" t="str">
            <v>8,9</v>
          </cell>
          <cell r="Q38">
            <v>44466</v>
          </cell>
          <cell r="R38">
            <v>4</v>
          </cell>
          <cell r="S38" t="str">
            <v>KB</v>
          </cell>
          <cell r="T38">
            <v>533</v>
          </cell>
          <cell r="U38">
            <v>2.8</v>
          </cell>
          <cell r="V38">
            <v>0.20000000000000018</v>
          </cell>
          <cell r="W38" t="str">
            <v>PDF</v>
          </cell>
          <cell r="X38">
            <v>168</v>
          </cell>
          <cell r="Y38">
            <v>1106.4000000000001</v>
          </cell>
          <cell r="Z38">
            <v>320</v>
          </cell>
          <cell r="AA38">
            <v>108.49</v>
          </cell>
          <cell r="AB38">
            <v>505</v>
          </cell>
          <cell r="AC38">
            <v>37.06</v>
          </cell>
          <cell r="AF38">
            <v>50</v>
          </cell>
          <cell r="AG38">
            <v>1251.95</v>
          </cell>
          <cell r="AH38">
            <v>62.597499999999997</v>
          </cell>
          <cell r="AI38">
            <v>22.356249999999999</v>
          </cell>
          <cell r="AJ38">
            <v>532</v>
          </cell>
          <cell r="AK38" t="str">
            <v>REVCO</v>
          </cell>
          <cell r="AL38" t="str">
            <v>HCC Amy Kim cfDNA Box 1 Sept. 2021</v>
          </cell>
          <cell r="AM38" t="str">
            <v>D10</v>
          </cell>
          <cell r="AN38">
            <v>15</v>
          </cell>
          <cell r="AO38">
            <v>11.981309157713966</v>
          </cell>
          <cell r="AP38">
            <v>38.018690842286034</v>
          </cell>
          <cell r="AQ38">
            <v>3</v>
          </cell>
          <cell r="AR38">
            <v>44474</v>
          </cell>
          <cell r="AT38" t="str">
            <v>IDT8_UDI_251</v>
          </cell>
          <cell r="AU38">
            <v>3</v>
          </cell>
          <cell r="AV38">
            <v>4</v>
          </cell>
          <cell r="AW38" t="str">
            <v>KB</v>
          </cell>
          <cell r="AX38" t="str">
            <v>PDF</v>
          </cell>
          <cell r="AY38">
            <v>306</v>
          </cell>
          <cell r="AZ38">
            <v>8.56</v>
          </cell>
          <cell r="BA38">
            <v>42.4</v>
          </cell>
          <cell r="BB38">
            <v>474</v>
          </cell>
          <cell r="BC38">
            <v>0.6</v>
          </cell>
          <cell r="BD38">
            <v>1.9</v>
          </cell>
          <cell r="BJ38">
            <v>20</v>
          </cell>
          <cell r="BK38">
            <v>9.16</v>
          </cell>
          <cell r="BL38">
            <v>44.3</v>
          </cell>
          <cell r="BM38">
            <v>183.2</v>
          </cell>
          <cell r="BN38">
            <v>532</v>
          </cell>
          <cell r="BO38" t="str">
            <v>REVCO -20</v>
          </cell>
          <cell r="BP38" t="str">
            <v>HCC PCR1 Box 1</v>
          </cell>
          <cell r="BQ38" t="str">
            <v>D7</v>
          </cell>
          <cell r="BR38">
            <v>5</v>
          </cell>
          <cell r="BS38">
            <v>5</v>
          </cell>
          <cell r="BT38">
            <v>4.58</v>
          </cell>
          <cell r="BU38">
            <v>22.15</v>
          </cell>
          <cell r="BV38">
            <v>44481</v>
          </cell>
          <cell r="BX38">
            <v>47.597499999999997</v>
          </cell>
          <cell r="BY38" t="str">
            <v>CGLI40</v>
          </cell>
        </row>
        <row r="39">
          <cell r="A39" t="str">
            <v>CGLI41P</v>
          </cell>
          <cell r="B39" t="str">
            <v>HCCAK143</v>
          </cell>
          <cell r="C39">
            <v>4</v>
          </cell>
          <cell r="D39">
            <v>44465</v>
          </cell>
          <cell r="E39" t="str">
            <v>CGLI41P</v>
          </cell>
          <cell r="F39" t="str">
            <v>Yes</v>
          </cell>
          <cell r="G39">
            <v>2</v>
          </cell>
          <cell r="H39">
            <v>54</v>
          </cell>
          <cell r="I39">
            <v>42597</v>
          </cell>
          <cell r="J39" t="str">
            <v>C</v>
          </cell>
          <cell r="K39">
            <v>5</v>
          </cell>
          <cell r="L39" t="str">
            <v>HCC</v>
          </cell>
          <cell r="N39" t="str">
            <v>Box 3 from AK</v>
          </cell>
          <cell r="O39" t="str">
            <v>B,C</v>
          </cell>
          <cell r="P39" t="str">
            <v>10,1,2,3</v>
          </cell>
          <cell r="Q39">
            <v>44466</v>
          </cell>
          <cell r="R39">
            <v>4</v>
          </cell>
          <cell r="S39" t="str">
            <v>KB</v>
          </cell>
          <cell r="T39">
            <v>533</v>
          </cell>
          <cell r="U39">
            <v>2.8</v>
          </cell>
          <cell r="V39">
            <v>0.20000000000000018</v>
          </cell>
          <cell r="W39" t="str">
            <v>PDF</v>
          </cell>
          <cell r="X39">
            <v>163</v>
          </cell>
          <cell r="Y39">
            <v>3114.85</v>
          </cell>
          <cell r="Z39">
            <v>304</v>
          </cell>
          <cell r="AA39">
            <v>604.24</v>
          </cell>
          <cell r="AB39">
            <v>457</v>
          </cell>
          <cell r="AC39">
            <v>133.87</v>
          </cell>
          <cell r="AF39">
            <v>50</v>
          </cell>
          <cell r="AG39">
            <v>3852.96</v>
          </cell>
          <cell r="AH39">
            <v>192.648</v>
          </cell>
          <cell r="AI39">
            <v>68.80285714285715</v>
          </cell>
          <cell r="AJ39">
            <v>532</v>
          </cell>
          <cell r="AK39" t="str">
            <v>REVCO</v>
          </cell>
          <cell r="AL39" t="str">
            <v>HCC Amy Kim cfDNA Box 1 Sept. 2021</v>
          </cell>
          <cell r="AM39" t="str">
            <v>E1</v>
          </cell>
          <cell r="AN39">
            <v>15</v>
          </cell>
          <cell r="AO39">
            <v>3.8931107512146506</v>
          </cell>
          <cell r="AP39">
            <v>46.10688924878535</v>
          </cell>
          <cell r="AQ39">
            <v>3</v>
          </cell>
          <cell r="AR39">
            <v>44474</v>
          </cell>
          <cell r="AT39" t="str">
            <v>IDT8_UDI_255</v>
          </cell>
          <cell r="AU39">
            <v>3</v>
          </cell>
          <cell r="AV39">
            <v>4</v>
          </cell>
          <cell r="AW39" t="str">
            <v>KB</v>
          </cell>
          <cell r="AX39" t="str">
            <v>PDF</v>
          </cell>
          <cell r="AY39">
            <v>304</v>
          </cell>
          <cell r="AZ39">
            <v>5.18</v>
          </cell>
          <cell r="BA39">
            <v>25.8</v>
          </cell>
          <cell r="BB39">
            <v>462</v>
          </cell>
          <cell r="BC39">
            <v>0.35</v>
          </cell>
          <cell r="BD39">
            <v>1.1000000000000001</v>
          </cell>
          <cell r="BJ39">
            <v>20</v>
          </cell>
          <cell r="BK39">
            <v>5.5299999999999994</v>
          </cell>
          <cell r="BL39">
            <v>26.900000000000002</v>
          </cell>
          <cell r="BM39">
            <v>110.6</v>
          </cell>
          <cell r="BN39">
            <v>532</v>
          </cell>
          <cell r="BO39" t="str">
            <v>REVCO -20</v>
          </cell>
          <cell r="BP39" t="str">
            <v>HCC PCR1 Box 1</v>
          </cell>
          <cell r="BQ39" t="str">
            <v>D8</v>
          </cell>
          <cell r="BR39">
            <v>5</v>
          </cell>
          <cell r="BS39">
            <v>5</v>
          </cell>
          <cell r="BT39">
            <v>2.7649999999999997</v>
          </cell>
          <cell r="BU39">
            <v>13.450000000000001</v>
          </cell>
          <cell r="BV39">
            <v>44481</v>
          </cell>
          <cell r="BX39">
            <v>177.648</v>
          </cell>
          <cell r="BY39" t="str">
            <v>CGLI41</v>
          </cell>
        </row>
        <row r="40">
          <cell r="A40" t="str">
            <v>CGLI42P</v>
          </cell>
          <cell r="B40" t="str">
            <v>HCCAK144</v>
          </cell>
          <cell r="C40">
            <v>4</v>
          </cell>
          <cell r="D40">
            <v>44466</v>
          </cell>
          <cell r="E40" t="str">
            <v>CGLI42P</v>
          </cell>
          <cell r="F40" t="str">
            <v>Yes</v>
          </cell>
          <cell r="G40">
            <v>2</v>
          </cell>
          <cell r="H40">
            <v>56</v>
          </cell>
          <cell r="I40">
            <v>42563</v>
          </cell>
          <cell r="J40" t="str">
            <v>C</v>
          </cell>
          <cell r="K40" t="str">
            <v>No Labs</v>
          </cell>
          <cell r="L40" t="str">
            <v>HCC</v>
          </cell>
          <cell r="N40" t="str">
            <v>Box 3 from AK</v>
          </cell>
          <cell r="O40" t="str">
            <v>C</v>
          </cell>
          <cell r="P40" t="str">
            <v>4,5,6,7</v>
          </cell>
          <cell r="Q40">
            <v>44466</v>
          </cell>
          <cell r="R40">
            <v>4</v>
          </cell>
          <cell r="S40" t="str">
            <v>KB</v>
          </cell>
          <cell r="T40">
            <v>533</v>
          </cell>
          <cell r="U40">
            <v>3</v>
          </cell>
          <cell r="V40">
            <v>0</v>
          </cell>
          <cell r="W40" t="str">
            <v>PDF</v>
          </cell>
          <cell r="X40">
            <v>160</v>
          </cell>
          <cell r="Y40">
            <v>5718.97</v>
          </cell>
          <cell r="Z40">
            <v>309</v>
          </cell>
          <cell r="AA40">
            <v>1231.8</v>
          </cell>
          <cell r="AB40">
            <v>457</v>
          </cell>
          <cell r="AC40">
            <v>281.89999999999998</v>
          </cell>
          <cell r="AF40">
            <v>50</v>
          </cell>
          <cell r="AG40">
            <v>7232.67</v>
          </cell>
          <cell r="AH40">
            <v>361.63350000000003</v>
          </cell>
          <cell r="AI40">
            <v>120.54450000000001</v>
          </cell>
          <cell r="AJ40">
            <v>532</v>
          </cell>
          <cell r="AK40" t="str">
            <v>REVCO</v>
          </cell>
          <cell r="AL40" t="str">
            <v>HCC Amy Kim cfDNA Box 1 Sept. 2021</v>
          </cell>
          <cell r="AM40" t="str">
            <v>E2</v>
          </cell>
          <cell r="AN40">
            <v>15</v>
          </cell>
          <cell r="AO40">
            <v>2.0739229081376584</v>
          </cell>
          <cell r="AP40">
            <v>47.926077091862339</v>
          </cell>
          <cell r="AQ40">
            <v>3</v>
          </cell>
          <cell r="AR40">
            <v>44474</v>
          </cell>
          <cell r="AT40" t="str">
            <v>IDT8_UDI_256</v>
          </cell>
          <cell r="AU40">
            <v>3</v>
          </cell>
          <cell r="AV40">
            <v>4</v>
          </cell>
          <cell r="AW40" t="str">
            <v>KB</v>
          </cell>
          <cell r="AX40" t="str">
            <v>PDF</v>
          </cell>
          <cell r="AY40">
            <v>303</v>
          </cell>
          <cell r="AZ40">
            <v>11.74</v>
          </cell>
          <cell r="BA40">
            <v>58.8</v>
          </cell>
          <cell r="BB40">
            <v>444</v>
          </cell>
          <cell r="BC40">
            <v>0.75</v>
          </cell>
          <cell r="BD40">
            <v>2.6</v>
          </cell>
          <cell r="BJ40">
            <v>20</v>
          </cell>
          <cell r="BK40">
            <v>12.49</v>
          </cell>
          <cell r="BL40">
            <v>61.4</v>
          </cell>
          <cell r="BM40">
            <v>249.8</v>
          </cell>
          <cell r="BN40">
            <v>532</v>
          </cell>
          <cell r="BO40" t="str">
            <v>REVCO -20</v>
          </cell>
          <cell r="BP40" t="str">
            <v>HCC PCR1 Box 1</v>
          </cell>
          <cell r="BQ40" t="str">
            <v>D9</v>
          </cell>
          <cell r="BR40">
            <v>5</v>
          </cell>
          <cell r="BS40">
            <v>5</v>
          </cell>
          <cell r="BT40">
            <v>6.2450000000000001</v>
          </cell>
          <cell r="BU40">
            <v>30.7</v>
          </cell>
          <cell r="BV40">
            <v>44481</v>
          </cell>
          <cell r="BX40">
            <v>346.63349999999997</v>
          </cell>
          <cell r="BY40" t="str">
            <v>CGLI42</v>
          </cell>
        </row>
        <row r="41">
          <cell r="A41" t="str">
            <v>CGLI43P</v>
          </cell>
          <cell r="B41" t="str">
            <v>HCCAK145</v>
          </cell>
          <cell r="C41">
            <v>3</v>
          </cell>
          <cell r="D41">
            <v>44467</v>
          </cell>
          <cell r="E41" t="str">
            <v>CGLI43P</v>
          </cell>
          <cell r="F41" t="str">
            <v>Yes</v>
          </cell>
          <cell r="G41">
            <v>1</v>
          </cell>
          <cell r="H41">
            <v>45</v>
          </cell>
          <cell r="I41">
            <v>42570</v>
          </cell>
          <cell r="J41" t="str">
            <v>C</v>
          </cell>
          <cell r="K41">
            <v>6</v>
          </cell>
          <cell r="L41" t="str">
            <v>HCC</v>
          </cell>
          <cell r="N41" t="str">
            <v>Box 3 from AK</v>
          </cell>
          <cell r="O41" t="str">
            <v>C</v>
          </cell>
          <cell r="P41" t="str">
            <v>8,9,10</v>
          </cell>
          <cell r="Q41">
            <v>44466</v>
          </cell>
          <cell r="R41">
            <v>4</v>
          </cell>
          <cell r="S41" t="str">
            <v>KB</v>
          </cell>
          <cell r="T41">
            <v>533</v>
          </cell>
          <cell r="U41">
            <v>2.2000000000000002</v>
          </cell>
          <cell r="V41">
            <v>0.79999999999999982</v>
          </cell>
          <cell r="W41" t="str">
            <v>PDF</v>
          </cell>
          <cell r="X41">
            <v>166</v>
          </cell>
          <cell r="Y41">
            <v>1677.5</v>
          </cell>
          <cell r="Z41">
            <v>316</v>
          </cell>
          <cell r="AA41">
            <v>160.88</v>
          </cell>
          <cell r="AB41">
            <v>502</v>
          </cell>
          <cell r="AC41">
            <v>49.52</v>
          </cell>
          <cell r="AF41">
            <v>50</v>
          </cell>
          <cell r="AG41">
            <v>1887.9</v>
          </cell>
          <cell r="AH41">
            <v>94.394999999999996</v>
          </cell>
          <cell r="AI41">
            <v>42.906818181818174</v>
          </cell>
          <cell r="AJ41">
            <v>532</v>
          </cell>
          <cell r="AK41" t="str">
            <v>REVCO</v>
          </cell>
          <cell r="AL41" t="str">
            <v>HCC Amy Kim cfDNA Box 1 Sept. 2021</v>
          </cell>
          <cell r="AM41" t="str">
            <v>E3</v>
          </cell>
          <cell r="AN41">
            <v>15</v>
          </cell>
          <cell r="AO41">
            <v>7.9453360877165107</v>
          </cell>
          <cell r="AP41">
            <v>42.054663912283488</v>
          </cell>
          <cell r="AQ41">
            <v>3</v>
          </cell>
          <cell r="AR41">
            <v>44474</v>
          </cell>
          <cell r="AT41" t="str">
            <v>IDT8_UDI_260</v>
          </cell>
          <cell r="AU41">
            <v>3</v>
          </cell>
          <cell r="AV41">
            <v>4</v>
          </cell>
          <cell r="AW41" t="str">
            <v>KB</v>
          </cell>
          <cell r="AX41" t="str">
            <v>PDF</v>
          </cell>
          <cell r="AY41">
            <v>304</v>
          </cell>
          <cell r="AZ41">
            <v>6.77</v>
          </cell>
          <cell r="BA41">
            <v>33.799999999999997</v>
          </cell>
          <cell r="BJ41">
            <v>20</v>
          </cell>
          <cell r="BK41">
            <v>6.77</v>
          </cell>
          <cell r="BL41">
            <v>33.799999999999997</v>
          </cell>
          <cell r="BM41">
            <v>135.39999999999998</v>
          </cell>
          <cell r="BN41">
            <v>532</v>
          </cell>
          <cell r="BO41" t="str">
            <v>REVCO -20</v>
          </cell>
          <cell r="BP41" t="str">
            <v>HCC PCR1 Box 1</v>
          </cell>
          <cell r="BQ41" t="str">
            <v>D10</v>
          </cell>
          <cell r="BR41">
            <v>5</v>
          </cell>
          <cell r="BS41">
            <v>5</v>
          </cell>
          <cell r="BT41">
            <v>3.3849999999999998</v>
          </cell>
          <cell r="BU41">
            <v>16.899999999999999</v>
          </cell>
          <cell r="BV41">
            <v>44481</v>
          </cell>
          <cell r="BX41">
            <v>79.394999999999996</v>
          </cell>
          <cell r="BY41" t="str">
            <v>CGLI43</v>
          </cell>
        </row>
        <row r="42">
          <cell r="A42" t="str">
            <v>CGLI44P</v>
          </cell>
          <cell r="B42" t="str">
            <v>HCCAK155</v>
          </cell>
          <cell r="C42">
            <v>4</v>
          </cell>
          <cell r="D42">
            <v>44468</v>
          </cell>
          <cell r="E42" t="str">
            <v>CGLI44P</v>
          </cell>
          <cell r="F42" t="str">
            <v>Yes</v>
          </cell>
          <cell r="G42">
            <v>2</v>
          </cell>
          <cell r="H42">
            <v>75</v>
          </cell>
          <cell r="I42">
            <v>42622</v>
          </cell>
          <cell r="J42" t="str">
            <v>B</v>
          </cell>
          <cell r="K42">
            <v>7</v>
          </cell>
          <cell r="L42" t="str">
            <v>HCC</v>
          </cell>
          <cell r="N42" t="str">
            <v>Box 3 from AK</v>
          </cell>
          <cell r="O42" t="str">
            <v>D</v>
          </cell>
          <cell r="P42" t="str">
            <v>1,2,3,4,</v>
          </cell>
          <cell r="Q42">
            <v>44466</v>
          </cell>
          <cell r="R42">
            <v>4</v>
          </cell>
          <cell r="S42" t="str">
            <v>KB</v>
          </cell>
          <cell r="T42">
            <v>533</v>
          </cell>
          <cell r="U42">
            <v>4</v>
          </cell>
          <cell r="V42">
            <v>0</v>
          </cell>
          <cell r="W42" t="str">
            <v>PDF</v>
          </cell>
          <cell r="X42">
            <v>175</v>
          </cell>
          <cell r="Y42">
            <v>1249.03</v>
          </cell>
          <cell r="Z42">
            <v>366</v>
          </cell>
          <cell r="AA42">
            <v>83.26</v>
          </cell>
          <cell r="AB42">
            <v>533</v>
          </cell>
          <cell r="AC42">
            <v>44.29</v>
          </cell>
          <cell r="AF42">
            <v>50</v>
          </cell>
          <cell r="AG42">
            <v>1376.58</v>
          </cell>
          <cell r="AH42">
            <v>68.828999999999994</v>
          </cell>
          <cell r="AI42">
            <v>17.207249999999998</v>
          </cell>
          <cell r="AJ42">
            <v>532</v>
          </cell>
          <cell r="AK42" t="str">
            <v>REVCO</v>
          </cell>
          <cell r="AL42" t="str">
            <v>HCC Amy Kim cfDNA Box 1 Sept. 2021</v>
          </cell>
          <cell r="AM42" t="str">
            <v>E4</v>
          </cell>
          <cell r="AN42">
            <v>15</v>
          </cell>
          <cell r="AO42">
            <v>10.896569759839604</v>
          </cell>
          <cell r="AP42">
            <v>39.103430240160392</v>
          </cell>
          <cell r="AQ42">
            <v>3</v>
          </cell>
          <cell r="AR42">
            <v>44474</v>
          </cell>
          <cell r="AT42" t="str">
            <v>IDT8_UDI_263</v>
          </cell>
          <cell r="AU42">
            <v>3</v>
          </cell>
          <cell r="AV42">
            <v>4</v>
          </cell>
          <cell r="AW42" t="str">
            <v>KB</v>
          </cell>
          <cell r="AX42" t="str">
            <v>PDF</v>
          </cell>
          <cell r="AY42">
            <v>310</v>
          </cell>
          <cell r="AZ42">
            <v>3.41</v>
          </cell>
          <cell r="BA42">
            <v>16.7</v>
          </cell>
          <cell r="BJ42">
            <v>20</v>
          </cell>
          <cell r="BK42">
            <v>3.41</v>
          </cell>
          <cell r="BL42">
            <v>16.7</v>
          </cell>
          <cell r="BM42">
            <v>68.2</v>
          </cell>
          <cell r="BN42">
            <v>532</v>
          </cell>
          <cell r="BO42" t="str">
            <v>REVCO -20</v>
          </cell>
          <cell r="BP42" t="str">
            <v>HCC PCR1 Box 1</v>
          </cell>
          <cell r="BQ42" t="str">
            <v>E1</v>
          </cell>
          <cell r="BR42">
            <v>5</v>
          </cell>
          <cell r="BS42">
            <v>5</v>
          </cell>
          <cell r="BT42">
            <v>1.7050000000000001</v>
          </cell>
          <cell r="BU42">
            <v>8.35</v>
          </cell>
          <cell r="BV42">
            <v>44481</v>
          </cell>
          <cell r="BX42">
            <v>53.828999999999986</v>
          </cell>
          <cell r="BY42" t="str">
            <v>CGLI44</v>
          </cell>
        </row>
        <row r="43">
          <cell r="A43" t="str">
            <v>CGLI45P</v>
          </cell>
          <cell r="B43" t="str">
            <v>HCCAK156</v>
          </cell>
          <cell r="C43">
            <v>4</v>
          </cell>
          <cell r="D43">
            <v>44469</v>
          </cell>
          <cell r="E43" t="str">
            <v>CGLI45P</v>
          </cell>
          <cell r="F43" t="str">
            <v>Yes</v>
          </cell>
          <cell r="G43">
            <v>2</v>
          </cell>
          <cell r="H43">
            <v>65</v>
          </cell>
          <cell r="I43">
            <v>42642</v>
          </cell>
          <cell r="J43" t="str">
            <v>C</v>
          </cell>
          <cell r="K43">
            <v>6</v>
          </cell>
          <cell r="L43" t="str">
            <v>HCC</v>
          </cell>
          <cell r="N43" t="str">
            <v>Box 3 from AK</v>
          </cell>
          <cell r="O43" t="str">
            <v>D</v>
          </cell>
          <cell r="P43" t="str">
            <v>5,6,7,8</v>
          </cell>
          <cell r="Q43">
            <v>44466</v>
          </cell>
          <cell r="R43">
            <v>4</v>
          </cell>
          <cell r="S43" t="str">
            <v>KB</v>
          </cell>
          <cell r="T43">
            <v>533</v>
          </cell>
          <cell r="U43">
            <v>3.7</v>
          </cell>
          <cell r="V43">
            <v>0.29999999999999982</v>
          </cell>
          <cell r="W43" t="str">
            <v>PDF</v>
          </cell>
          <cell r="X43">
            <v>158</v>
          </cell>
          <cell r="Y43">
            <v>9161.36</v>
          </cell>
          <cell r="Z43">
            <v>317</v>
          </cell>
          <cell r="AA43">
            <v>965.75</v>
          </cell>
          <cell r="AB43">
            <v>479</v>
          </cell>
          <cell r="AC43">
            <v>336</v>
          </cell>
          <cell r="AF43">
            <v>50</v>
          </cell>
          <cell r="AG43">
            <v>10463.11</v>
          </cell>
          <cell r="AH43">
            <v>523.15549999999996</v>
          </cell>
          <cell r="AI43">
            <v>141.39337837837837</v>
          </cell>
          <cell r="AJ43">
            <v>532</v>
          </cell>
          <cell r="AK43" t="str">
            <v>REVCO</v>
          </cell>
          <cell r="AL43" t="str">
            <v>HCC Amy Kim cfDNA Box 1 Sept. 2021</v>
          </cell>
          <cell r="AM43" t="str">
            <v>E5</v>
          </cell>
          <cell r="AN43">
            <v>15</v>
          </cell>
          <cell r="AO43">
            <v>1.4336081719488758</v>
          </cell>
          <cell r="AP43">
            <v>48.566391828051124</v>
          </cell>
          <cell r="AQ43">
            <v>3</v>
          </cell>
          <cell r="AR43">
            <v>44474</v>
          </cell>
          <cell r="AT43" t="str">
            <v>IDT8_UDI_265</v>
          </cell>
          <cell r="AU43">
            <v>3</v>
          </cell>
          <cell r="AV43">
            <v>4</v>
          </cell>
          <cell r="AW43" t="str">
            <v>KB</v>
          </cell>
          <cell r="AX43" t="str">
            <v>PDF</v>
          </cell>
          <cell r="AY43">
            <v>305</v>
          </cell>
          <cell r="AZ43">
            <v>7.46</v>
          </cell>
          <cell r="BA43">
            <v>37</v>
          </cell>
          <cell r="BJ43">
            <v>20</v>
          </cell>
          <cell r="BK43">
            <v>7.46</v>
          </cell>
          <cell r="BL43">
            <v>37</v>
          </cell>
          <cell r="BM43">
            <v>149.19999999999999</v>
          </cell>
          <cell r="BN43">
            <v>532</v>
          </cell>
          <cell r="BO43" t="str">
            <v>REVCO -20</v>
          </cell>
          <cell r="BP43" t="str">
            <v>HCC PCR1 Box 1</v>
          </cell>
          <cell r="BQ43" t="str">
            <v>E2</v>
          </cell>
          <cell r="BR43">
            <v>5</v>
          </cell>
          <cell r="BS43">
            <v>5</v>
          </cell>
          <cell r="BT43">
            <v>3.73</v>
          </cell>
          <cell r="BU43">
            <v>18.5</v>
          </cell>
          <cell r="BV43">
            <v>44481</v>
          </cell>
          <cell r="BX43">
            <v>508.15549999999996</v>
          </cell>
          <cell r="BY43" t="str">
            <v>CGLI45</v>
          </cell>
        </row>
        <row r="44">
          <cell r="A44" t="str">
            <v>CGLI46P</v>
          </cell>
          <cell r="B44" t="str">
            <v>HCCAK175</v>
          </cell>
          <cell r="C44">
            <v>3</v>
          </cell>
          <cell r="D44">
            <v>44470</v>
          </cell>
          <cell r="E44" t="str">
            <v>CGLI46P</v>
          </cell>
          <cell r="F44" t="str">
            <v>Yes</v>
          </cell>
          <cell r="G44">
            <v>2</v>
          </cell>
          <cell r="H44">
            <v>38</v>
          </cell>
          <cell r="I44">
            <v>42822</v>
          </cell>
          <cell r="J44" t="str">
            <v>C</v>
          </cell>
          <cell r="K44">
            <v>5</v>
          </cell>
          <cell r="L44" t="str">
            <v>HCC</v>
          </cell>
          <cell r="N44" t="str">
            <v>Box 3 from AK</v>
          </cell>
          <cell r="O44" t="str">
            <v>E</v>
          </cell>
          <cell r="P44" t="str">
            <v>1,2,3</v>
          </cell>
          <cell r="Q44">
            <v>44466</v>
          </cell>
          <cell r="R44">
            <v>4</v>
          </cell>
          <cell r="S44" t="str">
            <v>KB</v>
          </cell>
          <cell r="T44">
            <v>533</v>
          </cell>
          <cell r="U44">
            <v>3</v>
          </cell>
          <cell r="V44">
            <v>0</v>
          </cell>
          <cell r="W44" t="str">
            <v>PDF</v>
          </cell>
          <cell r="X44">
            <v>156</v>
          </cell>
          <cell r="Y44">
            <v>4556.6899999999996</v>
          </cell>
          <cell r="Z44">
            <v>316</v>
          </cell>
          <cell r="AA44">
            <v>290.43</v>
          </cell>
          <cell r="AB44">
            <v>480</v>
          </cell>
          <cell r="AC44">
            <v>74.680000000000007</v>
          </cell>
          <cell r="AF44">
            <v>50</v>
          </cell>
          <cell r="AG44">
            <v>4921.8</v>
          </cell>
          <cell r="AH44">
            <v>246.09</v>
          </cell>
          <cell r="AI44">
            <v>82.03</v>
          </cell>
          <cell r="AJ44">
            <v>532</v>
          </cell>
          <cell r="AK44" t="str">
            <v>REVCO</v>
          </cell>
          <cell r="AL44" t="str">
            <v>HCC Amy Kim cfDNA Box 1 Sept. 2021</v>
          </cell>
          <cell r="AM44" t="str">
            <v>E6</v>
          </cell>
          <cell r="AN44">
            <v>15</v>
          </cell>
          <cell r="AO44">
            <v>3.047665488236011</v>
          </cell>
          <cell r="AP44">
            <v>46.952334511763986</v>
          </cell>
          <cell r="AQ44">
            <v>3</v>
          </cell>
          <cell r="AR44">
            <v>44474</v>
          </cell>
          <cell r="AT44" t="str">
            <v>IDT8_UDI_267</v>
          </cell>
          <cell r="AU44">
            <v>3</v>
          </cell>
          <cell r="AV44">
            <v>4</v>
          </cell>
          <cell r="AW44" t="str">
            <v>KB</v>
          </cell>
          <cell r="AX44" t="str">
            <v>PDF</v>
          </cell>
          <cell r="AY44">
            <v>301</v>
          </cell>
          <cell r="AZ44">
            <v>13.34</v>
          </cell>
          <cell r="BA44">
            <v>67.099999999999994</v>
          </cell>
          <cell r="BJ44">
            <v>20</v>
          </cell>
          <cell r="BK44">
            <v>13.34</v>
          </cell>
          <cell r="BL44">
            <v>67.099999999999994</v>
          </cell>
          <cell r="BM44">
            <v>266.8</v>
          </cell>
          <cell r="BN44">
            <v>532</v>
          </cell>
          <cell r="BO44" t="str">
            <v>REVCO -20</v>
          </cell>
          <cell r="BP44" t="str">
            <v>HCC PCR1 Box 1</v>
          </cell>
          <cell r="BQ44" t="str">
            <v>E3</v>
          </cell>
          <cell r="BR44">
            <v>5</v>
          </cell>
          <cell r="BS44">
            <v>5</v>
          </cell>
          <cell r="BT44">
            <v>6.67</v>
          </cell>
          <cell r="BU44">
            <v>33.549999999999997</v>
          </cell>
          <cell r="BV44">
            <v>44481</v>
          </cell>
          <cell r="BX44">
            <v>231.09</v>
          </cell>
          <cell r="BY44" t="str">
            <v>CGLI46</v>
          </cell>
        </row>
        <row r="45">
          <cell r="A45" t="str">
            <v>CGLI47P</v>
          </cell>
          <cell r="B45" t="str">
            <v>HCCAK169</v>
          </cell>
          <cell r="C45">
            <v>2</v>
          </cell>
          <cell r="D45">
            <v>44471</v>
          </cell>
          <cell r="E45" t="str">
            <v>CGLI47P</v>
          </cell>
          <cell r="F45" t="str">
            <v>Yes</v>
          </cell>
          <cell r="G45">
            <v>2</v>
          </cell>
          <cell r="H45">
            <v>70</v>
          </cell>
          <cell r="I45">
            <v>42718</v>
          </cell>
          <cell r="J45" t="str">
            <v>C</v>
          </cell>
          <cell r="K45">
            <v>5</v>
          </cell>
          <cell r="L45" t="str">
            <v>HCC</v>
          </cell>
          <cell r="N45" t="str">
            <v>Box 3 from AK</v>
          </cell>
          <cell r="O45" t="str">
            <v>D</v>
          </cell>
          <cell r="P45" t="str">
            <v>9,10</v>
          </cell>
          <cell r="Q45">
            <v>44466</v>
          </cell>
          <cell r="R45">
            <v>4</v>
          </cell>
          <cell r="S45" t="str">
            <v>KB</v>
          </cell>
          <cell r="T45">
            <v>533</v>
          </cell>
          <cell r="U45">
            <v>1.7</v>
          </cell>
          <cell r="V45">
            <v>0.30000000000000004</v>
          </cell>
          <cell r="W45" t="str">
            <v>PDF</v>
          </cell>
          <cell r="X45">
            <v>157</v>
          </cell>
          <cell r="Y45">
            <v>5621.96</v>
          </cell>
          <cell r="Z45">
            <v>315</v>
          </cell>
          <cell r="AA45">
            <v>384.54</v>
          </cell>
          <cell r="AB45">
            <v>493</v>
          </cell>
          <cell r="AC45">
            <v>210.38</v>
          </cell>
          <cell r="AF45">
            <v>50</v>
          </cell>
          <cell r="AG45">
            <v>6216.88</v>
          </cell>
          <cell r="AH45">
            <v>310.84399999999999</v>
          </cell>
          <cell r="AI45">
            <v>182.84941176470588</v>
          </cell>
          <cell r="AJ45">
            <v>532</v>
          </cell>
          <cell r="AK45" t="str">
            <v>REVCO</v>
          </cell>
          <cell r="AL45" t="str">
            <v>HCC Amy Kim cfDNA Box 1 Sept. 2021</v>
          </cell>
          <cell r="AM45" t="str">
            <v>E7</v>
          </cell>
          <cell r="AN45">
            <v>15</v>
          </cell>
          <cell r="AO45">
            <v>2.4127858346952169</v>
          </cell>
          <cell r="AP45">
            <v>47.587214165304786</v>
          </cell>
          <cell r="AQ45">
            <v>3</v>
          </cell>
          <cell r="AR45">
            <v>44474</v>
          </cell>
          <cell r="AT45" t="str">
            <v>IDT8_UDI_270</v>
          </cell>
          <cell r="AU45">
            <v>3</v>
          </cell>
          <cell r="AV45">
            <v>4</v>
          </cell>
          <cell r="AW45" t="str">
            <v>KB</v>
          </cell>
          <cell r="AX45" t="str">
            <v>PDF</v>
          </cell>
          <cell r="AY45">
            <v>305</v>
          </cell>
          <cell r="AZ45">
            <v>13.98</v>
          </cell>
          <cell r="BA45">
            <v>69.5</v>
          </cell>
          <cell r="BJ45">
            <v>20</v>
          </cell>
          <cell r="BK45">
            <v>13.98</v>
          </cell>
          <cell r="BL45">
            <v>69.5</v>
          </cell>
          <cell r="BM45">
            <v>279.60000000000002</v>
          </cell>
          <cell r="BN45">
            <v>532</v>
          </cell>
          <cell r="BO45" t="str">
            <v>REVCO -20</v>
          </cell>
          <cell r="BP45" t="str">
            <v>HCC PCR1 Box 1</v>
          </cell>
          <cell r="BQ45" t="str">
            <v>E4</v>
          </cell>
          <cell r="BR45">
            <v>5</v>
          </cell>
          <cell r="BS45">
            <v>5</v>
          </cell>
          <cell r="BT45">
            <v>6.99</v>
          </cell>
          <cell r="BU45">
            <v>34.75</v>
          </cell>
          <cell r="BV45">
            <v>44481</v>
          </cell>
          <cell r="BX45">
            <v>295.84399999999999</v>
          </cell>
          <cell r="BY45" t="str">
            <v>CGLI47</v>
          </cell>
        </row>
        <row r="46">
          <cell r="A46" t="str">
            <v>CGLI48P</v>
          </cell>
          <cell r="B46" t="str">
            <v>HCCAK192</v>
          </cell>
          <cell r="C46">
            <v>3</v>
          </cell>
          <cell r="D46">
            <v>44472</v>
          </cell>
          <cell r="E46" t="str">
            <v>CGLI48P</v>
          </cell>
          <cell r="F46" t="str">
            <v>Yes</v>
          </cell>
          <cell r="G46">
            <v>2</v>
          </cell>
          <cell r="H46">
            <v>67</v>
          </cell>
          <cell r="I46">
            <v>42944</v>
          </cell>
          <cell r="J46" t="str">
            <v>B</v>
          </cell>
          <cell r="K46">
            <v>7</v>
          </cell>
          <cell r="L46" t="str">
            <v>HCC</v>
          </cell>
          <cell r="N46" t="str">
            <v>Box 3 from AK</v>
          </cell>
          <cell r="O46" t="str">
            <v>E</v>
          </cell>
          <cell r="P46" t="str">
            <v>8,9,10</v>
          </cell>
          <cell r="Q46">
            <v>44466</v>
          </cell>
          <cell r="R46">
            <v>4</v>
          </cell>
          <cell r="S46" t="str">
            <v>KB</v>
          </cell>
          <cell r="T46">
            <v>533</v>
          </cell>
          <cell r="U46">
            <v>2.8</v>
          </cell>
          <cell r="V46">
            <v>0.20000000000000018</v>
          </cell>
          <cell r="W46" t="str">
            <v>PDF</v>
          </cell>
          <cell r="X46">
            <v>165</v>
          </cell>
          <cell r="Y46">
            <v>784.83</v>
          </cell>
          <cell r="Z46">
            <v>353</v>
          </cell>
          <cell r="AA46">
            <v>71.22</v>
          </cell>
          <cell r="AB46">
            <v>533</v>
          </cell>
          <cell r="AC46">
            <v>37.229999999999997</v>
          </cell>
          <cell r="AF46">
            <v>50</v>
          </cell>
          <cell r="AG46">
            <v>893.28000000000009</v>
          </cell>
          <cell r="AH46">
            <v>44.664000000000009</v>
          </cell>
          <cell r="AI46">
            <v>15.951428571428576</v>
          </cell>
          <cell r="AJ46">
            <v>532</v>
          </cell>
          <cell r="AK46" t="str">
            <v>REVCO</v>
          </cell>
          <cell r="AL46" t="str">
            <v>HCC Amy Kim cfDNA Box 1 Sept. 2021</v>
          </cell>
          <cell r="AM46" t="str">
            <v>E8</v>
          </cell>
          <cell r="AN46">
            <v>15</v>
          </cell>
          <cell r="AO46">
            <v>16.792047286405154</v>
          </cell>
          <cell r="AP46">
            <v>33.20795271359485</v>
          </cell>
          <cell r="AQ46">
            <v>3</v>
          </cell>
          <cell r="AR46">
            <v>44474</v>
          </cell>
          <cell r="AT46" t="str">
            <v>IDT8_UDI_275</v>
          </cell>
          <cell r="AU46">
            <v>3</v>
          </cell>
          <cell r="AV46">
            <v>4</v>
          </cell>
          <cell r="AW46" t="str">
            <v>KB</v>
          </cell>
          <cell r="AX46" t="str">
            <v>PDF</v>
          </cell>
          <cell r="AY46">
            <v>308</v>
          </cell>
          <cell r="AZ46">
            <v>8.15</v>
          </cell>
          <cell r="BA46">
            <v>40.1</v>
          </cell>
          <cell r="BB46">
            <v>491</v>
          </cell>
          <cell r="BC46">
            <v>0.44</v>
          </cell>
          <cell r="BD46">
            <v>1.3</v>
          </cell>
          <cell r="BJ46">
            <v>20</v>
          </cell>
          <cell r="BK46">
            <v>8.59</v>
          </cell>
          <cell r="BL46">
            <v>41.4</v>
          </cell>
          <cell r="BM46">
            <v>171.8</v>
          </cell>
          <cell r="BN46">
            <v>532</v>
          </cell>
          <cell r="BO46" t="str">
            <v>REVCO -20</v>
          </cell>
          <cell r="BP46" t="str">
            <v>HCC PCR1 Box 1</v>
          </cell>
          <cell r="BQ46" t="str">
            <v>E5</v>
          </cell>
          <cell r="BR46">
            <v>5</v>
          </cell>
          <cell r="BS46">
            <v>5</v>
          </cell>
          <cell r="BT46">
            <v>4.2949999999999999</v>
          </cell>
          <cell r="BU46">
            <v>20.7</v>
          </cell>
          <cell r="BV46">
            <v>44481</v>
          </cell>
          <cell r="BX46">
            <v>29.664000000000016</v>
          </cell>
          <cell r="BY46" t="str">
            <v>CGLI48</v>
          </cell>
        </row>
        <row r="47">
          <cell r="A47" t="str">
            <v>CGLI49P</v>
          </cell>
          <cell r="B47" t="str">
            <v>HCCAK271</v>
          </cell>
          <cell r="C47">
            <v>4</v>
          </cell>
          <cell r="D47">
            <v>44473</v>
          </cell>
          <cell r="E47" t="str">
            <v>CGLI49P</v>
          </cell>
          <cell r="F47" t="str">
            <v>Yes</v>
          </cell>
          <cell r="G47">
            <v>2</v>
          </cell>
          <cell r="H47">
            <v>62</v>
          </cell>
          <cell r="I47">
            <v>43476</v>
          </cell>
          <cell r="J47" t="str">
            <v>B</v>
          </cell>
          <cell r="K47">
            <v>6</v>
          </cell>
          <cell r="L47" t="str">
            <v>HCC</v>
          </cell>
          <cell r="N47" t="str">
            <v>Box 3 from AK</v>
          </cell>
          <cell r="O47" t="str">
            <v>E</v>
          </cell>
          <cell r="P47" t="str">
            <v>4,5,6,7</v>
          </cell>
          <cell r="Q47">
            <v>44466</v>
          </cell>
          <cell r="R47">
            <v>4</v>
          </cell>
          <cell r="S47" t="str">
            <v>KB</v>
          </cell>
          <cell r="T47">
            <v>533</v>
          </cell>
          <cell r="U47">
            <v>3.9</v>
          </cell>
          <cell r="V47">
            <v>0.10000000000000009</v>
          </cell>
          <cell r="W47" t="str">
            <v>PDF</v>
          </cell>
          <cell r="X47">
            <v>165</v>
          </cell>
          <cell r="Y47">
            <v>1219.75</v>
          </cell>
          <cell r="Z47">
            <v>322</v>
          </cell>
          <cell r="AA47">
            <v>123.42</v>
          </cell>
          <cell r="AB47">
            <v>556</v>
          </cell>
          <cell r="AC47">
            <v>43.33</v>
          </cell>
          <cell r="AF47">
            <v>50</v>
          </cell>
          <cell r="AG47">
            <v>1386.5</v>
          </cell>
          <cell r="AH47">
            <v>69.325000000000003</v>
          </cell>
          <cell r="AI47">
            <v>17.775641025641026</v>
          </cell>
          <cell r="AJ47">
            <v>532</v>
          </cell>
          <cell r="AK47" t="str">
            <v>REVCO</v>
          </cell>
          <cell r="AL47" t="str">
            <v>HCC Amy Kim cfDNA Box 1 Sept. 2021</v>
          </cell>
          <cell r="AM47" t="str">
            <v>E9</v>
          </cell>
          <cell r="AN47">
            <v>15</v>
          </cell>
          <cell r="AO47">
            <v>10.818608005769924</v>
          </cell>
          <cell r="AP47">
            <v>39.181391994230076</v>
          </cell>
          <cell r="AQ47">
            <v>3</v>
          </cell>
          <cell r="AR47">
            <v>44474</v>
          </cell>
          <cell r="AT47" t="str">
            <v>IDT8_UDI_280</v>
          </cell>
          <cell r="AU47">
            <v>3</v>
          </cell>
          <cell r="AV47">
            <v>4</v>
          </cell>
          <cell r="AW47" t="str">
            <v>KB</v>
          </cell>
          <cell r="AX47" t="str">
            <v>PDF</v>
          </cell>
          <cell r="AY47">
            <v>302</v>
          </cell>
          <cell r="AZ47">
            <v>7.17</v>
          </cell>
          <cell r="BA47">
            <v>36</v>
          </cell>
          <cell r="BB47">
            <v>463</v>
          </cell>
          <cell r="BC47">
            <v>0.44</v>
          </cell>
          <cell r="BD47">
            <v>1.5</v>
          </cell>
          <cell r="BJ47">
            <v>20</v>
          </cell>
          <cell r="BK47">
            <v>7.61</v>
          </cell>
          <cell r="BL47">
            <v>37.5</v>
          </cell>
          <cell r="BM47">
            <v>152.20000000000002</v>
          </cell>
          <cell r="BN47">
            <v>532</v>
          </cell>
          <cell r="BO47" t="str">
            <v>REVCO -20</v>
          </cell>
          <cell r="BP47" t="str">
            <v>HCC PCR1 Box 1</v>
          </cell>
          <cell r="BQ47" t="str">
            <v>E6</v>
          </cell>
          <cell r="BR47">
            <v>5</v>
          </cell>
          <cell r="BS47">
            <v>5</v>
          </cell>
          <cell r="BT47">
            <v>3.8050000000000002</v>
          </cell>
          <cell r="BU47">
            <v>18.75</v>
          </cell>
          <cell r="BV47">
            <v>44481</v>
          </cell>
          <cell r="BX47">
            <v>54.325000000000003</v>
          </cell>
          <cell r="BY47" t="str">
            <v>CGLI49</v>
          </cell>
        </row>
        <row r="48">
          <cell r="A48" t="str">
            <v>CGLI50P</v>
          </cell>
          <cell r="B48" t="str">
            <v>HCCAK193</v>
          </cell>
          <cell r="C48">
            <v>4</v>
          </cell>
          <cell r="D48">
            <v>44474</v>
          </cell>
          <cell r="E48" t="str">
            <v>CGLI50P</v>
          </cell>
          <cell r="F48" t="str">
            <v>Yes</v>
          </cell>
          <cell r="G48">
            <v>2</v>
          </cell>
          <cell r="H48">
            <v>70</v>
          </cell>
          <cell r="I48">
            <v>42965</v>
          </cell>
          <cell r="J48" t="str">
            <v>B</v>
          </cell>
          <cell r="K48">
            <v>5</v>
          </cell>
          <cell r="L48" t="str">
            <v>HCC</v>
          </cell>
          <cell r="N48" t="str">
            <v>Box 3 from AK</v>
          </cell>
          <cell r="O48" t="str">
            <v>F</v>
          </cell>
          <cell r="P48" t="str">
            <v>1,2,3,4</v>
          </cell>
          <cell r="Q48">
            <v>44466</v>
          </cell>
          <cell r="R48">
            <v>4</v>
          </cell>
          <cell r="S48" t="str">
            <v>KB</v>
          </cell>
          <cell r="T48">
            <v>533</v>
          </cell>
          <cell r="U48">
            <v>4</v>
          </cell>
          <cell r="V48">
            <v>0</v>
          </cell>
          <cell r="W48" t="str">
            <v>PDF</v>
          </cell>
          <cell r="X48">
            <v>173</v>
          </cell>
          <cell r="Y48">
            <v>14240.09</v>
          </cell>
          <cell r="Z48">
            <v>316</v>
          </cell>
          <cell r="AA48">
            <v>761.17</v>
          </cell>
          <cell r="AB48">
            <v>455</v>
          </cell>
          <cell r="AC48">
            <v>296.27999999999997</v>
          </cell>
          <cell r="AF48">
            <v>50</v>
          </cell>
          <cell r="AG48">
            <v>15297.54</v>
          </cell>
          <cell r="AH48">
            <v>764.87699999999995</v>
          </cell>
          <cell r="AI48">
            <v>191.21924999999999</v>
          </cell>
          <cell r="AJ48">
            <v>532</v>
          </cell>
          <cell r="AK48" t="str">
            <v>REVCO</v>
          </cell>
          <cell r="AL48" t="str">
            <v>HCC Amy Kim cfDNA Box 1 Sept. 2021</v>
          </cell>
          <cell r="AM48" t="str">
            <v>E10</v>
          </cell>
          <cell r="AN48">
            <v>15</v>
          </cell>
          <cell r="AO48">
            <v>0.98054981389164542</v>
          </cell>
          <cell r="AP48">
            <v>49.019450186108358</v>
          </cell>
          <cell r="AQ48">
            <v>3</v>
          </cell>
          <cell r="AR48">
            <v>44474</v>
          </cell>
          <cell r="AT48" t="str">
            <v>IDT8_UDI_281</v>
          </cell>
          <cell r="AU48">
            <v>3</v>
          </cell>
          <cell r="AV48">
            <v>4</v>
          </cell>
          <cell r="AW48" t="str">
            <v>KB</v>
          </cell>
          <cell r="AX48" t="str">
            <v>PDF</v>
          </cell>
          <cell r="AY48">
            <v>305</v>
          </cell>
          <cell r="AZ48">
            <v>15.49</v>
          </cell>
          <cell r="BA48">
            <v>77</v>
          </cell>
          <cell r="BB48">
            <v>454</v>
          </cell>
          <cell r="BC48">
            <v>0.39</v>
          </cell>
          <cell r="BD48">
            <v>1.3</v>
          </cell>
          <cell r="BJ48">
            <v>20</v>
          </cell>
          <cell r="BK48">
            <v>15.88</v>
          </cell>
          <cell r="BL48">
            <v>78.3</v>
          </cell>
          <cell r="BM48">
            <v>317.60000000000002</v>
          </cell>
          <cell r="BN48">
            <v>532</v>
          </cell>
          <cell r="BO48" t="str">
            <v>REVCO -20</v>
          </cell>
          <cell r="BP48" t="str">
            <v>HCC PCR1 Box 1</v>
          </cell>
          <cell r="BQ48" t="str">
            <v>E7</v>
          </cell>
          <cell r="BR48">
            <v>5</v>
          </cell>
          <cell r="BS48">
            <v>5</v>
          </cell>
          <cell r="BT48">
            <v>7.94</v>
          </cell>
          <cell r="BU48">
            <v>39.15</v>
          </cell>
          <cell r="BV48">
            <v>44481</v>
          </cell>
          <cell r="BX48">
            <v>749.87699999999995</v>
          </cell>
          <cell r="BY48" t="str">
            <v>CGLI50</v>
          </cell>
        </row>
        <row r="49">
          <cell r="A49" t="str">
            <v>CGH17N_38</v>
          </cell>
          <cell r="E49" t="str">
            <v>CGH17N_38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Q49">
            <v>43406</v>
          </cell>
          <cell r="S49" t="str">
            <v>AL</v>
          </cell>
          <cell r="W49" t="str">
            <v>103018 nDNA 1_DNA 1000_DE13805124_2018-10-30_15-52-25</v>
          </cell>
          <cell r="X49">
            <v>157</v>
          </cell>
          <cell r="Y49">
            <v>33.880000000000003</v>
          </cell>
          <cell r="AF49">
            <v>50</v>
          </cell>
          <cell r="AG49">
            <v>33.880000000000003</v>
          </cell>
          <cell r="AH49">
            <v>1694.0000000000002</v>
          </cell>
          <cell r="AJ49">
            <v>531</v>
          </cell>
          <cell r="AK49">
            <v>-20</v>
          </cell>
          <cell r="AL49" t="str">
            <v>Lymphocyte control</v>
          </cell>
          <cell r="AM49" t="str">
            <v>small box</v>
          </cell>
          <cell r="AN49">
            <v>34</v>
          </cell>
          <cell r="AO49">
            <v>1.0035419126328216</v>
          </cell>
          <cell r="AP49">
            <v>48.996458087367181</v>
          </cell>
          <cell r="AQ49">
            <v>3</v>
          </cell>
          <cell r="AR49">
            <v>44474</v>
          </cell>
          <cell r="AT49" t="str">
            <v>IDT8_UDI_289</v>
          </cell>
          <cell r="AU49">
            <v>3</v>
          </cell>
          <cell r="AV49">
            <v>4</v>
          </cell>
          <cell r="AW49" t="str">
            <v>KB</v>
          </cell>
          <cell r="AX49" t="str">
            <v>PDF</v>
          </cell>
          <cell r="AY49">
            <v>288</v>
          </cell>
          <cell r="AZ49">
            <v>5.71</v>
          </cell>
          <cell r="BA49">
            <v>30</v>
          </cell>
          <cell r="BJ49">
            <v>20</v>
          </cell>
          <cell r="BK49">
            <v>5.71</v>
          </cell>
          <cell r="BL49">
            <v>30</v>
          </cell>
          <cell r="BM49">
            <v>114.2</v>
          </cell>
          <cell r="BN49">
            <v>532</v>
          </cell>
          <cell r="BO49" t="str">
            <v>REVCO -20</v>
          </cell>
          <cell r="BP49" t="str">
            <v>HCC PCR1 Box 1</v>
          </cell>
          <cell r="BQ49" t="str">
            <v>E8</v>
          </cell>
          <cell r="BR49">
            <v>5</v>
          </cell>
          <cell r="BS49">
            <v>5</v>
          </cell>
          <cell r="BT49">
            <v>2.855</v>
          </cell>
          <cell r="BU49">
            <v>15</v>
          </cell>
          <cell r="BV49">
            <v>44481</v>
          </cell>
          <cell r="BX49">
            <v>1660.0000000000002</v>
          </cell>
          <cell r="BY49" t="str">
            <v>CGH17N_38</v>
          </cell>
        </row>
        <row r="50">
          <cell r="A50" t="str">
            <v>CGLI33P</v>
          </cell>
          <cell r="B50" t="str">
            <v>HCCAK291</v>
          </cell>
          <cell r="C50">
            <v>4</v>
          </cell>
          <cell r="D50">
            <v>44448</v>
          </cell>
          <cell r="E50" t="str">
            <v>CGLI33P</v>
          </cell>
          <cell r="F50" t="str">
            <v>Yes</v>
          </cell>
          <cell r="G50">
            <v>2</v>
          </cell>
          <cell r="H50">
            <v>64</v>
          </cell>
          <cell r="I50">
            <v>43543</v>
          </cell>
          <cell r="J50" t="str">
            <v>C</v>
          </cell>
          <cell r="K50">
            <v>5</v>
          </cell>
          <cell r="L50" t="str">
            <v>HCC</v>
          </cell>
          <cell r="N50" t="str">
            <v>Controls from AK</v>
          </cell>
          <cell r="O50" t="str">
            <v>F</v>
          </cell>
          <cell r="P50" t="str">
            <v>2,3,4,5</v>
          </cell>
          <cell r="Q50">
            <v>44456</v>
          </cell>
          <cell r="R50">
            <v>3</v>
          </cell>
          <cell r="S50" t="str">
            <v>ZF</v>
          </cell>
          <cell r="T50">
            <v>533</v>
          </cell>
          <cell r="U50">
            <v>3.8</v>
          </cell>
          <cell r="V50">
            <v>0.20000000000000018</v>
          </cell>
          <cell r="W50" t="str">
            <v>PDF</v>
          </cell>
          <cell r="X50">
            <v>162</v>
          </cell>
          <cell r="Y50">
            <v>724.06</v>
          </cell>
          <cell r="Z50">
            <v>316</v>
          </cell>
          <cell r="AA50">
            <v>75.739999999999995</v>
          </cell>
          <cell r="AB50">
            <v>496</v>
          </cell>
          <cell r="AC50">
            <v>39.229999999999997</v>
          </cell>
          <cell r="AF50">
            <v>50</v>
          </cell>
          <cell r="AG50">
            <v>839.03</v>
          </cell>
          <cell r="AH50">
            <v>41.951500000000003</v>
          </cell>
          <cell r="AI50">
            <v>11.039868421052633</v>
          </cell>
          <cell r="AJ50">
            <v>532</v>
          </cell>
          <cell r="AK50" t="str">
            <v>REVCO</v>
          </cell>
          <cell r="AL50" t="str">
            <v>HCC Amy Kim cfDNA Box 1 Sept. 2021</v>
          </cell>
          <cell r="AM50" t="str">
            <v>C1</v>
          </cell>
          <cell r="AN50">
            <v>15</v>
          </cell>
          <cell r="AO50">
            <v>17.877787445025803</v>
          </cell>
          <cell r="AP50">
            <v>32.122212554974197</v>
          </cell>
          <cell r="AQ50">
            <v>4</v>
          </cell>
          <cell r="AR50">
            <v>44475</v>
          </cell>
          <cell r="AT50" t="str">
            <v>IDT8_UDI_292</v>
          </cell>
          <cell r="AU50">
            <v>3</v>
          </cell>
          <cell r="AV50">
            <v>4</v>
          </cell>
          <cell r="AW50" t="str">
            <v>KB</v>
          </cell>
          <cell r="AX50" t="str">
            <v>PDF</v>
          </cell>
          <cell r="AY50">
            <v>309</v>
          </cell>
          <cell r="AZ50">
            <v>11.12</v>
          </cell>
          <cell r="BA50">
            <v>54.5</v>
          </cell>
          <cell r="BB50">
            <v>492</v>
          </cell>
          <cell r="BC50">
            <v>1.1399999999999999</v>
          </cell>
          <cell r="BD50">
            <v>3.5</v>
          </cell>
          <cell r="BJ50">
            <v>20</v>
          </cell>
          <cell r="BK50">
            <v>12.26</v>
          </cell>
          <cell r="BL50">
            <v>58</v>
          </cell>
          <cell r="BM50">
            <v>245.2</v>
          </cell>
          <cell r="BN50">
            <v>532</v>
          </cell>
          <cell r="BO50" t="str">
            <v>REVCO -20</v>
          </cell>
          <cell r="BP50" t="str">
            <v>HCC PCR1 Box 1</v>
          </cell>
          <cell r="BQ50" t="str">
            <v>E9</v>
          </cell>
          <cell r="BR50">
            <v>5</v>
          </cell>
          <cell r="BS50">
            <v>5</v>
          </cell>
          <cell r="BT50">
            <v>6.13</v>
          </cell>
          <cell r="BU50">
            <v>29</v>
          </cell>
          <cell r="BV50">
            <v>44481</v>
          </cell>
          <cell r="BX50">
            <v>26.951499999999999</v>
          </cell>
          <cell r="BY50" t="str">
            <v>CGLI33</v>
          </cell>
        </row>
        <row r="51">
          <cell r="A51" t="str">
            <v>CGLI35P</v>
          </cell>
          <cell r="B51" t="str">
            <v>AK296</v>
          </cell>
          <cell r="C51">
            <v>4</v>
          </cell>
          <cell r="D51">
            <v>44448</v>
          </cell>
          <cell r="E51" t="str">
            <v>CGLI35P</v>
          </cell>
          <cell r="F51" t="str">
            <v>No</v>
          </cell>
          <cell r="G51">
            <v>2</v>
          </cell>
          <cell r="H51">
            <v>36</v>
          </cell>
          <cell r="I51">
            <v>43567</v>
          </cell>
          <cell r="J51" t="str">
            <v>N</v>
          </cell>
          <cell r="K51">
            <v>8</v>
          </cell>
          <cell r="L51" t="str">
            <v>Cirrhosis</v>
          </cell>
          <cell r="N51" t="str">
            <v>Controls from AK</v>
          </cell>
          <cell r="O51" t="str">
            <v>G</v>
          </cell>
          <cell r="P51" t="str">
            <v>2,3,4,5</v>
          </cell>
          <cell r="Q51">
            <v>44456</v>
          </cell>
          <cell r="R51">
            <v>3</v>
          </cell>
          <cell r="S51" t="str">
            <v>ZF</v>
          </cell>
          <cell r="T51">
            <v>533</v>
          </cell>
          <cell r="U51">
            <v>3.6</v>
          </cell>
          <cell r="V51">
            <v>0.39999999999999991</v>
          </cell>
          <cell r="W51" t="str">
            <v>PDF</v>
          </cell>
          <cell r="X51">
            <v>174</v>
          </cell>
          <cell r="Y51">
            <v>199.18</v>
          </cell>
          <cell r="Z51">
            <v>327</v>
          </cell>
          <cell r="AA51">
            <v>33.57</v>
          </cell>
          <cell r="AB51">
            <v>513</v>
          </cell>
          <cell r="AC51">
            <v>6.47</v>
          </cell>
          <cell r="AF51">
            <v>50</v>
          </cell>
          <cell r="AG51">
            <v>239.22</v>
          </cell>
          <cell r="AH51">
            <v>11.961</v>
          </cell>
          <cell r="AI51">
            <v>3.3224999999999998</v>
          </cell>
          <cell r="AJ51">
            <v>532</v>
          </cell>
          <cell r="AK51" t="str">
            <v>REVCO</v>
          </cell>
          <cell r="AL51" t="str">
            <v>HCC Amy Kim cfDNA Box 1 Sept. 2021</v>
          </cell>
          <cell r="AM51" t="str">
            <v>C3</v>
          </cell>
          <cell r="AN51">
            <v>11.961</v>
          </cell>
          <cell r="AO51">
            <v>50</v>
          </cell>
          <cell r="AP51">
            <v>0</v>
          </cell>
          <cell r="AQ51">
            <v>4</v>
          </cell>
          <cell r="AR51">
            <v>44475</v>
          </cell>
          <cell r="AT51" t="str">
            <v>IDT8_UDI_298</v>
          </cell>
          <cell r="AU51">
            <v>3</v>
          </cell>
          <cell r="AV51">
            <v>4</v>
          </cell>
          <cell r="AW51" t="str">
            <v>KB</v>
          </cell>
          <cell r="AX51" t="str">
            <v>PDF</v>
          </cell>
          <cell r="AY51">
            <v>308</v>
          </cell>
          <cell r="AZ51">
            <v>7.94</v>
          </cell>
          <cell r="BA51">
            <v>39.1</v>
          </cell>
          <cell r="BB51">
            <v>456</v>
          </cell>
          <cell r="BC51">
            <v>0.44</v>
          </cell>
          <cell r="BD51">
            <v>1.5</v>
          </cell>
          <cell r="BJ51">
            <v>20</v>
          </cell>
          <cell r="BK51">
            <v>8.3800000000000008</v>
          </cell>
          <cell r="BL51">
            <v>40.6</v>
          </cell>
          <cell r="BM51">
            <v>167.60000000000002</v>
          </cell>
          <cell r="BN51">
            <v>532</v>
          </cell>
          <cell r="BO51" t="str">
            <v>REVCO -20</v>
          </cell>
          <cell r="BP51" t="str">
            <v>HCC PCR1 Box 1</v>
          </cell>
          <cell r="BQ51" t="str">
            <v>E10</v>
          </cell>
          <cell r="BR51">
            <v>5</v>
          </cell>
          <cell r="BS51">
            <v>5</v>
          </cell>
          <cell r="BT51">
            <v>4.1900000000000004</v>
          </cell>
          <cell r="BU51">
            <v>20.3</v>
          </cell>
          <cell r="BV51">
            <v>44481</v>
          </cell>
          <cell r="BX51">
            <v>0</v>
          </cell>
          <cell r="BY51" t="str">
            <v>CGLI35</v>
          </cell>
        </row>
        <row r="52">
          <cell r="A52" t="str">
            <v>CGLI36P</v>
          </cell>
          <cell r="B52" t="str">
            <v>AK299</v>
          </cell>
          <cell r="C52">
            <v>4</v>
          </cell>
          <cell r="D52">
            <v>44448</v>
          </cell>
          <cell r="E52" t="str">
            <v>CGLI36P</v>
          </cell>
          <cell r="F52" t="str">
            <v>No</v>
          </cell>
          <cell r="G52">
            <v>2</v>
          </cell>
          <cell r="H52">
            <v>55</v>
          </cell>
          <cell r="I52">
            <v>43581</v>
          </cell>
          <cell r="J52" t="str">
            <v>N</v>
          </cell>
          <cell r="K52">
            <v>5</v>
          </cell>
          <cell r="L52" t="str">
            <v>Cirrhosis</v>
          </cell>
          <cell r="N52" t="str">
            <v>Controls from AK</v>
          </cell>
          <cell r="O52" t="str">
            <v>G</v>
          </cell>
          <cell r="P52" t="str">
            <v>6,7,8,9</v>
          </cell>
          <cell r="Q52">
            <v>44456</v>
          </cell>
          <cell r="R52">
            <v>3</v>
          </cell>
          <cell r="S52" t="str">
            <v>ZF</v>
          </cell>
          <cell r="T52">
            <v>533</v>
          </cell>
          <cell r="U52">
            <v>3.6</v>
          </cell>
          <cell r="V52">
            <v>0.39999999999999991</v>
          </cell>
          <cell r="W52" t="str">
            <v>PDF</v>
          </cell>
          <cell r="X52">
            <v>172</v>
          </cell>
          <cell r="Y52">
            <v>133.38999999999999</v>
          </cell>
          <cell r="Z52">
            <v>361</v>
          </cell>
          <cell r="AA52">
            <v>16.18</v>
          </cell>
          <cell r="AB52">
            <v>528</v>
          </cell>
          <cell r="AC52">
            <v>9.11</v>
          </cell>
          <cell r="AF52">
            <v>50</v>
          </cell>
          <cell r="AG52">
            <v>158.68</v>
          </cell>
          <cell r="AH52">
            <v>7.9340000000000002</v>
          </cell>
          <cell r="AI52">
            <v>2.2038888888888888</v>
          </cell>
          <cell r="AJ52">
            <v>532</v>
          </cell>
          <cell r="AK52" t="str">
            <v>REVCO</v>
          </cell>
          <cell r="AL52" t="str">
            <v>HCC Amy Kim cfDNA Box 1 Sept. 2021</v>
          </cell>
          <cell r="AM52" t="str">
            <v>C4</v>
          </cell>
          <cell r="AN52">
            <v>7.9340000000000002</v>
          </cell>
          <cell r="AO52">
            <v>50</v>
          </cell>
          <cell r="AP52">
            <v>0</v>
          </cell>
          <cell r="AQ52">
            <v>4</v>
          </cell>
          <cell r="AR52">
            <v>44475</v>
          </cell>
          <cell r="AT52" t="str">
            <v>IDT8_UDI_306</v>
          </cell>
          <cell r="AU52">
            <v>2</v>
          </cell>
          <cell r="AV52">
            <v>4</v>
          </cell>
          <cell r="AW52" t="str">
            <v>KB</v>
          </cell>
          <cell r="AX52" t="str">
            <v>PDF</v>
          </cell>
          <cell r="AY52">
            <v>304</v>
          </cell>
          <cell r="AZ52">
            <v>3.76</v>
          </cell>
          <cell r="BA52">
            <v>18.7</v>
          </cell>
          <cell r="BJ52">
            <v>20</v>
          </cell>
          <cell r="BK52">
            <v>3.76</v>
          </cell>
          <cell r="BL52">
            <v>18.7</v>
          </cell>
          <cell r="BM52">
            <v>75.199999999999989</v>
          </cell>
          <cell r="BN52">
            <v>532</v>
          </cell>
          <cell r="BO52" t="str">
            <v>REVCO -20</v>
          </cell>
          <cell r="BP52" t="str">
            <v>HCC PCR1 Box 2</v>
          </cell>
          <cell r="BQ52" t="str">
            <v>A1</v>
          </cell>
          <cell r="BR52">
            <v>5</v>
          </cell>
          <cell r="BS52">
            <v>5</v>
          </cell>
          <cell r="BT52">
            <v>1.88</v>
          </cell>
          <cell r="BU52">
            <v>9.35</v>
          </cell>
          <cell r="BV52">
            <v>44481</v>
          </cell>
          <cell r="BX52">
            <v>0</v>
          </cell>
          <cell r="BY52" t="str">
            <v>CGLI36</v>
          </cell>
        </row>
        <row r="53">
          <cell r="A53" t="str">
            <v>CGLI37P</v>
          </cell>
          <cell r="B53" t="str">
            <v>AK302</v>
          </cell>
          <cell r="C53">
            <v>4</v>
          </cell>
          <cell r="D53">
            <v>44448</v>
          </cell>
          <cell r="E53" t="str">
            <v>CGLI37P</v>
          </cell>
          <cell r="F53" t="str">
            <v>No</v>
          </cell>
          <cell r="G53">
            <v>1</v>
          </cell>
          <cell r="H53">
            <v>66</v>
          </cell>
          <cell r="I53">
            <v>43588</v>
          </cell>
          <cell r="J53" t="str">
            <v>N</v>
          </cell>
          <cell r="K53">
            <v>5</v>
          </cell>
          <cell r="L53" t="str">
            <v>Cirrhosis</v>
          </cell>
          <cell r="N53" t="str">
            <v>Controls from AK</v>
          </cell>
          <cell r="O53" t="str">
            <v>H</v>
          </cell>
          <cell r="P53" t="str">
            <v>2,3,4,5</v>
          </cell>
          <cell r="Q53">
            <v>44456</v>
          </cell>
          <cell r="R53">
            <v>3</v>
          </cell>
          <cell r="S53" t="str">
            <v>ZF</v>
          </cell>
          <cell r="T53">
            <v>533</v>
          </cell>
          <cell r="U53">
            <v>3.8</v>
          </cell>
          <cell r="V53">
            <v>0.20000000000000018</v>
          </cell>
          <cell r="W53" t="str">
            <v>PDF</v>
          </cell>
          <cell r="X53">
            <v>166</v>
          </cell>
          <cell r="Y53">
            <v>677.68</v>
          </cell>
          <cell r="Z53">
            <v>342</v>
          </cell>
          <cell r="AA53">
            <v>102.89</v>
          </cell>
          <cell r="AB53">
            <v>510</v>
          </cell>
          <cell r="AC53">
            <v>48.03</v>
          </cell>
          <cell r="AF53">
            <v>50</v>
          </cell>
          <cell r="AG53">
            <v>828.59999999999991</v>
          </cell>
          <cell r="AH53">
            <v>41.429999999999993</v>
          </cell>
          <cell r="AI53">
            <v>10.902631578947368</v>
          </cell>
          <cell r="AJ53">
            <v>532</v>
          </cell>
          <cell r="AK53" t="str">
            <v>REVCO</v>
          </cell>
          <cell r="AL53" t="str">
            <v>HCC Amy Kim cfDNA Box 1 Sept. 2021</v>
          </cell>
          <cell r="AM53" t="str">
            <v>C5</v>
          </cell>
          <cell r="AN53">
            <v>15</v>
          </cell>
          <cell r="AO53">
            <v>18.102824040550331</v>
          </cell>
          <cell r="AP53">
            <v>31.897175959449669</v>
          </cell>
          <cell r="AQ53">
            <v>4</v>
          </cell>
          <cell r="AR53">
            <v>44475</v>
          </cell>
          <cell r="AT53" t="str">
            <v>IDT8_UDI_309</v>
          </cell>
          <cell r="AU53">
            <v>3</v>
          </cell>
          <cell r="AV53">
            <v>4</v>
          </cell>
          <cell r="AW53" t="str">
            <v>KB</v>
          </cell>
          <cell r="AX53" t="str">
            <v>PDF</v>
          </cell>
          <cell r="AY53">
            <v>307</v>
          </cell>
          <cell r="AZ53">
            <v>5.58</v>
          </cell>
          <cell r="BA53">
            <v>27.5</v>
          </cell>
          <cell r="BB53">
            <v>498</v>
          </cell>
          <cell r="BC53">
            <v>0.48</v>
          </cell>
          <cell r="BD53">
            <v>1.5</v>
          </cell>
          <cell r="BJ53">
            <v>20</v>
          </cell>
          <cell r="BK53">
            <v>6.0600000000000005</v>
          </cell>
          <cell r="BL53">
            <v>29</v>
          </cell>
          <cell r="BM53">
            <v>121.20000000000002</v>
          </cell>
          <cell r="BN53">
            <v>532</v>
          </cell>
          <cell r="BO53" t="str">
            <v>REVCO -20</v>
          </cell>
          <cell r="BP53" t="str">
            <v>HCC PCR1 Box 2</v>
          </cell>
          <cell r="BQ53" t="str">
            <v>A2</v>
          </cell>
          <cell r="BR53">
            <v>5</v>
          </cell>
          <cell r="BS53">
            <v>5</v>
          </cell>
          <cell r="BT53">
            <v>3.0300000000000002</v>
          </cell>
          <cell r="BU53">
            <v>14.5</v>
          </cell>
          <cell r="BV53">
            <v>44481</v>
          </cell>
          <cell r="BX53">
            <v>26.429999999999993</v>
          </cell>
          <cell r="BY53" t="str">
            <v>CGLI37</v>
          </cell>
        </row>
        <row r="54">
          <cell r="A54" t="str">
            <v>CGLI38P</v>
          </cell>
          <cell r="B54" t="str">
            <v>AK323</v>
          </cell>
          <cell r="C54">
            <v>4</v>
          </cell>
          <cell r="D54">
            <v>44448</v>
          </cell>
          <cell r="E54" t="str">
            <v>CGLI38P</v>
          </cell>
          <cell r="F54" t="str">
            <v>No</v>
          </cell>
          <cell r="G54">
            <v>2</v>
          </cell>
          <cell r="H54">
            <v>60</v>
          </cell>
          <cell r="I54">
            <v>43665</v>
          </cell>
          <cell r="J54" t="str">
            <v>N</v>
          </cell>
          <cell r="K54">
            <v>9</v>
          </cell>
          <cell r="L54" t="str">
            <v>Cirrhosis</v>
          </cell>
          <cell r="N54" t="str">
            <v>Controls from AK</v>
          </cell>
          <cell r="O54" t="str">
            <v>H</v>
          </cell>
          <cell r="P54" t="str">
            <v>6,7,8,9</v>
          </cell>
          <cell r="Q54">
            <v>44456</v>
          </cell>
          <cell r="R54">
            <v>3</v>
          </cell>
          <cell r="S54" t="str">
            <v>ZF</v>
          </cell>
          <cell r="T54">
            <v>533</v>
          </cell>
          <cell r="U54">
            <v>3.8</v>
          </cell>
          <cell r="V54">
            <v>0.20000000000000018</v>
          </cell>
          <cell r="W54" t="str">
            <v>PDF</v>
          </cell>
          <cell r="X54">
            <v>133</v>
          </cell>
          <cell r="Y54">
            <v>861.67612221575246</v>
          </cell>
          <cell r="AF54">
            <v>50</v>
          </cell>
          <cell r="AG54">
            <v>861.67612221575246</v>
          </cell>
          <cell r="AH54">
            <v>43.08380611078762</v>
          </cell>
          <cell r="AI54">
            <v>11.337843713365164</v>
          </cell>
          <cell r="AJ54">
            <v>532</v>
          </cell>
          <cell r="AK54" t="str">
            <v>REVCO</v>
          </cell>
          <cell r="AL54" t="str">
            <v>HCC Amy Kim cfDNA Box 1 Sept. 2021</v>
          </cell>
          <cell r="AM54" t="str">
            <v>C6</v>
          </cell>
          <cell r="AN54">
            <v>15</v>
          </cell>
          <cell r="AO54">
            <v>17.40793276414383</v>
          </cell>
          <cell r="AP54">
            <v>32.59206723585617</v>
          </cell>
          <cell r="AQ54">
            <v>4</v>
          </cell>
          <cell r="AR54">
            <v>44475</v>
          </cell>
          <cell r="AT54" t="str">
            <v>IDT8_UDI_315</v>
          </cell>
          <cell r="AU54">
            <v>3</v>
          </cell>
          <cell r="AV54">
            <v>4</v>
          </cell>
          <cell r="AW54" t="str">
            <v>KB</v>
          </cell>
          <cell r="AX54" t="str">
            <v>PDF</v>
          </cell>
          <cell r="AY54">
            <v>304</v>
          </cell>
          <cell r="AZ54">
            <v>5.23</v>
          </cell>
          <cell r="BA54">
            <v>26.1</v>
          </cell>
          <cell r="BJ54">
            <v>20</v>
          </cell>
          <cell r="BK54">
            <v>5.23</v>
          </cell>
          <cell r="BL54">
            <v>26.1</v>
          </cell>
          <cell r="BM54">
            <v>104.60000000000001</v>
          </cell>
          <cell r="BN54">
            <v>532</v>
          </cell>
          <cell r="BO54" t="str">
            <v>REVCO -20</v>
          </cell>
          <cell r="BP54" t="str">
            <v>HCC PCR1 Box 2</v>
          </cell>
          <cell r="BQ54" t="str">
            <v>A3</v>
          </cell>
          <cell r="BR54">
            <v>5</v>
          </cell>
          <cell r="BS54">
            <v>5</v>
          </cell>
          <cell r="BT54">
            <v>2.6150000000000002</v>
          </cell>
          <cell r="BU54">
            <v>13.05</v>
          </cell>
          <cell r="BV54">
            <v>44481</v>
          </cell>
          <cell r="BX54">
            <v>28.083806110787624</v>
          </cell>
          <cell r="BY54" t="str">
            <v>CGLI38</v>
          </cell>
        </row>
        <row r="55">
          <cell r="A55" t="str">
            <v>CGLI51P</v>
          </cell>
          <cell r="B55" t="str">
            <v>HCCAK273</v>
          </cell>
          <cell r="C55">
            <v>4</v>
          </cell>
          <cell r="D55">
            <v>44475</v>
          </cell>
          <cell r="E55" t="str">
            <v>CGLI51P</v>
          </cell>
          <cell r="F55" t="str">
            <v>Yes</v>
          </cell>
          <cell r="G55">
            <v>1</v>
          </cell>
          <cell r="H55">
            <v>60</v>
          </cell>
          <cell r="I55">
            <v>43480</v>
          </cell>
          <cell r="J55" t="str">
            <v>C</v>
          </cell>
          <cell r="K55">
            <v>5</v>
          </cell>
          <cell r="L55" t="str">
            <v>HCC</v>
          </cell>
          <cell r="N55" t="str">
            <v>Box 3 from AK</v>
          </cell>
          <cell r="O55" t="str">
            <v>F</v>
          </cell>
          <cell r="P55" t="str">
            <v>5,6,7,8</v>
          </cell>
          <cell r="Q55">
            <v>44467</v>
          </cell>
          <cell r="R55">
            <v>5</v>
          </cell>
          <cell r="S55" t="str">
            <v>KB</v>
          </cell>
          <cell r="T55">
            <v>533</v>
          </cell>
          <cell r="U55">
            <v>3.8</v>
          </cell>
          <cell r="V55">
            <v>0.20000000000000018</v>
          </cell>
          <cell r="W55" t="str">
            <v>PDF</v>
          </cell>
          <cell r="X55">
            <v>161</v>
          </cell>
          <cell r="Y55">
            <v>2207.11</v>
          </cell>
          <cell r="Z55">
            <v>309</v>
          </cell>
          <cell r="AA55">
            <v>132.94999999999999</v>
          </cell>
          <cell r="AF55">
            <v>50</v>
          </cell>
          <cell r="AG55">
            <v>2340.06</v>
          </cell>
          <cell r="AH55">
            <v>117.003</v>
          </cell>
          <cell r="AI55">
            <v>30.790263157894739</v>
          </cell>
          <cell r="AJ55">
            <v>532</v>
          </cell>
          <cell r="AK55" t="str">
            <v>REVCO</v>
          </cell>
          <cell r="AL55" t="str">
            <v>HCC Amy Kim cfDNA Box 2 Sept. 2021</v>
          </cell>
          <cell r="AM55" t="str">
            <v>A1</v>
          </cell>
          <cell r="AN55">
            <v>15</v>
          </cell>
          <cell r="AO55">
            <v>6.4100920489218227</v>
          </cell>
          <cell r="AP55">
            <v>43.589907951078175</v>
          </cell>
          <cell r="AQ55">
            <v>4</v>
          </cell>
          <cell r="AR55">
            <v>44475</v>
          </cell>
          <cell r="AT55" t="str">
            <v>IDT8_UDI_324</v>
          </cell>
          <cell r="AU55">
            <v>3</v>
          </cell>
          <cell r="AV55">
            <v>4</v>
          </cell>
          <cell r="AW55" t="str">
            <v>KB</v>
          </cell>
          <cell r="AX55" t="str">
            <v>PDF</v>
          </cell>
          <cell r="AY55">
            <v>306</v>
          </cell>
          <cell r="AZ55">
            <v>9.17</v>
          </cell>
          <cell r="BA55">
            <v>45.5</v>
          </cell>
          <cell r="BJ55">
            <v>20</v>
          </cell>
          <cell r="BK55">
            <v>9.17</v>
          </cell>
          <cell r="BL55">
            <v>45.5</v>
          </cell>
          <cell r="BM55">
            <v>183.4</v>
          </cell>
          <cell r="BN55">
            <v>532</v>
          </cell>
          <cell r="BO55" t="str">
            <v>REVCO -20</v>
          </cell>
          <cell r="BP55" t="str">
            <v>HCC PCR1 Box 2</v>
          </cell>
          <cell r="BQ55" t="str">
            <v>A4</v>
          </cell>
          <cell r="BR55">
            <v>5</v>
          </cell>
          <cell r="BS55">
            <v>5</v>
          </cell>
          <cell r="BT55">
            <v>4.585</v>
          </cell>
          <cell r="BU55">
            <v>22.75</v>
          </cell>
          <cell r="BV55">
            <v>44481</v>
          </cell>
          <cell r="BX55">
            <v>102.00299999999999</v>
          </cell>
          <cell r="BY55" t="str">
            <v>CGLI51</v>
          </cell>
        </row>
        <row r="56">
          <cell r="A56" t="str">
            <v>CGLI52P</v>
          </cell>
          <cell r="B56" t="str">
            <v>HCCAK287</v>
          </cell>
          <cell r="C56">
            <v>4</v>
          </cell>
          <cell r="D56">
            <v>44476</v>
          </cell>
          <cell r="E56" t="str">
            <v>CGLI52P</v>
          </cell>
          <cell r="F56" t="str">
            <v>Yes</v>
          </cell>
          <cell r="G56">
            <v>2</v>
          </cell>
          <cell r="H56">
            <v>65</v>
          </cell>
          <cell r="I56">
            <v>43529</v>
          </cell>
          <cell r="J56" t="str">
            <v>B</v>
          </cell>
          <cell r="K56">
            <v>6</v>
          </cell>
          <cell r="L56" t="str">
            <v>HCC</v>
          </cell>
          <cell r="N56" t="str">
            <v>Box 3 from AK</v>
          </cell>
          <cell r="O56" t="str">
            <v>F,G</v>
          </cell>
          <cell r="P56" t="str">
            <v>9,10,1,2</v>
          </cell>
          <cell r="Q56">
            <v>44467</v>
          </cell>
          <cell r="R56">
            <v>5</v>
          </cell>
          <cell r="S56" t="str">
            <v>KB</v>
          </cell>
          <cell r="T56">
            <v>533</v>
          </cell>
          <cell r="U56">
            <v>3.5</v>
          </cell>
          <cell r="V56">
            <v>0.5</v>
          </cell>
          <cell r="W56" t="str">
            <v>PDF</v>
          </cell>
          <cell r="X56">
            <v>166</v>
          </cell>
          <cell r="Y56">
            <v>4204.38</v>
          </cell>
          <cell r="Z56">
            <v>314</v>
          </cell>
          <cell r="AA56">
            <v>273.13</v>
          </cell>
          <cell r="AB56">
            <v>499</v>
          </cell>
          <cell r="AC56">
            <v>47.51</v>
          </cell>
          <cell r="AF56">
            <v>50</v>
          </cell>
          <cell r="AG56">
            <v>4525.0200000000004</v>
          </cell>
          <cell r="AH56">
            <v>226.25100000000003</v>
          </cell>
          <cell r="AI56">
            <v>64.643142857142863</v>
          </cell>
          <cell r="AJ56">
            <v>532</v>
          </cell>
          <cell r="AK56" t="str">
            <v>REVCO</v>
          </cell>
          <cell r="AL56" t="str">
            <v>HCC Amy Kim cfDNA Box 2 Sept. 2021</v>
          </cell>
          <cell r="AM56" t="str">
            <v>A2</v>
          </cell>
          <cell r="AN56">
            <v>15</v>
          </cell>
          <cell r="AO56">
            <v>3.3149024755691681</v>
          </cell>
          <cell r="AP56">
            <v>46.68509752443083</v>
          </cell>
          <cell r="AQ56">
            <v>4</v>
          </cell>
          <cell r="AR56">
            <v>44475</v>
          </cell>
          <cell r="AT56" t="str">
            <v>IDT8_UDI_332</v>
          </cell>
          <cell r="AU56">
            <v>3</v>
          </cell>
          <cell r="AV56">
            <v>4</v>
          </cell>
          <cell r="AW56" t="str">
            <v>KB</v>
          </cell>
          <cell r="AX56" t="str">
            <v>PDF</v>
          </cell>
          <cell r="AY56">
            <v>304</v>
          </cell>
          <cell r="AZ56">
            <v>5.43</v>
          </cell>
          <cell r="BA56">
            <v>27</v>
          </cell>
          <cell r="BJ56">
            <v>20</v>
          </cell>
          <cell r="BK56">
            <v>5.43</v>
          </cell>
          <cell r="BL56">
            <v>27</v>
          </cell>
          <cell r="BM56">
            <v>108.6</v>
          </cell>
          <cell r="BN56">
            <v>532</v>
          </cell>
          <cell r="BO56" t="str">
            <v>REVCO -20</v>
          </cell>
          <cell r="BP56" t="str">
            <v>HCC PCR1 Box 2</v>
          </cell>
          <cell r="BQ56" t="str">
            <v>A5</v>
          </cell>
          <cell r="BR56">
            <v>5</v>
          </cell>
          <cell r="BS56">
            <v>5</v>
          </cell>
          <cell r="BT56">
            <v>2.7149999999999999</v>
          </cell>
          <cell r="BU56">
            <v>13.5</v>
          </cell>
          <cell r="BV56">
            <v>44481</v>
          </cell>
          <cell r="BX56">
            <v>211.25100000000003</v>
          </cell>
          <cell r="BY56" t="str">
            <v>CGLI52</v>
          </cell>
        </row>
        <row r="57">
          <cell r="A57" t="str">
            <v>CGLI53P</v>
          </cell>
          <cell r="B57" t="str">
            <v>HCCAK294</v>
          </cell>
          <cell r="C57">
            <v>4</v>
          </cell>
          <cell r="D57">
            <v>44477</v>
          </cell>
          <cell r="E57" t="str">
            <v>CGLI53P</v>
          </cell>
          <cell r="F57" t="str">
            <v>Yes</v>
          </cell>
          <cell r="G57">
            <v>2</v>
          </cell>
          <cell r="H57">
            <v>60</v>
          </cell>
          <cell r="I57">
            <v>43557</v>
          </cell>
          <cell r="J57" t="str">
            <v>B</v>
          </cell>
          <cell r="K57">
            <v>5</v>
          </cell>
          <cell r="L57" t="str">
            <v>HCC</v>
          </cell>
          <cell r="N57" t="str">
            <v>Box 3 from AK</v>
          </cell>
          <cell r="O57" t="str">
            <v>G</v>
          </cell>
          <cell r="P57" t="str">
            <v>3,4,5,6</v>
          </cell>
          <cell r="Q57">
            <v>44467</v>
          </cell>
          <cell r="R57">
            <v>5</v>
          </cell>
          <cell r="S57" t="str">
            <v>KB</v>
          </cell>
          <cell r="T57">
            <v>533</v>
          </cell>
          <cell r="U57">
            <v>3.8</v>
          </cell>
          <cell r="V57">
            <v>0.20000000000000018</v>
          </cell>
          <cell r="W57" t="str">
            <v>PDF</v>
          </cell>
          <cell r="X57">
            <v>169</v>
          </cell>
          <cell r="Y57">
            <v>510.39</v>
          </cell>
          <cell r="Z57">
            <v>340</v>
          </cell>
          <cell r="AA57">
            <v>56.8</v>
          </cell>
          <cell r="AB57">
            <v>504</v>
          </cell>
          <cell r="AC57">
            <v>22.89</v>
          </cell>
          <cell r="AF57">
            <v>50</v>
          </cell>
          <cell r="AG57">
            <v>590.07999999999993</v>
          </cell>
          <cell r="AH57">
            <v>29.503999999999998</v>
          </cell>
          <cell r="AI57">
            <v>7.7642105263157895</v>
          </cell>
          <cell r="AJ57">
            <v>532</v>
          </cell>
          <cell r="AK57" t="str">
            <v>REVCO</v>
          </cell>
          <cell r="AL57" t="str">
            <v>HCC Amy Kim cfDNA Box 2 Sept. 2021</v>
          </cell>
          <cell r="AM57" t="str">
            <v>A3</v>
          </cell>
          <cell r="AN57">
            <v>15</v>
          </cell>
          <cell r="AO57">
            <v>25.420281995661608</v>
          </cell>
          <cell r="AP57">
            <v>24.579718004338392</v>
          </cell>
          <cell r="AQ57">
            <v>4</v>
          </cell>
          <cell r="AR57">
            <v>44475</v>
          </cell>
          <cell r="AT57" t="str">
            <v>IDT8_UDI_334</v>
          </cell>
          <cell r="AU57">
            <v>3</v>
          </cell>
          <cell r="AV57">
            <v>4</v>
          </cell>
          <cell r="AW57" t="str">
            <v>KB</v>
          </cell>
          <cell r="AX57" t="str">
            <v>PDF</v>
          </cell>
          <cell r="AY57">
            <v>307</v>
          </cell>
          <cell r="AZ57">
            <v>7.66</v>
          </cell>
          <cell r="BA57">
            <v>37.799999999999997</v>
          </cell>
          <cell r="BB57">
            <v>498</v>
          </cell>
          <cell r="BC57">
            <v>0.47</v>
          </cell>
          <cell r="BD57">
            <v>1.4</v>
          </cell>
          <cell r="BJ57">
            <v>20</v>
          </cell>
          <cell r="BK57">
            <v>8.1300000000000008</v>
          </cell>
          <cell r="BL57">
            <v>39.199999999999996</v>
          </cell>
          <cell r="BM57">
            <v>162.60000000000002</v>
          </cell>
          <cell r="BN57">
            <v>532</v>
          </cell>
          <cell r="BO57" t="str">
            <v>REVCO -20</v>
          </cell>
          <cell r="BP57" t="str">
            <v>HCC PCR1 Box 2</v>
          </cell>
          <cell r="BQ57" t="str">
            <v>A6</v>
          </cell>
          <cell r="BR57">
            <v>5</v>
          </cell>
          <cell r="BS57">
            <v>5</v>
          </cell>
          <cell r="BT57">
            <v>4.0650000000000004</v>
          </cell>
          <cell r="BU57">
            <v>19.599999999999998</v>
          </cell>
          <cell r="BV57">
            <v>44481</v>
          </cell>
          <cell r="BX57">
            <v>14.503999999999998</v>
          </cell>
          <cell r="BY57" t="str">
            <v>CGLI53</v>
          </cell>
        </row>
        <row r="58">
          <cell r="A58" t="str">
            <v>CGLI54P</v>
          </cell>
          <cell r="B58" t="str">
            <v>HCCAK300</v>
          </cell>
          <cell r="C58">
            <v>4</v>
          </cell>
          <cell r="D58">
            <v>44478</v>
          </cell>
          <cell r="E58" t="str">
            <v>CGLI54P</v>
          </cell>
          <cell r="F58" t="str">
            <v>Yes</v>
          </cell>
          <cell r="G58">
            <v>2</v>
          </cell>
          <cell r="H58">
            <v>71</v>
          </cell>
          <cell r="I58">
            <v>43585</v>
          </cell>
          <cell r="J58" t="str">
            <v>B</v>
          </cell>
          <cell r="K58">
            <v>8</v>
          </cell>
          <cell r="L58" t="str">
            <v>HCC</v>
          </cell>
          <cell r="N58" t="str">
            <v>Box 3 from AK</v>
          </cell>
          <cell r="O58" t="str">
            <v>G</v>
          </cell>
          <cell r="P58" t="str">
            <v>7,8,9,10</v>
          </cell>
          <cell r="Q58">
            <v>44467</v>
          </cell>
          <cell r="R58">
            <v>5</v>
          </cell>
          <cell r="S58" t="str">
            <v>KB</v>
          </cell>
          <cell r="T58">
            <v>533</v>
          </cell>
          <cell r="U58">
            <v>3.9</v>
          </cell>
          <cell r="V58">
            <v>0.10000000000000009</v>
          </cell>
          <cell r="W58" t="str">
            <v>PDF</v>
          </cell>
          <cell r="X58">
            <v>172</v>
          </cell>
          <cell r="Y58">
            <v>217.59</v>
          </cell>
          <cell r="Z58">
            <v>354</v>
          </cell>
          <cell r="AA58">
            <v>39.18</v>
          </cell>
          <cell r="AB58">
            <v>533</v>
          </cell>
          <cell r="AC58">
            <v>13.31</v>
          </cell>
          <cell r="AF58">
            <v>50</v>
          </cell>
          <cell r="AG58">
            <v>270.08</v>
          </cell>
          <cell r="AH58">
            <v>13.504</v>
          </cell>
          <cell r="AI58">
            <v>3.4625641025641025</v>
          </cell>
          <cell r="AJ58">
            <v>532</v>
          </cell>
          <cell r="AK58" t="str">
            <v>REVCO</v>
          </cell>
          <cell r="AL58" t="str">
            <v>HCC Amy Kim cfDNA Box 2 Sept. 2021</v>
          </cell>
          <cell r="AM58" t="str">
            <v>A4</v>
          </cell>
          <cell r="AN58">
            <v>13.504</v>
          </cell>
          <cell r="AO58">
            <v>50</v>
          </cell>
          <cell r="AP58">
            <v>0</v>
          </cell>
          <cell r="AQ58">
            <v>4</v>
          </cell>
          <cell r="AR58">
            <v>44475</v>
          </cell>
          <cell r="AT58" t="str">
            <v>IDT8_UDI_335</v>
          </cell>
          <cell r="AU58">
            <v>3</v>
          </cell>
          <cell r="AV58">
            <v>4</v>
          </cell>
          <cell r="AW58" t="str">
            <v>KB</v>
          </cell>
          <cell r="AX58" t="str">
            <v>PDF</v>
          </cell>
          <cell r="AY58">
            <v>311</v>
          </cell>
          <cell r="AZ58">
            <v>6.93</v>
          </cell>
          <cell r="BA58">
            <v>33.700000000000003</v>
          </cell>
          <cell r="BB58">
            <v>493</v>
          </cell>
          <cell r="BC58">
            <v>0.53</v>
          </cell>
          <cell r="BD58">
            <v>1.6</v>
          </cell>
          <cell r="BJ58">
            <v>20</v>
          </cell>
          <cell r="BK58">
            <v>7.46</v>
          </cell>
          <cell r="BL58">
            <v>35.300000000000004</v>
          </cell>
          <cell r="BM58">
            <v>149.19999999999999</v>
          </cell>
          <cell r="BN58">
            <v>532</v>
          </cell>
          <cell r="BO58" t="str">
            <v>REVCO -20</v>
          </cell>
          <cell r="BP58" t="str">
            <v>HCC PCR1 Box 2</v>
          </cell>
          <cell r="BQ58" t="str">
            <v>A7</v>
          </cell>
          <cell r="BR58">
            <v>5</v>
          </cell>
          <cell r="BS58">
            <v>5</v>
          </cell>
          <cell r="BT58">
            <v>3.73</v>
          </cell>
          <cell r="BU58">
            <v>17.650000000000002</v>
          </cell>
          <cell r="BV58">
            <v>44481</v>
          </cell>
          <cell r="BX58">
            <v>0</v>
          </cell>
          <cell r="BY58" t="str">
            <v>CGLI54</v>
          </cell>
        </row>
        <row r="59">
          <cell r="A59" t="str">
            <v>CGLI55P</v>
          </cell>
          <cell r="B59" t="str">
            <v>HCCAK301</v>
          </cell>
          <cell r="C59">
            <v>4</v>
          </cell>
          <cell r="D59">
            <v>44479</v>
          </cell>
          <cell r="E59" t="str">
            <v>CGLI55P</v>
          </cell>
          <cell r="F59" t="str">
            <v>Yes</v>
          </cell>
          <cell r="G59">
            <v>1</v>
          </cell>
          <cell r="H59">
            <v>53</v>
          </cell>
          <cell r="I59">
            <v>43585</v>
          </cell>
          <cell r="J59" t="str">
            <v>A</v>
          </cell>
          <cell r="K59">
            <v>12</v>
          </cell>
          <cell r="L59" t="str">
            <v>HCC</v>
          </cell>
          <cell r="N59" t="str">
            <v>Box 3 from AK</v>
          </cell>
          <cell r="O59" t="str">
            <v>H</v>
          </cell>
          <cell r="P59" t="str">
            <v>1,2,3,4</v>
          </cell>
          <cell r="Q59">
            <v>44467</v>
          </cell>
          <cell r="R59">
            <v>5</v>
          </cell>
          <cell r="S59" t="str">
            <v>KB</v>
          </cell>
          <cell r="T59">
            <v>533</v>
          </cell>
          <cell r="U59">
            <v>3.8</v>
          </cell>
          <cell r="V59">
            <v>0.20000000000000018</v>
          </cell>
          <cell r="W59" t="str">
            <v>PDF</v>
          </cell>
          <cell r="X59">
            <v>165</v>
          </cell>
          <cell r="Y59">
            <v>3460.31</v>
          </cell>
          <cell r="Z59">
            <v>346</v>
          </cell>
          <cell r="AA59">
            <v>262.83</v>
          </cell>
          <cell r="AB59">
            <v>532</v>
          </cell>
          <cell r="AC59">
            <v>83.72</v>
          </cell>
          <cell r="AF59">
            <v>50</v>
          </cell>
          <cell r="AG59">
            <v>3806.8599999999997</v>
          </cell>
          <cell r="AH59">
            <v>190.34299999999996</v>
          </cell>
          <cell r="AI59">
            <v>50.090263157894732</v>
          </cell>
          <cell r="AJ59">
            <v>532</v>
          </cell>
          <cell r="AK59" t="str">
            <v>REVCO</v>
          </cell>
          <cell r="AL59" t="str">
            <v>HCC Amy Kim cfDNA Box 2 Sept. 2021</v>
          </cell>
          <cell r="AM59" t="str">
            <v>A5</v>
          </cell>
          <cell r="AN59">
            <v>15</v>
          </cell>
          <cell r="AO59">
            <v>3.9402552234650083</v>
          </cell>
          <cell r="AP59">
            <v>46.059744776534991</v>
          </cell>
          <cell r="AQ59">
            <v>4</v>
          </cell>
          <cell r="AR59">
            <v>44475</v>
          </cell>
          <cell r="AT59" t="str">
            <v>IDT8_UDI_342</v>
          </cell>
          <cell r="AU59">
            <v>3</v>
          </cell>
          <cell r="AV59">
            <v>4</v>
          </cell>
          <cell r="AW59" t="str">
            <v>KB</v>
          </cell>
          <cell r="AX59" t="str">
            <v>PDF</v>
          </cell>
          <cell r="AY59">
            <v>306</v>
          </cell>
          <cell r="AZ59">
            <v>6.31</v>
          </cell>
          <cell r="BA59">
            <v>31.2</v>
          </cell>
          <cell r="BB59">
            <v>455</v>
          </cell>
          <cell r="BC59">
            <v>0.42</v>
          </cell>
          <cell r="BD59">
            <v>1.4</v>
          </cell>
          <cell r="BJ59">
            <v>20</v>
          </cell>
          <cell r="BK59">
            <v>6.7299999999999995</v>
          </cell>
          <cell r="BL59">
            <v>32.6</v>
          </cell>
          <cell r="BM59">
            <v>134.6</v>
          </cell>
          <cell r="BN59">
            <v>532</v>
          </cell>
          <cell r="BO59" t="str">
            <v>REVCO -20</v>
          </cell>
          <cell r="BP59" t="str">
            <v>HCC PCR1 Box 2</v>
          </cell>
          <cell r="BQ59" t="str">
            <v>A8</v>
          </cell>
          <cell r="BR59">
            <v>5</v>
          </cell>
          <cell r="BS59">
            <v>5</v>
          </cell>
          <cell r="BT59">
            <v>3.3649999999999998</v>
          </cell>
          <cell r="BU59">
            <v>16.3</v>
          </cell>
          <cell r="BV59">
            <v>44481</v>
          </cell>
          <cell r="BX59">
            <v>175.34299999999996</v>
          </cell>
          <cell r="BY59" t="str">
            <v>CGLI55</v>
          </cell>
        </row>
        <row r="60">
          <cell r="A60" t="str">
            <v>CGLI56P</v>
          </cell>
          <cell r="B60" t="str">
            <v>HCCAK304</v>
          </cell>
          <cell r="C60">
            <v>2</v>
          </cell>
          <cell r="D60">
            <v>44480</v>
          </cell>
          <cell r="E60" t="str">
            <v>CGLI56P</v>
          </cell>
          <cell r="F60" t="str">
            <v>Yes</v>
          </cell>
          <cell r="G60">
            <v>2</v>
          </cell>
          <cell r="H60">
            <v>65</v>
          </cell>
          <cell r="I60">
            <v>43595</v>
          </cell>
          <cell r="J60" t="str">
            <v>B</v>
          </cell>
          <cell r="K60">
            <v>9</v>
          </cell>
          <cell r="L60" t="str">
            <v>HCC</v>
          </cell>
          <cell r="N60" t="str">
            <v>Box 3 from AK</v>
          </cell>
          <cell r="O60" t="str">
            <v>H</v>
          </cell>
          <cell r="P60" t="str">
            <v>5,6</v>
          </cell>
          <cell r="Q60">
            <v>44467</v>
          </cell>
          <cell r="R60">
            <v>5</v>
          </cell>
          <cell r="S60" t="str">
            <v>KB</v>
          </cell>
          <cell r="T60">
            <v>533</v>
          </cell>
          <cell r="U60">
            <v>3.7</v>
          </cell>
          <cell r="V60">
            <v>0.29999999999999982</v>
          </cell>
          <cell r="W60" t="str">
            <v>PDF</v>
          </cell>
          <cell r="X60">
            <v>177</v>
          </cell>
          <cell r="Y60">
            <v>4402.5600000000004</v>
          </cell>
          <cell r="Z60">
            <v>355</v>
          </cell>
          <cell r="AA60">
            <v>423.95</v>
          </cell>
          <cell r="AB60">
            <v>524</v>
          </cell>
          <cell r="AC60">
            <v>217.99</v>
          </cell>
          <cell r="AF60">
            <v>50</v>
          </cell>
          <cell r="AG60">
            <v>5044.5</v>
          </cell>
          <cell r="AH60">
            <v>252.22499999999999</v>
          </cell>
          <cell r="AI60">
            <v>68.168918918918919</v>
          </cell>
          <cell r="AJ60">
            <v>532</v>
          </cell>
          <cell r="AK60" t="str">
            <v>REVCO</v>
          </cell>
          <cell r="AL60" t="str">
            <v>HCC Amy Kim cfDNA Box 2 Sept. 2021</v>
          </cell>
          <cell r="AM60" t="str">
            <v>A6</v>
          </cell>
          <cell r="AN60">
            <v>15</v>
          </cell>
          <cell r="AO60">
            <v>2.9735355337496281</v>
          </cell>
          <cell r="AP60">
            <v>47.026464466250374</v>
          </cell>
          <cell r="AQ60">
            <v>4</v>
          </cell>
          <cell r="AR60">
            <v>44475</v>
          </cell>
          <cell r="AT60" t="str">
            <v>IDT8_UDI_343</v>
          </cell>
          <cell r="AU60">
            <v>3</v>
          </cell>
          <cell r="AV60">
            <v>4</v>
          </cell>
          <cell r="AW60" t="str">
            <v>KB</v>
          </cell>
          <cell r="AX60" t="str">
            <v>PDF</v>
          </cell>
          <cell r="AY60">
            <v>311</v>
          </cell>
          <cell r="AZ60">
            <v>4.49</v>
          </cell>
          <cell r="BA60">
            <v>21.9</v>
          </cell>
          <cell r="BB60">
            <v>489</v>
          </cell>
          <cell r="BC60">
            <v>0.38</v>
          </cell>
          <cell r="BD60">
            <v>1.2</v>
          </cell>
          <cell r="BJ60">
            <v>20</v>
          </cell>
          <cell r="BK60">
            <v>4.87</v>
          </cell>
          <cell r="BL60">
            <v>23.099999999999998</v>
          </cell>
          <cell r="BM60">
            <v>97.4</v>
          </cell>
          <cell r="BN60">
            <v>532</v>
          </cell>
          <cell r="BO60" t="str">
            <v>REVCO -20</v>
          </cell>
          <cell r="BP60" t="str">
            <v>HCC PCR1 Box 2</v>
          </cell>
          <cell r="BQ60" t="str">
            <v>A9</v>
          </cell>
          <cell r="BR60">
            <v>5</v>
          </cell>
          <cell r="BS60">
            <v>5</v>
          </cell>
          <cell r="BT60">
            <v>2.4350000000000001</v>
          </cell>
          <cell r="BU60">
            <v>11.549999999999999</v>
          </cell>
          <cell r="BV60">
            <v>44481</v>
          </cell>
          <cell r="BX60">
            <v>237.22499999999999</v>
          </cell>
          <cell r="BY60" t="str">
            <v>CGLI56</v>
          </cell>
        </row>
        <row r="61">
          <cell r="A61" t="str">
            <v>CGLI57P</v>
          </cell>
          <cell r="B61" t="str">
            <v>HCCAK317</v>
          </cell>
          <cell r="C61">
            <v>4</v>
          </cell>
          <cell r="D61">
            <v>44481</v>
          </cell>
          <cell r="E61" t="str">
            <v>CGLI57P</v>
          </cell>
          <cell r="F61" t="str">
            <v>Yes</v>
          </cell>
          <cell r="G61">
            <v>2</v>
          </cell>
          <cell r="H61">
            <v>65</v>
          </cell>
          <cell r="I61">
            <v>43643</v>
          </cell>
          <cell r="J61" t="str">
            <v>A</v>
          </cell>
          <cell r="K61">
            <v>5</v>
          </cell>
          <cell r="L61" t="str">
            <v>HCC</v>
          </cell>
          <cell r="N61" t="str">
            <v>Box 3 from AK</v>
          </cell>
          <cell r="O61" t="str">
            <v>H</v>
          </cell>
          <cell r="P61" t="str">
            <v>7,8,9,10</v>
          </cell>
          <cell r="Q61">
            <v>44467</v>
          </cell>
          <cell r="R61">
            <v>5</v>
          </cell>
          <cell r="S61" t="str">
            <v>KB</v>
          </cell>
          <cell r="T61">
            <v>533</v>
          </cell>
          <cell r="U61">
            <v>3.9</v>
          </cell>
          <cell r="V61">
            <v>0.10000000000000009</v>
          </cell>
          <cell r="W61" t="str">
            <v>PDF</v>
          </cell>
          <cell r="X61">
            <v>166</v>
          </cell>
          <cell r="Y61">
            <v>1425.4</v>
          </cell>
          <cell r="Z61">
            <v>319</v>
          </cell>
          <cell r="AA61">
            <v>79.91</v>
          </cell>
          <cell r="AB61">
            <v>516</v>
          </cell>
          <cell r="AC61">
            <v>27.07</v>
          </cell>
          <cell r="AF61">
            <v>50</v>
          </cell>
          <cell r="AG61">
            <v>1532.38</v>
          </cell>
          <cell r="AH61">
            <v>76.619</v>
          </cell>
          <cell r="AI61">
            <v>19.645897435897435</v>
          </cell>
          <cell r="AJ61">
            <v>532</v>
          </cell>
          <cell r="AK61" t="str">
            <v>REVCO</v>
          </cell>
          <cell r="AL61" t="str">
            <v>HCC Amy Kim cfDNA Box 2 Sept. 2021</v>
          </cell>
          <cell r="AM61" t="str">
            <v>A7</v>
          </cell>
          <cell r="AN61">
            <v>15</v>
          </cell>
          <cell r="AO61">
            <v>9.7886947101893789</v>
          </cell>
          <cell r="AP61">
            <v>40.211305289810625</v>
          </cell>
          <cell r="AQ61">
            <v>4</v>
          </cell>
          <cell r="AR61">
            <v>44475</v>
          </cell>
          <cell r="AT61" t="str">
            <v>IDT8_UDI_344</v>
          </cell>
          <cell r="AU61">
            <v>3</v>
          </cell>
          <cell r="AV61">
            <v>4</v>
          </cell>
          <cell r="AW61" t="str">
            <v>KB</v>
          </cell>
          <cell r="AX61" t="str">
            <v>PDF</v>
          </cell>
          <cell r="AY61">
            <v>308</v>
          </cell>
          <cell r="AZ61">
            <v>5.45</v>
          </cell>
          <cell r="BA61">
            <v>26.8</v>
          </cell>
          <cell r="BJ61">
            <v>20</v>
          </cell>
          <cell r="BK61">
            <v>5.45</v>
          </cell>
          <cell r="BL61">
            <v>26.8</v>
          </cell>
          <cell r="BM61">
            <v>109</v>
          </cell>
          <cell r="BN61">
            <v>532</v>
          </cell>
          <cell r="BO61" t="str">
            <v>REVCO -20</v>
          </cell>
          <cell r="BP61" t="str">
            <v>HCC PCR1 Box 2</v>
          </cell>
          <cell r="BQ61" t="str">
            <v>A10</v>
          </cell>
          <cell r="BR61">
            <v>5</v>
          </cell>
          <cell r="BS61">
            <v>5</v>
          </cell>
          <cell r="BT61">
            <v>2.7250000000000001</v>
          </cell>
          <cell r="BU61">
            <v>13.4</v>
          </cell>
          <cell r="BV61">
            <v>44481</v>
          </cell>
          <cell r="BX61">
            <v>61.619000000000007</v>
          </cell>
          <cell r="BY61" t="str">
            <v>CGLI57</v>
          </cell>
        </row>
        <row r="62">
          <cell r="A62" t="str">
            <v>CGLI58P</v>
          </cell>
          <cell r="B62" t="str">
            <v>HCCAK329</v>
          </cell>
          <cell r="C62">
            <v>4</v>
          </cell>
          <cell r="D62">
            <v>44482</v>
          </cell>
          <cell r="E62" t="str">
            <v>CGLI58P</v>
          </cell>
          <cell r="F62" t="str">
            <v>Yes</v>
          </cell>
          <cell r="G62">
            <v>2</v>
          </cell>
          <cell r="H62">
            <v>64</v>
          </cell>
          <cell r="I62">
            <v>43745</v>
          </cell>
          <cell r="J62" t="str">
            <v>B</v>
          </cell>
          <cell r="K62">
            <v>11</v>
          </cell>
          <cell r="L62" t="str">
            <v>HCC</v>
          </cell>
          <cell r="N62" t="str">
            <v>Box 3 from AK</v>
          </cell>
          <cell r="O62" t="str">
            <v>I</v>
          </cell>
          <cell r="P62" t="str">
            <v>1,2,3,4</v>
          </cell>
          <cell r="Q62">
            <v>44467</v>
          </cell>
          <cell r="R62">
            <v>5</v>
          </cell>
          <cell r="S62" t="str">
            <v>KB</v>
          </cell>
          <cell r="T62">
            <v>533</v>
          </cell>
          <cell r="U62">
            <v>3.6</v>
          </cell>
          <cell r="V62">
            <v>0.39999999999999991</v>
          </cell>
          <cell r="W62" t="str">
            <v>PDF</v>
          </cell>
          <cell r="X62">
            <v>161</v>
          </cell>
          <cell r="Y62">
            <v>5162.2299999999996</v>
          </cell>
          <cell r="Z62">
            <v>321</v>
          </cell>
          <cell r="AA62">
            <v>254.77</v>
          </cell>
          <cell r="AB62">
            <v>541</v>
          </cell>
          <cell r="AC62">
            <v>81.650000000000006</v>
          </cell>
          <cell r="AF62">
            <v>50</v>
          </cell>
          <cell r="AG62">
            <v>5498.65</v>
          </cell>
          <cell r="AH62">
            <v>274.9325</v>
          </cell>
          <cell r="AI62">
            <v>76.370138888888889</v>
          </cell>
          <cell r="AJ62">
            <v>532</v>
          </cell>
          <cell r="AK62" t="str">
            <v>REVCO</v>
          </cell>
          <cell r="AL62" t="str">
            <v>HCC Amy Kim cfDNA Box 2 Sept. 2021</v>
          </cell>
          <cell r="AM62" t="str">
            <v>A8</v>
          </cell>
          <cell r="AN62">
            <v>15</v>
          </cell>
          <cell r="AO62">
            <v>2.7279423131132186</v>
          </cell>
          <cell r="AP62">
            <v>47.272057686886782</v>
          </cell>
          <cell r="AQ62">
            <v>4</v>
          </cell>
          <cell r="AR62">
            <v>44475</v>
          </cell>
          <cell r="AT62" t="str">
            <v>IDT8_UDI_345</v>
          </cell>
          <cell r="AU62">
            <v>3</v>
          </cell>
          <cell r="AV62">
            <v>4</v>
          </cell>
          <cell r="AW62" t="str">
            <v>KB</v>
          </cell>
          <cell r="AX62" t="str">
            <v>PDF</v>
          </cell>
          <cell r="AY62">
            <v>303</v>
          </cell>
          <cell r="AZ62">
            <v>7.69</v>
          </cell>
          <cell r="BA62">
            <v>38.4</v>
          </cell>
          <cell r="BJ62">
            <v>20</v>
          </cell>
          <cell r="BK62">
            <v>7.69</v>
          </cell>
          <cell r="BL62">
            <v>38.4</v>
          </cell>
          <cell r="BM62">
            <v>153.80000000000001</v>
          </cell>
          <cell r="BN62">
            <v>532</v>
          </cell>
          <cell r="BO62" t="str">
            <v>REVCO -20</v>
          </cell>
          <cell r="BP62" t="str">
            <v>HCC PCR1 Box 2</v>
          </cell>
          <cell r="BQ62" t="str">
            <v>B1</v>
          </cell>
          <cell r="BR62">
            <v>5</v>
          </cell>
          <cell r="BS62">
            <v>5</v>
          </cell>
          <cell r="BT62">
            <v>3.8450000000000002</v>
          </cell>
          <cell r="BU62">
            <v>19.2</v>
          </cell>
          <cell r="BV62">
            <v>44481</v>
          </cell>
          <cell r="BX62">
            <v>259.9325</v>
          </cell>
          <cell r="BY62" t="str">
            <v>CGLI58</v>
          </cell>
        </row>
        <row r="63">
          <cell r="A63" t="str">
            <v>CGLI59P</v>
          </cell>
          <cell r="B63" t="str">
            <v>HCCAK351</v>
          </cell>
          <cell r="C63">
            <v>4</v>
          </cell>
          <cell r="D63">
            <v>44483</v>
          </cell>
          <cell r="E63" t="str">
            <v>CGLI59P</v>
          </cell>
          <cell r="F63" t="str">
            <v>Yes</v>
          </cell>
          <cell r="G63">
            <v>2</v>
          </cell>
          <cell r="H63">
            <v>64</v>
          </cell>
          <cell r="I63">
            <v>43893</v>
          </cell>
          <cell r="J63" t="str">
            <v>B</v>
          </cell>
          <cell r="K63">
            <v>8</v>
          </cell>
          <cell r="L63" t="str">
            <v>HCC</v>
          </cell>
          <cell r="N63" t="str">
            <v>Box 3 from AK</v>
          </cell>
          <cell r="O63" t="str">
            <v>I</v>
          </cell>
          <cell r="P63" t="str">
            <v>5,6,7,8</v>
          </cell>
          <cell r="Q63">
            <v>44467</v>
          </cell>
          <cell r="R63">
            <v>5</v>
          </cell>
          <cell r="S63" t="str">
            <v>KB</v>
          </cell>
          <cell r="T63">
            <v>533</v>
          </cell>
          <cell r="U63">
            <v>3.7</v>
          </cell>
          <cell r="V63">
            <v>0.29999999999999982</v>
          </cell>
          <cell r="W63" t="str">
            <v>PDF</v>
          </cell>
          <cell r="X63">
            <v>164</v>
          </cell>
          <cell r="Y63">
            <v>2165.73</v>
          </cell>
          <cell r="Z63">
            <v>313</v>
          </cell>
          <cell r="AA63">
            <v>126.6</v>
          </cell>
          <cell r="AB63">
            <v>486</v>
          </cell>
          <cell r="AC63">
            <v>43.21</v>
          </cell>
          <cell r="AF63">
            <v>50</v>
          </cell>
          <cell r="AG63">
            <v>2335.54</v>
          </cell>
          <cell r="AH63">
            <v>116.777</v>
          </cell>
          <cell r="AI63">
            <v>31.561351351351352</v>
          </cell>
          <cell r="AJ63">
            <v>532</v>
          </cell>
          <cell r="AK63" t="str">
            <v>REVCO</v>
          </cell>
          <cell r="AL63" t="str">
            <v>HCC Amy Kim cfDNA Box 2 Sept. 2021</v>
          </cell>
          <cell r="AM63" t="str">
            <v>A9</v>
          </cell>
          <cell r="AN63">
            <v>15</v>
          </cell>
          <cell r="AO63">
            <v>6.422497580859245</v>
          </cell>
          <cell r="AP63">
            <v>43.577502419140757</v>
          </cell>
          <cell r="AQ63">
            <v>4</v>
          </cell>
          <cell r="AR63">
            <v>44475</v>
          </cell>
          <cell r="AT63" t="str">
            <v>IDT8_UDI_351</v>
          </cell>
          <cell r="AU63">
            <v>3</v>
          </cell>
          <cell r="AV63">
            <v>4</v>
          </cell>
          <cell r="AW63" t="str">
            <v>KB</v>
          </cell>
          <cell r="AX63" t="str">
            <v>PDF</v>
          </cell>
          <cell r="AY63">
            <v>305</v>
          </cell>
          <cell r="AZ63">
            <v>7.45</v>
          </cell>
          <cell r="BA63">
            <v>37</v>
          </cell>
          <cell r="BJ63">
            <v>20</v>
          </cell>
          <cell r="BK63">
            <v>7.45</v>
          </cell>
          <cell r="BL63">
            <v>37</v>
          </cell>
          <cell r="BM63">
            <v>149</v>
          </cell>
          <cell r="BN63">
            <v>532</v>
          </cell>
          <cell r="BO63" t="str">
            <v>REVCO -20</v>
          </cell>
          <cell r="BP63" t="str">
            <v>HCC PCR1 Box 2</v>
          </cell>
          <cell r="BQ63" t="str">
            <v>B2</v>
          </cell>
          <cell r="BR63">
            <v>5</v>
          </cell>
          <cell r="BS63">
            <v>5</v>
          </cell>
          <cell r="BT63">
            <v>3.7250000000000001</v>
          </cell>
          <cell r="BU63">
            <v>18.5</v>
          </cell>
          <cell r="BV63">
            <v>44481</v>
          </cell>
          <cell r="BX63">
            <v>101.777</v>
          </cell>
          <cell r="BY63" t="str">
            <v>CGLI59</v>
          </cell>
        </row>
        <row r="64">
          <cell r="A64" t="str">
            <v>CGLI60P</v>
          </cell>
          <cell r="B64" t="str">
            <v>HCCAK352</v>
          </cell>
          <cell r="C64">
            <v>4</v>
          </cell>
          <cell r="D64">
            <v>44484</v>
          </cell>
          <cell r="E64" t="str">
            <v>CGLI60P</v>
          </cell>
          <cell r="F64" t="str">
            <v>Yes</v>
          </cell>
          <cell r="G64">
            <v>2</v>
          </cell>
          <cell r="H64">
            <v>57</v>
          </cell>
          <cell r="I64">
            <v>43894</v>
          </cell>
          <cell r="J64" t="str">
            <v>B</v>
          </cell>
          <cell r="K64">
            <v>5</v>
          </cell>
          <cell r="L64" t="str">
            <v>HCC</v>
          </cell>
          <cell r="N64" t="str">
            <v>Box 3 from AK</v>
          </cell>
          <cell r="O64" t="str">
            <v>I,J</v>
          </cell>
          <cell r="P64" t="str">
            <v>9,10,1,2</v>
          </cell>
          <cell r="Q64">
            <v>44467</v>
          </cell>
          <cell r="R64">
            <v>5</v>
          </cell>
          <cell r="S64" t="str">
            <v>KB</v>
          </cell>
          <cell r="T64">
            <v>533</v>
          </cell>
          <cell r="U64">
            <v>4</v>
          </cell>
          <cell r="V64">
            <v>0</v>
          </cell>
          <cell r="W64" t="str">
            <v>PDF</v>
          </cell>
          <cell r="X64">
            <v>178</v>
          </cell>
          <cell r="Y64">
            <v>1569.19</v>
          </cell>
          <cell r="Z64">
            <v>326</v>
          </cell>
          <cell r="AA64">
            <v>60.92</v>
          </cell>
          <cell r="AB64">
            <v>508</v>
          </cell>
          <cell r="AC64">
            <v>32.700000000000003</v>
          </cell>
          <cell r="AF64">
            <v>50</v>
          </cell>
          <cell r="AG64">
            <v>1662.8100000000002</v>
          </cell>
          <cell r="AH64">
            <v>83.140500000000017</v>
          </cell>
          <cell r="AI64">
            <v>20.785125000000004</v>
          </cell>
          <cell r="AJ64">
            <v>532</v>
          </cell>
          <cell r="AK64" t="str">
            <v>REVCO</v>
          </cell>
          <cell r="AL64" t="str">
            <v>HCC Amy Kim cfDNA Box 2 Sept. 2021</v>
          </cell>
          <cell r="AM64" t="str">
            <v>A10</v>
          </cell>
          <cell r="AN64">
            <v>15</v>
          </cell>
          <cell r="AO64">
            <v>9.0208743031374574</v>
          </cell>
          <cell r="AP64">
            <v>40.979125696862539</v>
          </cell>
          <cell r="AQ64">
            <v>4</v>
          </cell>
          <cell r="AR64">
            <v>44475</v>
          </cell>
          <cell r="AT64" t="str">
            <v>IDT8_UDI_356</v>
          </cell>
          <cell r="AU64">
            <v>3</v>
          </cell>
          <cell r="AV64">
            <v>4</v>
          </cell>
          <cell r="AW64" t="str">
            <v>KB</v>
          </cell>
          <cell r="AX64" t="str">
            <v>PDF</v>
          </cell>
          <cell r="AY64">
            <v>307</v>
          </cell>
          <cell r="AZ64">
            <v>11.31</v>
          </cell>
          <cell r="BA64">
            <v>55.9</v>
          </cell>
          <cell r="BJ64">
            <v>20</v>
          </cell>
          <cell r="BK64">
            <v>11.31</v>
          </cell>
          <cell r="BL64">
            <v>55.9</v>
          </cell>
          <cell r="BM64">
            <v>226.20000000000002</v>
          </cell>
          <cell r="BN64">
            <v>532</v>
          </cell>
          <cell r="BO64" t="str">
            <v>REVCO -20</v>
          </cell>
          <cell r="BP64" t="str">
            <v>HCC PCR1 Box 2</v>
          </cell>
          <cell r="BQ64" t="str">
            <v>B3</v>
          </cell>
          <cell r="BR64">
            <v>5</v>
          </cell>
          <cell r="BS64">
            <v>5</v>
          </cell>
          <cell r="BT64">
            <v>5.6550000000000002</v>
          </cell>
          <cell r="BU64">
            <v>27.95</v>
          </cell>
          <cell r="BV64">
            <v>44481</v>
          </cell>
          <cell r="BX64">
            <v>68.140500000000017</v>
          </cell>
          <cell r="BY64" t="str">
            <v>CGLI60</v>
          </cell>
        </row>
        <row r="65">
          <cell r="A65" t="str">
            <v>CGLI61P</v>
          </cell>
          <cell r="B65" t="str">
            <v>HCCAK354</v>
          </cell>
          <cell r="C65">
            <v>4</v>
          </cell>
          <cell r="D65">
            <v>44485</v>
          </cell>
          <cell r="E65" t="str">
            <v>CGLI61P</v>
          </cell>
          <cell r="F65" t="str">
            <v>Yes</v>
          </cell>
          <cell r="G65">
            <v>2</v>
          </cell>
          <cell r="H65">
            <v>64</v>
          </cell>
          <cell r="I65">
            <v>43902</v>
          </cell>
          <cell r="J65" t="str">
            <v>B</v>
          </cell>
          <cell r="K65">
            <v>8</v>
          </cell>
          <cell r="L65" t="str">
            <v>HCC</v>
          </cell>
          <cell r="N65" t="str">
            <v>Box 3 from AK</v>
          </cell>
          <cell r="O65" t="str">
            <v>J</v>
          </cell>
          <cell r="P65" t="str">
            <v>3,4,5,6</v>
          </cell>
          <cell r="Q65">
            <v>44467</v>
          </cell>
          <cell r="R65">
            <v>5</v>
          </cell>
          <cell r="S65" t="str">
            <v>KB</v>
          </cell>
          <cell r="T65">
            <v>533</v>
          </cell>
          <cell r="U65">
            <v>3.8</v>
          </cell>
          <cell r="V65">
            <v>0.20000000000000018</v>
          </cell>
          <cell r="W65" t="str">
            <v>PDF</v>
          </cell>
          <cell r="X65">
            <v>161</v>
          </cell>
          <cell r="Y65">
            <v>5076.82</v>
          </cell>
          <cell r="Z65">
            <v>313</v>
          </cell>
          <cell r="AA65">
            <v>186.21</v>
          </cell>
          <cell r="AB65">
            <v>470</v>
          </cell>
          <cell r="AC65">
            <v>76.430000000000007</v>
          </cell>
          <cell r="AF65">
            <v>50</v>
          </cell>
          <cell r="AG65">
            <v>5339.46</v>
          </cell>
          <cell r="AH65">
            <v>266.97300000000001</v>
          </cell>
          <cell r="AI65">
            <v>70.256052631578953</v>
          </cell>
          <cell r="AJ65">
            <v>532</v>
          </cell>
          <cell r="AK65" t="str">
            <v>REVCO</v>
          </cell>
          <cell r="AL65" t="str">
            <v>HCC Amy Kim cfDNA Box 2 Sept. 2021</v>
          </cell>
          <cell r="AM65" t="str">
            <v>B1</v>
          </cell>
          <cell r="AN65">
            <v>15</v>
          </cell>
          <cell r="AO65">
            <v>2.8092728478160711</v>
          </cell>
          <cell r="AP65">
            <v>47.190727152183932</v>
          </cell>
          <cell r="AQ65">
            <v>4</v>
          </cell>
          <cell r="AR65">
            <v>44475</v>
          </cell>
          <cell r="AT65" t="str">
            <v>IDT8_UDI_362</v>
          </cell>
          <cell r="AU65">
            <v>3</v>
          </cell>
          <cell r="AV65">
            <v>4</v>
          </cell>
          <cell r="AW65" t="str">
            <v>KB</v>
          </cell>
          <cell r="AX65" t="str">
            <v>PDF</v>
          </cell>
          <cell r="AY65">
            <v>306</v>
          </cell>
          <cell r="AZ65">
            <v>7.06</v>
          </cell>
          <cell r="BA65">
            <v>35</v>
          </cell>
          <cell r="BJ65">
            <v>20</v>
          </cell>
          <cell r="BK65">
            <v>7.06</v>
          </cell>
          <cell r="BL65">
            <v>35</v>
          </cell>
          <cell r="BM65">
            <v>141.19999999999999</v>
          </cell>
          <cell r="BN65">
            <v>532</v>
          </cell>
          <cell r="BO65" t="str">
            <v>REVCO -20</v>
          </cell>
          <cell r="BP65" t="str">
            <v>HCC PCR1 Box 2</v>
          </cell>
          <cell r="BQ65" t="str">
            <v>B4</v>
          </cell>
          <cell r="BR65">
            <v>5</v>
          </cell>
          <cell r="BS65">
            <v>5</v>
          </cell>
          <cell r="BT65">
            <v>3.53</v>
          </cell>
          <cell r="BU65">
            <v>17.5</v>
          </cell>
          <cell r="BV65">
            <v>44481</v>
          </cell>
          <cell r="BX65">
            <v>251.97300000000004</v>
          </cell>
          <cell r="BY65" t="str">
            <v>CGLI61</v>
          </cell>
        </row>
        <row r="66">
          <cell r="A66" t="str">
            <v>CGLI62P</v>
          </cell>
          <cell r="B66" t="str">
            <v>HCCAK355</v>
          </cell>
          <cell r="C66">
            <v>4</v>
          </cell>
          <cell r="D66">
            <v>44486</v>
          </cell>
          <cell r="E66" t="str">
            <v>CGLI62P</v>
          </cell>
          <cell r="F66" t="str">
            <v>Yes</v>
          </cell>
          <cell r="G66">
            <v>2</v>
          </cell>
          <cell r="H66">
            <v>64</v>
          </cell>
          <cell r="I66">
            <v>43969</v>
          </cell>
          <cell r="J66" t="str">
            <v>B</v>
          </cell>
          <cell r="K66">
            <v>9</v>
          </cell>
          <cell r="L66" t="str">
            <v>HCC</v>
          </cell>
          <cell r="N66" t="str">
            <v>Box 3 from AK</v>
          </cell>
          <cell r="O66" t="str">
            <v>J</v>
          </cell>
          <cell r="P66" t="str">
            <v>7,8,9,10</v>
          </cell>
          <cell r="Q66">
            <v>44467</v>
          </cell>
          <cell r="R66">
            <v>5</v>
          </cell>
          <cell r="S66" t="str">
            <v>KB</v>
          </cell>
          <cell r="T66">
            <v>533</v>
          </cell>
          <cell r="U66">
            <v>3.5</v>
          </cell>
          <cell r="V66">
            <v>0.5</v>
          </cell>
          <cell r="W66" t="str">
            <v>PDF</v>
          </cell>
          <cell r="X66">
            <v>170</v>
          </cell>
          <cell r="Y66">
            <v>1069.75</v>
          </cell>
          <cell r="Z66">
            <v>360</v>
          </cell>
          <cell r="AA66">
            <v>110.43</v>
          </cell>
          <cell r="AB66">
            <v>521</v>
          </cell>
          <cell r="AC66">
            <v>30.94</v>
          </cell>
          <cell r="AF66">
            <v>50</v>
          </cell>
          <cell r="AG66">
            <v>1211.1200000000001</v>
          </cell>
          <cell r="AH66">
            <v>60.556000000000004</v>
          </cell>
          <cell r="AI66">
            <v>17.301714285714286</v>
          </cell>
          <cell r="AJ66">
            <v>532</v>
          </cell>
          <cell r="AK66" t="str">
            <v>REVCO</v>
          </cell>
          <cell r="AL66" t="str">
            <v>HCC Amy Kim cfDNA Box 2 Sept. 2021</v>
          </cell>
          <cell r="AM66" t="str">
            <v>B2</v>
          </cell>
          <cell r="AN66">
            <v>15</v>
          </cell>
          <cell r="AO66">
            <v>12.385230200145319</v>
          </cell>
          <cell r="AP66">
            <v>37.614769799854685</v>
          </cell>
          <cell r="AQ66">
            <v>4</v>
          </cell>
          <cell r="AR66">
            <v>44475</v>
          </cell>
          <cell r="AT66" t="str">
            <v>IDT8_UDI_368</v>
          </cell>
          <cell r="AU66">
            <v>3</v>
          </cell>
          <cell r="AV66">
            <v>4</v>
          </cell>
          <cell r="AW66" t="str">
            <v>KB</v>
          </cell>
          <cell r="AX66" t="str">
            <v>PDF</v>
          </cell>
          <cell r="AY66">
            <v>301</v>
          </cell>
          <cell r="AZ66">
            <v>10.6</v>
          </cell>
          <cell r="BA66">
            <v>53.3</v>
          </cell>
          <cell r="BB66">
            <v>489</v>
          </cell>
          <cell r="BC66">
            <v>0.94</v>
          </cell>
          <cell r="BD66">
            <v>2.9</v>
          </cell>
          <cell r="BJ66">
            <v>20</v>
          </cell>
          <cell r="BK66">
            <v>11.54</v>
          </cell>
          <cell r="BL66">
            <v>56.199999999999996</v>
          </cell>
          <cell r="BM66">
            <v>230.79999999999998</v>
          </cell>
          <cell r="BN66">
            <v>532</v>
          </cell>
          <cell r="BO66" t="str">
            <v>REVCO -20</v>
          </cell>
          <cell r="BP66" t="str">
            <v>HCC PCR1 Box 2</v>
          </cell>
          <cell r="BQ66" t="str">
            <v>B5</v>
          </cell>
          <cell r="BR66">
            <v>5</v>
          </cell>
          <cell r="BS66">
            <v>5</v>
          </cell>
          <cell r="BT66">
            <v>5.77</v>
          </cell>
          <cell r="BU66">
            <v>28.099999999999998</v>
          </cell>
          <cell r="BV66">
            <v>44481</v>
          </cell>
          <cell r="BX66">
            <v>45.556000000000012</v>
          </cell>
          <cell r="BY66" t="str">
            <v>CGLI62</v>
          </cell>
        </row>
        <row r="67">
          <cell r="A67" t="str">
            <v>CGH17N_39</v>
          </cell>
          <cell r="E67" t="str">
            <v>CGH17N_39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Q67">
            <v>43407</v>
          </cell>
          <cell r="S67" t="str">
            <v>AL</v>
          </cell>
          <cell r="W67" t="str">
            <v>103018 nDNA 1_DNA 1000_DE13805124_2018-10-30_15-52-26</v>
          </cell>
          <cell r="X67">
            <v>157</v>
          </cell>
          <cell r="Y67">
            <v>33.880000000000003</v>
          </cell>
          <cell r="AF67">
            <v>50</v>
          </cell>
          <cell r="AG67">
            <v>33.880000000000003</v>
          </cell>
          <cell r="AH67">
            <v>1694.0000000000002</v>
          </cell>
          <cell r="AI67" t="e">
            <v>#DIV/0!</v>
          </cell>
          <cell r="AJ67">
            <v>531</v>
          </cell>
          <cell r="AK67">
            <v>-20</v>
          </cell>
          <cell r="AL67" t="str">
            <v>Lymphocyte control</v>
          </cell>
          <cell r="AM67" t="str">
            <v>small box</v>
          </cell>
          <cell r="AN67">
            <v>34</v>
          </cell>
          <cell r="AO67">
            <v>1.0035419126328216</v>
          </cell>
          <cell r="AP67">
            <v>48.996458087367181</v>
          </cell>
          <cell r="AQ67">
            <v>4</v>
          </cell>
          <cell r="AR67">
            <v>44475</v>
          </cell>
          <cell r="AT67" t="str">
            <v>IDT8_UDI_372</v>
          </cell>
          <cell r="AU67">
            <v>3</v>
          </cell>
          <cell r="AV67">
            <v>4</v>
          </cell>
          <cell r="AW67" t="str">
            <v>KB</v>
          </cell>
          <cell r="AX67" t="str">
            <v>PDF</v>
          </cell>
          <cell r="AY67">
            <v>291</v>
          </cell>
          <cell r="AZ67">
            <v>7.04</v>
          </cell>
          <cell r="BA67">
            <v>36.6</v>
          </cell>
          <cell r="BJ67">
            <v>20</v>
          </cell>
          <cell r="BK67">
            <v>7.04</v>
          </cell>
          <cell r="BL67">
            <v>36.6</v>
          </cell>
          <cell r="BM67">
            <v>140.80000000000001</v>
          </cell>
          <cell r="BN67">
            <v>532</v>
          </cell>
          <cell r="BO67" t="str">
            <v>REVCO -20</v>
          </cell>
          <cell r="BP67" t="str">
            <v>HCC PCR1 Box 2</v>
          </cell>
          <cell r="BQ67" t="str">
            <v>B6</v>
          </cell>
          <cell r="BR67">
            <v>5</v>
          </cell>
          <cell r="BS67">
            <v>5</v>
          </cell>
          <cell r="BT67">
            <v>3.52</v>
          </cell>
          <cell r="BU67">
            <v>18.3</v>
          </cell>
          <cell r="BV67">
            <v>44481</v>
          </cell>
          <cell r="BX67">
            <v>1660.0000000000002</v>
          </cell>
          <cell r="BY67" t="str">
            <v>CGH17N_39</v>
          </cell>
        </row>
        <row r="68">
          <cell r="A68" t="str">
            <v>CGLI28P_1</v>
          </cell>
          <cell r="B68" t="str">
            <v>AK267</v>
          </cell>
          <cell r="C68">
            <v>4</v>
          </cell>
          <cell r="D68">
            <v>44448</v>
          </cell>
          <cell r="E68" t="str">
            <v>CGLI28P_1</v>
          </cell>
          <cell r="F68" t="str">
            <v>No</v>
          </cell>
          <cell r="G68">
            <v>1</v>
          </cell>
          <cell r="H68">
            <v>62</v>
          </cell>
          <cell r="I68">
            <v>43453</v>
          </cell>
          <cell r="J68" t="str">
            <v>N</v>
          </cell>
          <cell r="K68">
            <v>10</v>
          </cell>
          <cell r="L68" t="str">
            <v>Cirrhosis</v>
          </cell>
          <cell r="N68" t="str">
            <v>Controls from AK</v>
          </cell>
          <cell r="O68" t="str">
            <v>C</v>
          </cell>
          <cell r="P68" t="str">
            <v>6,7,8,9</v>
          </cell>
          <cell r="Q68">
            <v>44459</v>
          </cell>
          <cell r="R68">
            <v>2</v>
          </cell>
          <cell r="S68" t="str">
            <v>KB</v>
          </cell>
          <cell r="T68">
            <v>533</v>
          </cell>
          <cell r="U68">
            <v>4</v>
          </cell>
          <cell r="V68">
            <v>0</v>
          </cell>
          <cell r="W68" t="str">
            <v>PDF</v>
          </cell>
          <cell r="X68">
            <v>169</v>
          </cell>
          <cell r="Y68">
            <v>1101.3499999999999</v>
          </cell>
          <cell r="Z68">
            <v>311</v>
          </cell>
          <cell r="AA68">
            <v>98.81</v>
          </cell>
          <cell r="AB68">
            <v>508</v>
          </cell>
          <cell r="AC68">
            <v>35.5</v>
          </cell>
          <cell r="AF68">
            <v>50</v>
          </cell>
          <cell r="AG68">
            <v>1235.6599999999999</v>
          </cell>
          <cell r="AH68">
            <v>61.782999999999994</v>
          </cell>
          <cell r="AI68">
            <v>15.445749999999999</v>
          </cell>
          <cell r="AJ68">
            <v>532</v>
          </cell>
          <cell r="AK68" t="str">
            <v>REVCO</v>
          </cell>
          <cell r="AL68" t="str">
            <v>HCC Amy Kim cfDNA Box 1 Sept. 2021</v>
          </cell>
          <cell r="AM68" t="str">
            <v>D4</v>
          </cell>
          <cell r="AN68">
            <v>15</v>
          </cell>
          <cell r="AO68">
            <v>12.139261609180521</v>
          </cell>
          <cell r="AP68">
            <v>37.860738390819478</v>
          </cell>
          <cell r="AQ68">
            <v>5</v>
          </cell>
          <cell r="AR68">
            <v>44533</v>
          </cell>
          <cell r="AT68" t="str">
            <v>IDT8_UDI_374</v>
          </cell>
          <cell r="AU68">
            <v>3</v>
          </cell>
          <cell r="AV68">
            <v>4</v>
          </cell>
          <cell r="AW68" t="str">
            <v>KB</v>
          </cell>
          <cell r="AX68" t="str">
            <v>Qubit File</v>
          </cell>
          <cell r="AZ68">
            <v>15.9</v>
          </cell>
          <cell r="BJ68">
            <v>17</v>
          </cell>
          <cell r="BK68">
            <v>15.9</v>
          </cell>
          <cell r="BM68">
            <v>270.3</v>
          </cell>
          <cell r="BN68">
            <v>532</v>
          </cell>
          <cell r="BO68" t="str">
            <v>REVCO -20</v>
          </cell>
          <cell r="BP68" t="str">
            <v>HCC PCR1 Box 2</v>
          </cell>
          <cell r="BQ68" t="str">
            <v>B7</v>
          </cell>
          <cell r="BR68">
            <v>10</v>
          </cell>
          <cell r="BS68">
            <v>0</v>
          </cell>
          <cell r="BT68">
            <v>15.9</v>
          </cell>
          <cell r="BU68">
            <v>0</v>
          </cell>
          <cell r="BV68">
            <v>37592</v>
          </cell>
          <cell r="BX68">
            <v>46.782999999999994</v>
          </cell>
          <cell r="BY68" t="str">
            <v>CGLI28</v>
          </cell>
          <cell r="BZ68" t="str">
            <v>_1</v>
          </cell>
        </row>
        <row r="69">
          <cell r="A69" t="str">
            <v>CGLI40P_1</v>
          </cell>
          <cell r="B69" t="str">
            <v>HCCAK032</v>
          </cell>
          <cell r="C69">
            <v>2</v>
          </cell>
          <cell r="D69">
            <v>44464</v>
          </cell>
          <cell r="E69" t="str">
            <v>CGLI40P_1</v>
          </cell>
          <cell r="F69" t="str">
            <v>Yes</v>
          </cell>
          <cell r="G69">
            <v>2</v>
          </cell>
          <cell r="H69">
            <v>63</v>
          </cell>
          <cell r="I69">
            <v>42291</v>
          </cell>
          <cell r="J69" t="str">
            <v>B</v>
          </cell>
          <cell r="K69">
            <v>6</v>
          </cell>
          <cell r="L69" t="str">
            <v>HCC</v>
          </cell>
          <cell r="N69" t="str">
            <v>Box 3 from AK</v>
          </cell>
          <cell r="O69" t="str">
            <v>B</v>
          </cell>
          <cell r="P69" t="str">
            <v>8,9</v>
          </cell>
          <cell r="Q69">
            <v>44466</v>
          </cell>
          <cell r="R69">
            <v>4</v>
          </cell>
          <cell r="S69" t="str">
            <v>KB</v>
          </cell>
          <cell r="T69">
            <v>533</v>
          </cell>
          <cell r="U69">
            <v>2.8</v>
          </cell>
          <cell r="V69">
            <v>0.20000000000000018</v>
          </cell>
          <cell r="W69" t="str">
            <v>PDF</v>
          </cell>
          <cell r="X69">
            <v>168</v>
          </cell>
          <cell r="Y69">
            <v>1106.4000000000001</v>
          </cell>
          <cell r="Z69">
            <v>320</v>
          </cell>
          <cell r="AA69">
            <v>108.49</v>
          </cell>
          <cell r="AB69">
            <v>505</v>
          </cell>
          <cell r="AC69">
            <v>37.06</v>
          </cell>
          <cell r="AF69">
            <v>50</v>
          </cell>
          <cell r="AG69">
            <v>1251.95</v>
          </cell>
          <cell r="AH69">
            <v>62.597499999999997</v>
          </cell>
          <cell r="AI69">
            <v>22.356249999999999</v>
          </cell>
          <cell r="AJ69">
            <v>532</v>
          </cell>
          <cell r="AK69" t="str">
            <v>REVCO</v>
          </cell>
          <cell r="AL69" t="str">
            <v>HCC Amy Kim cfDNA Box 1 Sept. 2021</v>
          </cell>
          <cell r="AM69" t="str">
            <v>D10</v>
          </cell>
          <cell r="AN69">
            <v>15</v>
          </cell>
          <cell r="AO69">
            <v>11.981309157713966</v>
          </cell>
          <cell r="AP69">
            <v>38.018690842286034</v>
          </cell>
          <cell r="AQ69">
            <v>5</v>
          </cell>
          <cell r="AR69">
            <v>44533</v>
          </cell>
          <cell r="AT69" t="str">
            <v>IDT8_UDI_379</v>
          </cell>
          <cell r="AU69">
            <v>3</v>
          </cell>
          <cell r="AV69">
            <v>4</v>
          </cell>
          <cell r="AW69" t="str">
            <v>KB</v>
          </cell>
          <cell r="AX69" t="str">
            <v>Qubit File</v>
          </cell>
          <cell r="AZ69">
            <v>8.8000000000000007</v>
          </cell>
          <cell r="BJ69">
            <v>17</v>
          </cell>
          <cell r="BK69">
            <v>8.8000000000000007</v>
          </cell>
          <cell r="BM69">
            <v>149.60000000000002</v>
          </cell>
          <cell r="BN69">
            <v>532</v>
          </cell>
          <cell r="BO69" t="str">
            <v>REVCO -20</v>
          </cell>
          <cell r="BP69" t="str">
            <v>HCC PCR1 Box 2</v>
          </cell>
          <cell r="BQ69" t="str">
            <v>B8</v>
          </cell>
          <cell r="BR69">
            <v>10</v>
          </cell>
          <cell r="BS69">
            <v>0</v>
          </cell>
          <cell r="BT69">
            <v>8.8000000000000007</v>
          </cell>
          <cell r="BU69">
            <v>0</v>
          </cell>
          <cell r="BV69">
            <v>37592</v>
          </cell>
          <cell r="BX69">
            <v>47.597499999999997</v>
          </cell>
          <cell r="BY69" t="str">
            <v>CGLI40</v>
          </cell>
          <cell r="BZ69" t="str">
            <v>_1</v>
          </cell>
        </row>
        <row r="70">
          <cell r="A70" t="str">
            <v>CGLI63P</v>
          </cell>
          <cell r="B70" t="str">
            <v>HMN704060</v>
          </cell>
          <cell r="C70">
            <v>5</v>
          </cell>
          <cell r="D70">
            <v>44503</v>
          </cell>
          <cell r="E70" t="str">
            <v xml:space="preserve">CGLI63P </v>
          </cell>
          <cell r="F70" t="str">
            <v>No</v>
          </cell>
          <cell r="G70">
            <v>1</v>
          </cell>
          <cell r="H70">
            <v>59</v>
          </cell>
          <cell r="I70" t="str">
            <v>01-Jun-2017</v>
          </cell>
          <cell r="J70" t="str">
            <v>N</v>
          </cell>
          <cell r="K70">
            <v>0</v>
          </cell>
          <cell r="L70" t="str">
            <v>HBV</v>
          </cell>
          <cell r="N70" t="str">
            <v>BOX 1 BioIVT</v>
          </cell>
          <cell r="O70" t="str">
            <v>Well #</v>
          </cell>
          <cell r="P70">
            <v>1</v>
          </cell>
          <cell r="Q70">
            <v>44515</v>
          </cell>
          <cell r="R70">
            <v>6</v>
          </cell>
          <cell r="S70" t="str">
            <v>ZF</v>
          </cell>
          <cell r="T70">
            <v>533</v>
          </cell>
          <cell r="U70">
            <v>4.8</v>
          </cell>
          <cell r="V70">
            <v>0.20000000000000018</v>
          </cell>
          <cell r="W70" t="str">
            <v>PDF</v>
          </cell>
          <cell r="X70">
            <v>173</v>
          </cell>
          <cell r="Y70">
            <v>175.47</v>
          </cell>
          <cell r="AF70">
            <v>50</v>
          </cell>
          <cell r="AG70">
            <v>175.47</v>
          </cell>
          <cell r="AH70">
            <v>8.7735000000000003</v>
          </cell>
          <cell r="AI70">
            <v>1.8278125000000001</v>
          </cell>
          <cell r="AJ70">
            <v>532</v>
          </cell>
          <cell r="AK70" t="str">
            <v>REVCO</v>
          </cell>
          <cell r="AL70" t="str">
            <v>HCC Amy Kim cfDNA Box 2 Sept. 2021</v>
          </cell>
          <cell r="AM70" t="str">
            <v>B3</v>
          </cell>
          <cell r="AN70">
            <v>8.7735000000000003</v>
          </cell>
          <cell r="AO70">
            <v>50</v>
          </cell>
          <cell r="AP70">
            <v>0</v>
          </cell>
          <cell r="AQ70">
            <v>5</v>
          </cell>
          <cell r="AR70">
            <v>44533</v>
          </cell>
          <cell r="AT70" t="str">
            <v>IDT8_UDI_382</v>
          </cell>
          <cell r="AU70">
            <v>2</v>
          </cell>
          <cell r="AV70">
            <v>4</v>
          </cell>
          <cell r="AW70" t="str">
            <v>KB</v>
          </cell>
          <cell r="AX70" t="str">
            <v>Qubit File</v>
          </cell>
          <cell r="AZ70">
            <v>9.68</v>
          </cell>
          <cell r="BJ70">
            <v>17</v>
          </cell>
          <cell r="BK70">
            <v>9.68</v>
          </cell>
          <cell r="BM70">
            <v>164.56</v>
          </cell>
          <cell r="BN70">
            <v>532</v>
          </cell>
          <cell r="BO70" t="str">
            <v>REVCO -20</v>
          </cell>
          <cell r="BP70" t="str">
            <v>HCC PCR1 Box 2</v>
          </cell>
          <cell r="BQ70" t="str">
            <v>B9</v>
          </cell>
          <cell r="BR70">
            <v>10</v>
          </cell>
          <cell r="BS70">
            <v>0</v>
          </cell>
          <cell r="BT70">
            <v>9.68</v>
          </cell>
          <cell r="BU70">
            <v>0</v>
          </cell>
          <cell r="BV70">
            <v>37592</v>
          </cell>
          <cell r="BX70">
            <v>0</v>
          </cell>
          <cell r="BY70" t="str">
            <v>CGLI63</v>
          </cell>
        </row>
        <row r="71">
          <cell r="A71" t="str">
            <v>CGLI64P</v>
          </cell>
          <cell r="B71" t="str">
            <v>HMN704061</v>
          </cell>
          <cell r="C71">
            <v>5</v>
          </cell>
          <cell r="D71">
            <v>44503</v>
          </cell>
          <cell r="E71" t="str">
            <v xml:space="preserve">CGLI64P </v>
          </cell>
          <cell r="F71" t="str">
            <v>No</v>
          </cell>
          <cell r="G71">
            <v>2</v>
          </cell>
          <cell r="H71">
            <v>61</v>
          </cell>
          <cell r="I71" t="str">
            <v>15-Jul-2014</v>
          </cell>
          <cell r="J71" t="str">
            <v>N</v>
          </cell>
          <cell r="K71">
            <v>0</v>
          </cell>
          <cell r="L71" t="str">
            <v>HBV</v>
          </cell>
          <cell r="N71" t="str">
            <v>BOX 1 BioIVT</v>
          </cell>
          <cell r="O71" t="str">
            <v>Well #</v>
          </cell>
          <cell r="P71">
            <v>6</v>
          </cell>
          <cell r="Q71">
            <v>44515</v>
          </cell>
          <cell r="R71">
            <v>6</v>
          </cell>
          <cell r="S71" t="str">
            <v>ZF</v>
          </cell>
          <cell r="T71">
            <v>533</v>
          </cell>
          <cell r="U71">
            <v>5</v>
          </cell>
          <cell r="V71">
            <v>0</v>
          </cell>
          <cell r="W71" t="str">
            <v>PDF</v>
          </cell>
          <cell r="X71">
            <v>169</v>
          </cell>
          <cell r="Y71">
            <v>525.65</v>
          </cell>
          <cell r="AF71">
            <v>50</v>
          </cell>
          <cell r="AG71">
            <v>525.65</v>
          </cell>
          <cell r="AH71">
            <v>26.282499999999999</v>
          </cell>
          <cell r="AI71">
            <v>5.2565</v>
          </cell>
          <cell r="AJ71">
            <v>532</v>
          </cell>
          <cell r="AK71" t="str">
            <v>REVCO</v>
          </cell>
          <cell r="AL71" t="str">
            <v>HCC Amy Kim cfDNA Box 2 Sept. 2021</v>
          </cell>
          <cell r="AM71" t="str">
            <v>B4</v>
          </cell>
          <cell r="AN71">
            <v>15</v>
          </cell>
          <cell r="AO71">
            <v>28.536098164177687</v>
          </cell>
          <cell r="AP71">
            <v>21.463901835822313</v>
          </cell>
          <cell r="AQ71">
            <v>5</v>
          </cell>
          <cell r="AR71">
            <v>44533</v>
          </cell>
          <cell r="AT71" t="str">
            <v>IDT8_UDI_383</v>
          </cell>
          <cell r="AU71">
            <v>3</v>
          </cell>
          <cell r="AV71">
            <v>4</v>
          </cell>
          <cell r="AW71" t="str">
            <v>KB</v>
          </cell>
          <cell r="AX71" t="str">
            <v>Qubit File</v>
          </cell>
          <cell r="AZ71">
            <v>20.8</v>
          </cell>
          <cell r="BJ71">
            <v>17</v>
          </cell>
          <cell r="BK71">
            <v>20.8</v>
          </cell>
          <cell r="BM71">
            <v>353.6</v>
          </cell>
          <cell r="BN71">
            <v>532</v>
          </cell>
          <cell r="BO71" t="str">
            <v>REVCO -20</v>
          </cell>
          <cell r="BP71" t="str">
            <v>HCC PCR1 Box 2</v>
          </cell>
          <cell r="BQ71" t="str">
            <v>B10</v>
          </cell>
          <cell r="BR71">
            <v>10</v>
          </cell>
          <cell r="BS71">
            <v>0</v>
          </cell>
          <cell r="BT71">
            <v>20.8</v>
          </cell>
          <cell r="BU71">
            <v>0</v>
          </cell>
          <cell r="BV71">
            <v>37592</v>
          </cell>
          <cell r="BX71">
            <v>11.282499999999997</v>
          </cell>
          <cell r="BY71" t="str">
            <v>CGLI64</v>
          </cell>
        </row>
        <row r="72">
          <cell r="A72" t="str">
            <v>CGLI66P</v>
          </cell>
          <cell r="B72" t="str">
            <v>HMN704063</v>
          </cell>
          <cell r="C72">
            <v>5</v>
          </cell>
          <cell r="D72">
            <v>44503</v>
          </cell>
          <cell r="E72" t="str">
            <v xml:space="preserve">CGLI66P </v>
          </cell>
          <cell r="F72" t="str">
            <v>No</v>
          </cell>
          <cell r="G72">
            <v>2</v>
          </cell>
          <cell r="H72">
            <v>62</v>
          </cell>
          <cell r="I72" t="str">
            <v>01-Nov-2016</v>
          </cell>
          <cell r="J72" t="str">
            <v>N</v>
          </cell>
          <cell r="K72">
            <v>0</v>
          </cell>
          <cell r="L72" t="str">
            <v>HBV</v>
          </cell>
          <cell r="N72" t="str">
            <v>BOX 1 BioIVT</v>
          </cell>
          <cell r="O72" t="str">
            <v>Well #</v>
          </cell>
          <cell r="P72">
            <v>11</v>
          </cell>
          <cell r="Q72">
            <v>44515</v>
          </cell>
          <cell r="R72">
            <v>6</v>
          </cell>
          <cell r="S72" t="str">
            <v>ZF</v>
          </cell>
          <cell r="T72">
            <v>533</v>
          </cell>
          <cell r="U72">
            <v>4.8</v>
          </cell>
          <cell r="V72">
            <v>0.20000000000000018</v>
          </cell>
          <cell r="W72" t="str">
            <v>PDF</v>
          </cell>
          <cell r="X72">
            <v>176</v>
          </cell>
          <cell r="Y72">
            <v>366.55</v>
          </cell>
          <cell r="Z72">
            <v>372</v>
          </cell>
          <cell r="AA72">
            <v>62.59</v>
          </cell>
          <cell r="AB72">
            <v>553</v>
          </cell>
          <cell r="AC72">
            <v>28.05</v>
          </cell>
          <cell r="AF72">
            <v>50</v>
          </cell>
          <cell r="AG72">
            <v>457.19</v>
          </cell>
          <cell r="AH72">
            <v>22.859500000000001</v>
          </cell>
          <cell r="AI72">
            <v>4.7623958333333336</v>
          </cell>
          <cell r="AJ72">
            <v>532</v>
          </cell>
          <cell r="AK72" t="str">
            <v>REVCO</v>
          </cell>
          <cell r="AL72" t="str">
            <v>HCC Amy Kim cfDNA Box 2 Sept. 2021</v>
          </cell>
          <cell r="AM72" t="str">
            <v>B6</v>
          </cell>
          <cell r="AN72">
            <v>15</v>
          </cell>
          <cell r="AO72">
            <v>32.809116559854765</v>
          </cell>
          <cell r="AP72">
            <v>17.190883440145235</v>
          </cell>
          <cell r="AQ72">
            <v>5</v>
          </cell>
          <cell r="AR72">
            <v>44533</v>
          </cell>
          <cell r="AT72" t="str">
            <v>IDT8_UDI_384</v>
          </cell>
          <cell r="AU72">
            <v>3</v>
          </cell>
          <cell r="AV72">
            <v>4</v>
          </cell>
          <cell r="AW72" t="str">
            <v>KB</v>
          </cell>
          <cell r="AX72" t="str">
            <v>Qubit File</v>
          </cell>
          <cell r="AZ72">
            <v>12</v>
          </cell>
          <cell r="BJ72">
            <v>17</v>
          </cell>
          <cell r="BK72">
            <v>12</v>
          </cell>
          <cell r="BM72">
            <v>204</v>
          </cell>
          <cell r="BN72">
            <v>532</v>
          </cell>
          <cell r="BO72" t="str">
            <v>REVCO -20</v>
          </cell>
          <cell r="BP72" t="str">
            <v>HCC PCR1 Box 2</v>
          </cell>
          <cell r="BQ72" t="str">
            <v>C1</v>
          </cell>
          <cell r="BR72">
            <v>10</v>
          </cell>
          <cell r="BS72">
            <v>0</v>
          </cell>
          <cell r="BT72">
            <v>12</v>
          </cell>
          <cell r="BU72">
            <v>0</v>
          </cell>
          <cell r="BV72">
            <v>37592</v>
          </cell>
          <cell r="BX72">
            <v>7.8595000000000006</v>
          </cell>
          <cell r="BY72" t="str">
            <v>CGLI66</v>
          </cell>
        </row>
        <row r="73">
          <cell r="A73" t="str">
            <v>CGLI68P</v>
          </cell>
          <cell r="B73" t="str">
            <v>HMN704065</v>
          </cell>
          <cell r="C73">
            <v>5</v>
          </cell>
          <cell r="D73">
            <v>44503</v>
          </cell>
          <cell r="E73" t="str">
            <v xml:space="preserve">CGLI68P </v>
          </cell>
          <cell r="F73" t="str">
            <v>No</v>
          </cell>
          <cell r="G73">
            <v>2</v>
          </cell>
          <cell r="H73">
            <v>54</v>
          </cell>
          <cell r="I73" t="str">
            <v>11-Apr-2017</v>
          </cell>
          <cell r="J73" t="str">
            <v>N</v>
          </cell>
          <cell r="K73">
            <v>0</v>
          </cell>
          <cell r="L73" t="str">
            <v>HBV</v>
          </cell>
          <cell r="N73" t="str">
            <v>BOX 1 BioIVT</v>
          </cell>
          <cell r="O73" t="str">
            <v>Well #</v>
          </cell>
          <cell r="P73">
            <v>16</v>
          </cell>
          <cell r="Q73">
            <v>44515</v>
          </cell>
          <cell r="R73">
            <v>6</v>
          </cell>
          <cell r="S73" t="str">
            <v>ZF</v>
          </cell>
          <cell r="T73">
            <v>533</v>
          </cell>
          <cell r="U73">
            <v>5</v>
          </cell>
          <cell r="V73">
            <v>0</v>
          </cell>
          <cell r="W73" t="str">
            <v>PDF</v>
          </cell>
          <cell r="X73">
            <v>171</v>
          </cell>
          <cell r="Y73">
            <v>283.26</v>
          </cell>
          <cell r="Z73">
            <v>368</v>
          </cell>
          <cell r="AA73">
            <v>27.44</v>
          </cell>
          <cell r="AB73">
            <v>570</v>
          </cell>
          <cell r="AC73">
            <v>12.93</v>
          </cell>
          <cell r="AF73">
            <v>50</v>
          </cell>
          <cell r="AG73">
            <v>323.63</v>
          </cell>
          <cell r="AH73">
            <v>16.1815</v>
          </cell>
          <cell r="AI73">
            <v>3.2363</v>
          </cell>
          <cell r="AJ73">
            <v>532</v>
          </cell>
          <cell r="AK73" t="str">
            <v>REVCO</v>
          </cell>
          <cell r="AL73" t="str">
            <v>HCC Amy Kim cfDNA Box 2 Sept. 2021</v>
          </cell>
          <cell r="AM73" t="str">
            <v>B8</v>
          </cell>
          <cell r="AN73">
            <v>15</v>
          </cell>
          <cell r="AO73">
            <v>46.349225967926337</v>
          </cell>
          <cell r="AP73">
            <v>3.650774032073663</v>
          </cell>
          <cell r="AQ73">
            <v>5</v>
          </cell>
          <cell r="AR73">
            <v>44533</v>
          </cell>
          <cell r="AT73" t="str">
            <v>IDT8_UDI_12</v>
          </cell>
          <cell r="AU73">
            <v>3</v>
          </cell>
          <cell r="AV73">
            <v>4</v>
          </cell>
          <cell r="AW73" t="str">
            <v>KB</v>
          </cell>
          <cell r="AX73" t="str">
            <v>Qubit File</v>
          </cell>
          <cell r="AZ73">
            <v>19</v>
          </cell>
          <cell r="BJ73">
            <v>17</v>
          </cell>
          <cell r="BK73">
            <v>19</v>
          </cell>
          <cell r="BM73">
            <v>323</v>
          </cell>
          <cell r="BN73">
            <v>532</v>
          </cell>
          <cell r="BO73" t="str">
            <v>REVCO -20</v>
          </cell>
          <cell r="BP73" t="str">
            <v>HCC PCR1 Box 2</v>
          </cell>
          <cell r="BQ73" t="str">
            <v>C2</v>
          </cell>
          <cell r="BR73">
            <v>10</v>
          </cell>
          <cell r="BS73">
            <v>0</v>
          </cell>
          <cell r="BT73">
            <v>19</v>
          </cell>
          <cell r="BU73">
            <v>0</v>
          </cell>
          <cell r="BV73">
            <v>37592</v>
          </cell>
          <cell r="BX73">
            <v>1.1814999999999996</v>
          </cell>
          <cell r="BY73" t="str">
            <v>CGLI68</v>
          </cell>
        </row>
        <row r="74">
          <cell r="A74" t="str">
            <v>CGLI70P</v>
          </cell>
          <cell r="B74" t="str">
            <v>HMN704067</v>
          </cell>
          <cell r="C74">
            <v>5</v>
          </cell>
          <cell r="D74">
            <v>44503</v>
          </cell>
          <cell r="E74" t="str">
            <v xml:space="preserve">CGLI70P </v>
          </cell>
          <cell r="F74" t="str">
            <v>No</v>
          </cell>
          <cell r="G74">
            <v>2</v>
          </cell>
          <cell r="H74">
            <v>54</v>
          </cell>
          <cell r="I74" t="str">
            <v>25-Jul-2019</v>
          </cell>
          <cell r="J74" t="str">
            <v>N</v>
          </cell>
          <cell r="K74">
            <v>0</v>
          </cell>
          <cell r="L74" t="str">
            <v>HBV</v>
          </cell>
          <cell r="N74" t="str">
            <v>BOX 1 BioIVT</v>
          </cell>
          <cell r="O74" t="str">
            <v>Well #</v>
          </cell>
          <cell r="P74">
            <v>21</v>
          </cell>
          <cell r="Q74">
            <v>44515</v>
          </cell>
          <cell r="R74">
            <v>6</v>
          </cell>
          <cell r="S74" t="str">
            <v>ZF</v>
          </cell>
          <cell r="T74">
            <v>533</v>
          </cell>
          <cell r="U74">
            <v>4.8</v>
          </cell>
          <cell r="V74">
            <v>0.20000000000000018</v>
          </cell>
          <cell r="W74" t="str">
            <v>PDF</v>
          </cell>
          <cell r="X74">
            <v>176</v>
          </cell>
          <cell r="Y74">
            <v>286.94</v>
          </cell>
          <cell r="Z74">
            <v>380</v>
          </cell>
          <cell r="AA74">
            <v>63.48</v>
          </cell>
          <cell r="AB74">
            <v>581</v>
          </cell>
          <cell r="AC74">
            <v>45.39</v>
          </cell>
          <cell r="AF74">
            <v>50</v>
          </cell>
          <cell r="AG74">
            <v>395.81</v>
          </cell>
          <cell r="AH74">
            <v>19.790500000000002</v>
          </cell>
          <cell r="AI74">
            <v>4.1230208333333342</v>
          </cell>
          <cell r="AJ74">
            <v>532</v>
          </cell>
          <cell r="AK74" t="str">
            <v>REVCO</v>
          </cell>
          <cell r="AL74" t="str">
            <v>HCC Amy Kim cfDNA Box 2 Sept. 2021</v>
          </cell>
          <cell r="AM74" t="str">
            <v>B10</v>
          </cell>
          <cell r="AN74">
            <v>15</v>
          </cell>
          <cell r="AO74">
            <v>37.896970768803214</v>
          </cell>
          <cell r="AP74">
            <v>12.103029231196786</v>
          </cell>
          <cell r="AQ74">
            <v>5</v>
          </cell>
          <cell r="AR74">
            <v>44533</v>
          </cell>
          <cell r="AT74" t="str">
            <v>IDT8_UDI_13</v>
          </cell>
          <cell r="AU74">
            <v>3</v>
          </cell>
          <cell r="AV74">
            <v>4</v>
          </cell>
          <cell r="AW74" t="str">
            <v>KB</v>
          </cell>
          <cell r="AX74" t="str">
            <v>Qubit File</v>
          </cell>
          <cell r="AZ74">
            <v>14.1</v>
          </cell>
          <cell r="BJ74">
            <v>17</v>
          </cell>
          <cell r="BK74">
            <v>14.1</v>
          </cell>
          <cell r="BM74">
            <v>239.7</v>
          </cell>
          <cell r="BN74">
            <v>532</v>
          </cell>
          <cell r="BO74" t="str">
            <v>REVCO -20</v>
          </cell>
          <cell r="BP74" t="str">
            <v>HCC PCR1 Box 2</v>
          </cell>
          <cell r="BQ74" t="str">
            <v>C3</v>
          </cell>
          <cell r="BR74">
            <v>10</v>
          </cell>
          <cell r="BS74">
            <v>0</v>
          </cell>
          <cell r="BT74">
            <v>14.1</v>
          </cell>
          <cell r="BU74">
            <v>0</v>
          </cell>
          <cell r="BV74">
            <v>37592</v>
          </cell>
          <cell r="BX74">
            <v>4.7904999999999998</v>
          </cell>
          <cell r="BY74" t="str">
            <v>CGLI70</v>
          </cell>
        </row>
        <row r="75">
          <cell r="A75" t="str">
            <v>CGLI71P</v>
          </cell>
          <cell r="B75" t="str">
            <v>HMN704068</v>
          </cell>
          <cell r="C75">
            <v>5</v>
          </cell>
          <cell r="D75">
            <v>44503</v>
          </cell>
          <cell r="E75" t="str">
            <v xml:space="preserve">CGLI71P </v>
          </cell>
          <cell r="F75" t="str">
            <v>No</v>
          </cell>
          <cell r="G75">
            <v>1</v>
          </cell>
          <cell r="H75">
            <v>54</v>
          </cell>
          <cell r="I75" t="str">
            <v>17-Oct-2019</v>
          </cell>
          <cell r="J75" t="str">
            <v>N</v>
          </cell>
          <cell r="K75">
            <v>0</v>
          </cell>
          <cell r="L75" t="str">
            <v>HBV</v>
          </cell>
          <cell r="N75" t="str">
            <v>BOX 1 BioIVT</v>
          </cell>
          <cell r="O75" t="str">
            <v>Well #</v>
          </cell>
          <cell r="P75">
            <v>26</v>
          </cell>
          <cell r="Q75">
            <v>44515</v>
          </cell>
          <cell r="R75">
            <v>6</v>
          </cell>
          <cell r="S75" t="str">
            <v>ZF</v>
          </cell>
          <cell r="T75">
            <v>533</v>
          </cell>
          <cell r="U75">
            <v>4.8</v>
          </cell>
          <cell r="V75">
            <v>0.20000000000000018</v>
          </cell>
          <cell r="W75" t="str">
            <v>PDF</v>
          </cell>
          <cell r="X75">
            <v>174</v>
          </cell>
          <cell r="Y75">
            <v>224.77</v>
          </cell>
          <cell r="AF75">
            <v>50</v>
          </cell>
          <cell r="AG75">
            <v>224.77</v>
          </cell>
          <cell r="AH75">
            <v>11.2385</v>
          </cell>
          <cell r="AI75">
            <v>2.3413541666666666</v>
          </cell>
          <cell r="AJ75">
            <v>532</v>
          </cell>
          <cell r="AK75" t="str">
            <v>REVCO</v>
          </cell>
          <cell r="AL75" t="str">
            <v>HCC Amy Kim cfDNA Box 2 Sept. 2021</v>
          </cell>
          <cell r="AM75" t="str">
            <v>C1</v>
          </cell>
          <cell r="AN75">
            <v>11.2385</v>
          </cell>
          <cell r="AO75">
            <v>50</v>
          </cell>
          <cell r="AP75">
            <v>0</v>
          </cell>
          <cell r="AQ75">
            <v>5</v>
          </cell>
          <cell r="AR75">
            <v>44533</v>
          </cell>
          <cell r="AT75" t="str">
            <v>IDT8_UDI_14</v>
          </cell>
          <cell r="AU75">
            <v>3</v>
          </cell>
          <cell r="AV75">
            <v>4</v>
          </cell>
          <cell r="AW75" t="str">
            <v>KB</v>
          </cell>
          <cell r="AX75" t="str">
            <v>Qubit File</v>
          </cell>
          <cell r="AZ75">
            <v>10.5</v>
          </cell>
          <cell r="BJ75">
            <v>17</v>
          </cell>
          <cell r="BK75">
            <v>10.5</v>
          </cell>
          <cell r="BM75">
            <v>178.5</v>
          </cell>
          <cell r="BN75">
            <v>532</v>
          </cell>
          <cell r="BO75" t="str">
            <v>REVCO -20</v>
          </cell>
          <cell r="BP75" t="str">
            <v>HCC PCR1 Box 2</v>
          </cell>
          <cell r="BQ75" t="str">
            <v>C4</v>
          </cell>
          <cell r="BR75">
            <v>10</v>
          </cell>
          <cell r="BS75">
            <v>0</v>
          </cell>
          <cell r="BT75">
            <v>10.5</v>
          </cell>
          <cell r="BU75">
            <v>0</v>
          </cell>
          <cell r="BV75">
            <v>37592</v>
          </cell>
          <cell r="BX75">
            <v>0</v>
          </cell>
          <cell r="BY75" t="str">
            <v>CGLI71</v>
          </cell>
        </row>
        <row r="76">
          <cell r="A76" t="str">
            <v>CGLI73P</v>
          </cell>
          <cell r="B76" t="str">
            <v>HMN704070</v>
          </cell>
          <cell r="C76">
            <v>5</v>
          </cell>
          <cell r="D76">
            <v>44503</v>
          </cell>
          <cell r="E76" t="str">
            <v xml:space="preserve">CGLI73P </v>
          </cell>
          <cell r="F76" t="str">
            <v>No</v>
          </cell>
          <cell r="G76">
            <v>1</v>
          </cell>
          <cell r="H76">
            <v>44</v>
          </cell>
          <cell r="I76" t="str">
            <v>03-Oct-2016</v>
          </cell>
          <cell r="J76" t="str">
            <v>N</v>
          </cell>
          <cell r="K76">
            <v>0</v>
          </cell>
          <cell r="L76" t="str">
            <v>HBV</v>
          </cell>
          <cell r="N76" t="str">
            <v>BOX 1 BioIVT</v>
          </cell>
          <cell r="O76" t="str">
            <v>Well #</v>
          </cell>
          <cell r="P76">
            <v>31</v>
          </cell>
          <cell r="Q76">
            <v>44515</v>
          </cell>
          <cell r="R76">
            <v>6</v>
          </cell>
          <cell r="S76" t="str">
            <v>ZF</v>
          </cell>
          <cell r="T76">
            <v>533</v>
          </cell>
          <cell r="U76">
            <v>5</v>
          </cell>
          <cell r="V76">
            <v>0</v>
          </cell>
          <cell r="W76" t="str">
            <v>PDF</v>
          </cell>
          <cell r="X76">
            <v>172</v>
          </cell>
          <cell r="Y76">
            <v>174.84</v>
          </cell>
          <cell r="AF76">
            <v>50</v>
          </cell>
          <cell r="AG76">
            <v>174.84</v>
          </cell>
          <cell r="AH76">
            <v>8.7420000000000009</v>
          </cell>
          <cell r="AI76">
            <v>1.7484000000000002</v>
          </cell>
          <cell r="AJ76">
            <v>532</v>
          </cell>
          <cell r="AK76" t="str">
            <v>REVCO</v>
          </cell>
          <cell r="AL76" t="str">
            <v>HCC Amy Kim cfDNA Box 2 Sept. 2021</v>
          </cell>
          <cell r="AM76" t="str">
            <v>C3</v>
          </cell>
          <cell r="AN76">
            <v>8.7420000000000009</v>
          </cell>
          <cell r="AO76">
            <v>50</v>
          </cell>
          <cell r="AP76">
            <v>0</v>
          </cell>
          <cell r="AQ76">
            <v>5</v>
          </cell>
          <cell r="AR76">
            <v>44533</v>
          </cell>
          <cell r="AT76" t="str">
            <v>IDT8_UDI_16</v>
          </cell>
          <cell r="AU76">
            <v>2</v>
          </cell>
          <cell r="AV76">
            <v>4</v>
          </cell>
          <cell r="AW76" t="str">
            <v>KB</v>
          </cell>
          <cell r="AX76" t="str">
            <v>Qubit File</v>
          </cell>
          <cell r="AZ76">
            <v>17.7</v>
          </cell>
          <cell r="BJ76">
            <v>17</v>
          </cell>
          <cell r="BK76">
            <v>17.7</v>
          </cell>
          <cell r="BM76">
            <v>300.89999999999998</v>
          </cell>
          <cell r="BN76">
            <v>532</v>
          </cell>
          <cell r="BO76" t="str">
            <v>REVCO -20</v>
          </cell>
          <cell r="BP76" t="str">
            <v>HCC PCR1 Box 2</v>
          </cell>
          <cell r="BQ76" t="str">
            <v>C5</v>
          </cell>
          <cell r="BR76">
            <v>10</v>
          </cell>
          <cell r="BS76">
            <v>0</v>
          </cell>
          <cell r="BT76">
            <v>17.7</v>
          </cell>
          <cell r="BU76">
            <v>0</v>
          </cell>
          <cell r="BV76">
            <v>37592</v>
          </cell>
          <cell r="BX76">
            <v>0</v>
          </cell>
          <cell r="BY76" t="str">
            <v>CGLI73</v>
          </cell>
        </row>
        <row r="77">
          <cell r="A77" t="str">
            <v>CGLI74P</v>
          </cell>
          <cell r="B77" t="str">
            <v>HMN704071</v>
          </cell>
          <cell r="C77">
            <v>5</v>
          </cell>
          <cell r="D77">
            <v>44503</v>
          </cell>
          <cell r="E77" t="str">
            <v xml:space="preserve">CGLI74P </v>
          </cell>
          <cell r="F77" t="str">
            <v>No</v>
          </cell>
          <cell r="G77">
            <v>2</v>
          </cell>
          <cell r="H77">
            <v>46</v>
          </cell>
          <cell r="I77" t="str">
            <v>17-Jun-2019</v>
          </cell>
          <cell r="J77" t="str">
            <v>N</v>
          </cell>
          <cell r="K77">
            <v>0</v>
          </cell>
          <cell r="L77" t="str">
            <v>HBV</v>
          </cell>
          <cell r="N77" t="str">
            <v>BOX 1 BioIVT</v>
          </cell>
          <cell r="O77" t="str">
            <v>Well #</v>
          </cell>
          <cell r="P77">
            <v>36</v>
          </cell>
          <cell r="Q77">
            <v>44515</v>
          </cell>
          <cell r="R77">
            <v>6</v>
          </cell>
          <cell r="S77" t="str">
            <v>ZF</v>
          </cell>
          <cell r="T77">
            <v>533</v>
          </cell>
          <cell r="U77">
            <v>4.8</v>
          </cell>
          <cell r="V77">
            <v>0.20000000000000018</v>
          </cell>
          <cell r="W77" t="str">
            <v>PDF</v>
          </cell>
          <cell r="X77">
            <v>176</v>
          </cell>
          <cell r="Y77">
            <v>375.23</v>
          </cell>
          <cell r="Z77">
            <v>374</v>
          </cell>
          <cell r="AA77">
            <v>42.65</v>
          </cell>
          <cell r="AB77">
            <v>565</v>
          </cell>
          <cell r="AC77">
            <v>16.989999999999998</v>
          </cell>
          <cell r="AF77">
            <v>50</v>
          </cell>
          <cell r="AG77">
            <v>434.87</v>
          </cell>
          <cell r="AH77">
            <v>21.743500000000001</v>
          </cell>
          <cell r="AI77">
            <v>4.5298958333333337</v>
          </cell>
          <cell r="AJ77">
            <v>532</v>
          </cell>
          <cell r="AK77" t="str">
            <v>REVCO</v>
          </cell>
          <cell r="AL77" t="str">
            <v>HCC Amy Kim cfDNA Box 2 Sept. 2021</v>
          </cell>
          <cell r="AM77" t="str">
            <v>C4</v>
          </cell>
          <cell r="AN77">
            <v>15</v>
          </cell>
          <cell r="AO77">
            <v>34.493066893554392</v>
          </cell>
          <cell r="AP77">
            <v>15.506933106445608</v>
          </cell>
          <cell r="AQ77">
            <v>5</v>
          </cell>
          <cell r="AR77">
            <v>44533</v>
          </cell>
          <cell r="AT77" t="str">
            <v>IDT8_UDI_17</v>
          </cell>
          <cell r="AU77">
            <v>3</v>
          </cell>
          <cell r="AV77">
            <v>4</v>
          </cell>
          <cell r="AW77" t="str">
            <v>KB</v>
          </cell>
          <cell r="AX77" t="str">
            <v>Qubit File</v>
          </cell>
          <cell r="AZ77">
            <v>13.4</v>
          </cell>
          <cell r="BJ77">
            <v>17</v>
          </cell>
          <cell r="BK77">
            <v>13.4</v>
          </cell>
          <cell r="BM77">
            <v>227.8</v>
          </cell>
          <cell r="BN77">
            <v>532</v>
          </cell>
          <cell r="BO77" t="str">
            <v>REVCO -20</v>
          </cell>
          <cell r="BP77" t="str">
            <v>HCC PCR1 Box 2</v>
          </cell>
          <cell r="BQ77" t="str">
            <v>C6</v>
          </cell>
          <cell r="BR77">
            <v>10</v>
          </cell>
          <cell r="BS77">
            <v>0</v>
          </cell>
          <cell r="BT77">
            <v>13.4</v>
          </cell>
          <cell r="BU77">
            <v>0</v>
          </cell>
          <cell r="BV77">
            <v>37592</v>
          </cell>
          <cell r="BX77">
            <v>6.7435000000000009</v>
          </cell>
          <cell r="BY77" t="str">
            <v>CGLI74</v>
          </cell>
        </row>
        <row r="78">
          <cell r="A78" t="str">
            <v>CGLI97P</v>
          </cell>
          <cell r="B78" t="str">
            <v>HMN704094</v>
          </cell>
          <cell r="C78">
            <v>0.9</v>
          </cell>
          <cell r="D78">
            <v>44503</v>
          </cell>
          <cell r="E78" t="str">
            <v xml:space="preserve">CGLI97P </v>
          </cell>
          <cell r="F78" t="str">
            <v>No</v>
          </cell>
          <cell r="G78">
            <v>2</v>
          </cell>
          <cell r="H78">
            <v>36</v>
          </cell>
          <cell r="I78" t="str">
            <v>05-Jun-2017</v>
          </cell>
          <cell r="J78" t="str">
            <v>N</v>
          </cell>
          <cell r="K78">
            <v>0</v>
          </cell>
          <cell r="L78" t="str">
            <v>HBV</v>
          </cell>
          <cell r="N78" t="str">
            <v>Box 2 BioIVT</v>
          </cell>
          <cell r="O78" t="str">
            <v>Well #</v>
          </cell>
          <cell r="P78">
            <v>41</v>
          </cell>
          <cell r="Q78">
            <v>44518</v>
          </cell>
          <cell r="R78">
            <v>8</v>
          </cell>
          <cell r="S78" t="str">
            <v>KB</v>
          </cell>
          <cell r="T78">
            <v>533</v>
          </cell>
          <cell r="U78">
            <v>1</v>
          </cell>
          <cell r="V78">
            <v>0</v>
          </cell>
          <cell r="W78" t="str">
            <v>PDF</v>
          </cell>
          <cell r="X78">
            <v>162</v>
          </cell>
          <cell r="Y78">
            <v>59.85</v>
          </cell>
          <cell r="AF78">
            <v>50</v>
          </cell>
          <cell r="AG78">
            <v>59.85</v>
          </cell>
          <cell r="AH78">
            <v>2.9925000000000002</v>
          </cell>
          <cell r="AI78">
            <v>2.9925000000000002</v>
          </cell>
          <cell r="AJ78">
            <v>532</v>
          </cell>
          <cell r="AK78" t="str">
            <v>REVCO</v>
          </cell>
          <cell r="AL78" t="str">
            <v>HCC Amy Kim cfDNA Box 2 Sept. 2021</v>
          </cell>
          <cell r="AM78" t="str">
            <v>E7</v>
          </cell>
          <cell r="AN78">
            <v>2.9925000000000002</v>
          </cell>
          <cell r="AO78">
            <v>50</v>
          </cell>
          <cell r="AP78">
            <v>0</v>
          </cell>
          <cell r="AQ78">
            <v>5</v>
          </cell>
          <cell r="AR78">
            <v>44533</v>
          </cell>
          <cell r="AT78" t="str">
            <v>IDT8_UDI_18</v>
          </cell>
          <cell r="AU78">
            <v>1</v>
          </cell>
          <cell r="AV78">
            <v>4</v>
          </cell>
          <cell r="AW78" t="str">
            <v>KB</v>
          </cell>
          <cell r="AX78" t="str">
            <v>Qubit File</v>
          </cell>
          <cell r="AZ78">
            <v>2.74</v>
          </cell>
          <cell r="BJ78">
            <v>17</v>
          </cell>
          <cell r="BK78">
            <v>2.74</v>
          </cell>
          <cell r="BM78">
            <v>46.580000000000005</v>
          </cell>
          <cell r="BN78">
            <v>532</v>
          </cell>
          <cell r="BO78" t="str">
            <v>REVCO -20</v>
          </cell>
          <cell r="BP78" t="str">
            <v>HCC PCR1 Box 2</v>
          </cell>
          <cell r="BQ78" t="str">
            <v>C7</v>
          </cell>
          <cell r="BR78">
            <v>10</v>
          </cell>
          <cell r="BS78">
            <v>0</v>
          </cell>
          <cell r="BT78">
            <v>2.74</v>
          </cell>
          <cell r="BU78">
            <v>0</v>
          </cell>
          <cell r="BV78">
            <v>37592</v>
          </cell>
          <cell r="BX78">
            <v>0</v>
          </cell>
          <cell r="BY78" t="str">
            <v>CGLI97</v>
          </cell>
        </row>
        <row r="79">
          <cell r="A79" t="str">
            <v>CGLI104P</v>
          </cell>
          <cell r="B79" t="str">
            <v>HMN709506</v>
          </cell>
          <cell r="C79">
            <v>1</v>
          </cell>
          <cell r="D79">
            <v>44516</v>
          </cell>
          <cell r="E79" t="str">
            <v>CGLI104P</v>
          </cell>
          <cell r="F79" t="str">
            <v>No</v>
          </cell>
          <cell r="G79">
            <v>2</v>
          </cell>
          <cell r="H79" t="str">
            <v>65</v>
          </cell>
          <cell r="I79" t="str">
            <v>02-Jul-2018</v>
          </cell>
          <cell r="J79" t="str">
            <v>N</v>
          </cell>
          <cell r="K79">
            <v>0</v>
          </cell>
          <cell r="L79" t="str">
            <v>Cirrhosis</v>
          </cell>
          <cell r="N79" t="str">
            <v>Box 3 BioIVT</v>
          </cell>
          <cell r="O79" t="str">
            <v>Well #</v>
          </cell>
          <cell r="P79">
            <v>42</v>
          </cell>
          <cell r="Q79">
            <v>44519</v>
          </cell>
          <cell r="R79">
            <v>9</v>
          </cell>
          <cell r="S79" t="str">
            <v>KB</v>
          </cell>
          <cell r="T79">
            <v>533</v>
          </cell>
          <cell r="U79">
            <v>1</v>
          </cell>
          <cell r="V79">
            <v>0</v>
          </cell>
          <cell r="W79" t="str">
            <v>PDF</v>
          </cell>
          <cell r="X79">
            <v>171</v>
          </cell>
          <cell r="Y79">
            <v>47.35</v>
          </cell>
          <cell r="AE79" t="str">
            <v>extrapolated for bp and concentration (no upper marker)</v>
          </cell>
          <cell r="AF79">
            <v>50</v>
          </cell>
          <cell r="AG79">
            <v>47.35</v>
          </cell>
          <cell r="AH79">
            <v>2.3675000000000002</v>
          </cell>
          <cell r="AI79">
            <v>2.3675000000000002</v>
          </cell>
          <cell r="AJ79">
            <v>532</v>
          </cell>
          <cell r="AK79" t="str">
            <v>REVCO</v>
          </cell>
          <cell r="AL79" t="str">
            <v>HCC cfDNA Nov 2021 Box 3</v>
          </cell>
          <cell r="AM79" t="str">
            <v>A4</v>
          </cell>
          <cell r="AN79">
            <v>2.3675000000000002</v>
          </cell>
          <cell r="AO79">
            <v>50</v>
          </cell>
          <cell r="AP79">
            <v>0</v>
          </cell>
          <cell r="AQ79">
            <v>5</v>
          </cell>
          <cell r="AR79">
            <v>44533</v>
          </cell>
          <cell r="AT79" t="str">
            <v>IDT8_UDI_23</v>
          </cell>
          <cell r="AU79">
            <v>1</v>
          </cell>
          <cell r="AV79">
            <v>4</v>
          </cell>
          <cell r="AW79" t="str">
            <v>KB</v>
          </cell>
          <cell r="AX79" t="str">
            <v>Qubit File</v>
          </cell>
          <cell r="AZ79">
            <v>2.6</v>
          </cell>
          <cell r="BJ79">
            <v>18</v>
          </cell>
          <cell r="BK79">
            <v>2.6</v>
          </cell>
          <cell r="BM79">
            <v>46.800000000000004</v>
          </cell>
          <cell r="BN79">
            <v>532</v>
          </cell>
          <cell r="BO79" t="str">
            <v>REVCO -20</v>
          </cell>
          <cell r="BP79" t="str">
            <v>HCC PCR1 Box 2</v>
          </cell>
          <cell r="BQ79" t="str">
            <v>C10</v>
          </cell>
          <cell r="BR79">
            <v>10</v>
          </cell>
          <cell r="BS79">
            <v>0</v>
          </cell>
          <cell r="BT79">
            <v>2.6</v>
          </cell>
          <cell r="BU79">
            <v>0</v>
          </cell>
          <cell r="BV79">
            <v>37592</v>
          </cell>
          <cell r="BX79">
            <v>0</v>
          </cell>
          <cell r="BY79" t="str">
            <v>CGLI104</v>
          </cell>
        </row>
        <row r="80">
          <cell r="A80" t="str">
            <v>CGLI105P</v>
          </cell>
          <cell r="B80" t="str">
            <v>HMN709507</v>
          </cell>
          <cell r="C80">
            <v>1</v>
          </cell>
          <cell r="D80">
            <v>44516</v>
          </cell>
          <cell r="E80" t="str">
            <v>CGLI105P</v>
          </cell>
          <cell r="F80" t="str">
            <v>No</v>
          </cell>
          <cell r="G80">
            <v>2</v>
          </cell>
          <cell r="H80" t="str">
            <v>53</v>
          </cell>
          <cell r="I80" t="str">
            <v>25-Aug-2016</v>
          </cell>
          <cell r="J80" t="str">
            <v>N</v>
          </cell>
          <cell r="K80">
            <v>0</v>
          </cell>
          <cell r="L80" t="str">
            <v>Cirrhosis</v>
          </cell>
          <cell r="N80" t="str">
            <v>Box 3 BioIVT</v>
          </cell>
          <cell r="O80" t="str">
            <v>Well #</v>
          </cell>
          <cell r="P80">
            <v>43</v>
          </cell>
          <cell r="Q80">
            <v>44519</v>
          </cell>
          <cell r="R80">
            <v>9</v>
          </cell>
          <cell r="S80" t="str">
            <v>KB</v>
          </cell>
          <cell r="T80">
            <v>533</v>
          </cell>
          <cell r="U80">
            <v>1</v>
          </cell>
          <cell r="V80">
            <v>0</v>
          </cell>
          <cell r="W80" t="str">
            <v>PDF</v>
          </cell>
          <cell r="X80">
            <v>171</v>
          </cell>
          <cell r="Y80">
            <v>63.59</v>
          </cell>
          <cell r="AF80">
            <v>50</v>
          </cell>
          <cell r="AG80">
            <v>63.59</v>
          </cell>
          <cell r="AH80">
            <v>3.1795</v>
          </cell>
          <cell r="AI80">
            <v>3.1795</v>
          </cell>
          <cell r="AJ80">
            <v>532</v>
          </cell>
          <cell r="AK80" t="str">
            <v>REVCO</v>
          </cell>
          <cell r="AL80" t="str">
            <v>HCC cfDNA Nov 2021 Box 3</v>
          </cell>
          <cell r="AM80" t="str">
            <v>A5</v>
          </cell>
          <cell r="AN80">
            <v>3.1795</v>
          </cell>
          <cell r="AO80">
            <v>50</v>
          </cell>
          <cell r="AP80">
            <v>0</v>
          </cell>
          <cell r="AQ80">
            <v>5</v>
          </cell>
          <cell r="AR80">
            <v>44533</v>
          </cell>
          <cell r="AT80" t="str">
            <v>IDT8_UDI_21</v>
          </cell>
          <cell r="AU80">
            <v>1</v>
          </cell>
          <cell r="AV80">
            <v>4</v>
          </cell>
          <cell r="AW80" t="str">
            <v>KB</v>
          </cell>
          <cell r="AX80" t="str">
            <v>Qubit File</v>
          </cell>
          <cell r="AZ80">
            <v>5.96</v>
          </cell>
          <cell r="BJ80">
            <v>17</v>
          </cell>
          <cell r="BK80">
            <v>5.96</v>
          </cell>
          <cell r="BM80">
            <v>101.32</v>
          </cell>
          <cell r="BN80">
            <v>532</v>
          </cell>
          <cell r="BO80" t="str">
            <v>REVCO -20</v>
          </cell>
          <cell r="BP80" t="str">
            <v>HCC PCR1 Box 2</v>
          </cell>
          <cell r="BQ80" t="str">
            <v>C8</v>
          </cell>
          <cell r="BR80">
            <v>10</v>
          </cell>
          <cell r="BS80">
            <v>0</v>
          </cell>
          <cell r="BT80">
            <v>5.96</v>
          </cell>
          <cell r="BU80">
            <v>0</v>
          </cell>
          <cell r="BV80">
            <v>37592</v>
          </cell>
          <cell r="BX80">
            <v>0</v>
          </cell>
          <cell r="BY80" t="str">
            <v>CGLI105</v>
          </cell>
        </row>
        <row r="81">
          <cell r="A81" t="str">
            <v>CGLI107P</v>
          </cell>
          <cell r="B81" t="str">
            <v>HMN709509</v>
          </cell>
          <cell r="C81">
            <v>1</v>
          </cell>
          <cell r="D81">
            <v>44516</v>
          </cell>
          <cell r="E81" t="str">
            <v>CGLI107P</v>
          </cell>
          <cell r="F81" t="str">
            <v>No</v>
          </cell>
          <cell r="G81">
            <v>2</v>
          </cell>
          <cell r="H81" t="str">
            <v>62</v>
          </cell>
          <cell r="I81" t="str">
            <v>22-Aug-2016</v>
          </cell>
          <cell r="J81" t="str">
            <v>N</v>
          </cell>
          <cell r="K81">
            <v>0</v>
          </cell>
          <cell r="L81" t="str">
            <v>Cirrhosis</v>
          </cell>
          <cell r="N81" t="str">
            <v>Box 3 BioIVT</v>
          </cell>
          <cell r="O81" t="str">
            <v>Well #</v>
          </cell>
          <cell r="P81">
            <v>44</v>
          </cell>
          <cell r="Q81">
            <v>44519</v>
          </cell>
          <cell r="R81">
            <v>9</v>
          </cell>
          <cell r="S81" t="str">
            <v>KB</v>
          </cell>
          <cell r="T81">
            <v>533</v>
          </cell>
          <cell r="U81">
            <v>1</v>
          </cell>
          <cell r="V81">
            <v>0</v>
          </cell>
          <cell r="W81" t="str">
            <v>PDF</v>
          </cell>
          <cell r="X81">
            <v>176</v>
          </cell>
          <cell r="Y81">
            <v>70.349999999999994</v>
          </cell>
          <cell r="AF81">
            <v>50</v>
          </cell>
          <cell r="AG81">
            <v>70.349999999999994</v>
          </cell>
          <cell r="AH81">
            <v>3.5174999999999996</v>
          </cell>
          <cell r="AI81">
            <v>3.5174999999999996</v>
          </cell>
          <cell r="AJ81">
            <v>532</v>
          </cell>
          <cell r="AK81" t="str">
            <v>REVCO</v>
          </cell>
          <cell r="AL81" t="str">
            <v>HCC cfDNA Nov 2021 Box 3</v>
          </cell>
          <cell r="AM81" t="str">
            <v>A7</v>
          </cell>
          <cell r="AN81">
            <v>3.5174999999999996</v>
          </cell>
          <cell r="AO81">
            <v>50</v>
          </cell>
          <cell r="AP81">
            <v>0</v>
          </cell>
          <cell r="AQ81">
            <v>5</v>
          </cell>
          <cell r="AR81">
            <v>44533</v>
          </cell>
          <cell r="AT81" t="str">
            <v>IDT8_UDI_22</v>
          </cell>
          <cell r="AU81">
            <v>1</v>
          </cell>
          <cell r="AV81">
            <v>4</v>
          </cell>
          <cell r="AW81" t="str">
            <v>KB</v>
          </cell>
          <cell r="AX81" t="str">
            <v>Qubit File</v>
          </cell>
          <cell r="AZ81">
            <v>3.56</v>
          </cell>
          <cell r="BJ81">
            <v>18</v>
          </cell>
          <cell r="BK81">
            <v>3.56</v>
          </cell>
          <cell r="BM81">
            <v>64.08</v>
          </cell>
          <cell r="BN81">
            <v>532</v>
          </cell>
          <cell r="BO81" t="str">
            <v>REVCO -20</v>
          </cell>
          <cell r="BP81" t="str">
            <v>HCC PCR1 Box 2</v>
          </cell>
          <cell r="BQ81" t="str">
            <v>C9</v>
          </cell>
          <cell r="BR81">
            <v>10</v>
          </cell>
          <cell r="BS81">
            <v>0</v>
          </cell>
          <cell r="BT81">
            <v>3.56</v>
          </cell>
          <cell r="BU81">
            <v>0</v>
          </cell>
          <cell r="BV81">
            <v>37592</v>
          </cell>
          <cell r="BX81">
            <v>0</v>
          </cell>
          <cell r="BY81" t="str">
            <v>CGLI107</v>
          </cell>
        </row>
        <row r="82">
          <cell r="A82" t="str">
            <v>CGLI111P</v>
          </cell>
          <cell r="B82" t="str">
            <v>HMN709513</v>
          </cell>
          <cell r="C82">
            <v>1</v>
          </cell>
          <cell r="D82">
            <v>44516</v>
          </cell>
          <cell r="E82" t="str">
            <v>CGLI111P</v>
          </cell>
          <cell r="F82" t="str">
            <v>No</v>
          </cell>
          <cell r="G82">
            <v>1</v>
          </cell>
          <cell r="H82" t="str">
            <v>45</v>
          </cell>
          <cell r="I82" t="str">
            <v>29-Jun-2017</v>
          </cell>
          <cell r="J82" t="str">
            <v>N</v>
          </cell>
          <cell r="K82">
            <v>0</v>
          </cell>
          <cell r="L82" t="str">
            <v>Cirrhosis</v>
          </cell>
          <cell r="N82" t="str">
            <v>Box 3 BioIVT</v>
          </cell>
          <cell r="O82" t="str">
            <v>Well #</v>
          </cell>
          <cell r="P82">
            <v>45</v>
          </cell>
          <cell r="Q82">
            <v>44519</v>
          </cell>
          <cell r="R82">
            <v>9</v>
          </cell>
          <cell r="S82" t="str">
            <v>KB</v>
          </cell>
          <cell r="T82">
            <v>533</v>
          </cell>
          <cell r="U82">
            <v>1</v>
          </cell>
          <cell r="V82">
            <v>0</v>
          </cell>
          <cell r="W82" t="str">
            <v>PDF</v>
          </cell>
          <cell r="X82">
            <v>165</v>
          </cell>
          <cell r="Y82">
            <v>153.91999999999999</v>
          </cell>
          <cell r="AF82">
            <v>50</v>
          </cell>
          <cell r="AG82">
            <v>153.91999999999999</v>
          </cell>
          <cell r="AH82">
            <v>7.6959999999999988</v>
          </cell>
          <cell r="AI82">
            <v>7.6959999999999988</v>
          </cell>
          <cell r="AJ82">
            <v>532</v>
          </cell>
          <cell r="AK82" t="str">
            <v>REVCO</v>
          </cell>
          <cell r="AL82" t="str">
            <v>HCC cfDNA Nov 2021 Box 3</v>
          </cell>
          <cell r="AM82" t="str">
            <v>B2</v>
          </cell>
          <cell r="AN82">
            <v>7.6959999999999988</v>
          </cell>
          <cell r="AO82">
            <v>50</v>
          </cell>
          <cell r="AP82">
            <v>0</v>
          </cell>
          <cell r="AQ82">
            <v>5</v>
          </cell>
          <cell r="AR82">
            <v>44533</v>
          </cell>
          <cell r="AT82" t="str">
            <v>IDT8_UDI_24</v>
          </cell>
          <cell r="AU82">
            <v>2</v>
          </cell>
          <cell r="AV82">
            <v>4</v>
          </cell>
          <cell r="AW82" t="str">
            <v>KB</v>
          </cell>
          <cell r="AX82" t="str">
            <v>Qubit File</v>
          </cell>
          <cell r="AZ82">
            <v>12.6</v>
          </cell>
          <cell r="BJ82">
            <v>18</v>
          </cell>
          <cell r="BK82">
            <v>12.6</v>
          </cell>
          <cell r="BM82">
            <v>226.79999999999998</v>
          </cell>
          <cell r="BN82">
            <v>532</v>
          </cell>
          <cell r="BO82" t="str">
            <v>REVCO -20</v>
          </cell>
          <cell r="BP82" t="str">
            <v>HCC PCR1 Box 2</v>
          </cell>
          <cell r="BQ82" t="str">
            <v>D1</v>
          </cell>
          <cell r="BR82">
            <v>10</v>
          </cell>
          <cell r="BS82">
            <v>0</v>
          </cell>
          <cell r="BT82">
            <v>12.6</v>
          </cell>
          <cell r="BU82">
            <v>0</v>
          </cell>
          <cell r="BV82">
            <v>37592</v>
          </cell>
          <cell r="BX82">
            <v>0</v>
          </cell>
          <cell r="BY82" t="str">
            <v>CGLI111</v>
          </cell>
        </row>
        <row r="83">
          <cell r="A83" t="str">
            <v>CGH17N_40</v>
          </cell>
          <cell r="E83" t="str">
            <v>CGH17N_40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 t="e">
            <v>#N/A</v>
          </cell>
          <cell r="Q83">
            <v>43407</v>
          </cell>
          <cell r="S83" t="str">
            <v>AL</v>
          </cell>
          <cell r="W83" t="str">
            <v>103018 nDNA 1_DNA 1000_DE13805124_2018-10-30_15-52-26</v>
          </cell>
          <cell r="X83">
            <v>157</v>
          </cell>
          <cell r="Y83">
            <v>33.880000000000003</v>
          </cell>
          <cell r="AF83">
            <v>50</v>
          </cell>
          <cell r="AG83">
            <v>33.880000000000003</v>
          </cell>
          <cell r="AH83">
            <v>1694.0000000000002</v>
          </cell>
          <cell r="AI83" t="e">
            <v>#DIV/0!</v>
          </cell>
          <cell r="AJ83">
            <v>531</v>
          </cell>
          <cell r="AK83">
            <v>-20</v>
          </cell>
          <cell r="AL83" t="str">
            <v>Lymphocyte control</v>
          </cell>
          <cell r="AM83" t="str">
            <v>small box</v>
          </cell>
          <cell r="AN83">
            <v>34</v>
          </cell>
          <cell r="AO83">
            <v>1.0035419126328216</v>
          </cell>
          <cell r="AP83">
            <v>48.996458087367181</v>
          </cell>
          <cell r="AQ83">
            <v>5</v>
          </cell>
          <cell r="AR83">
            <v>44533</v>
          </cell>
          <cell r="AT83" t="str">
            <v>IDT8_UDI_25</v>
          </cell>
          <cell r="AU83">
            <v>3</v>
          </cell>
          <cell r="AV83">
            <v>4</v>
          </cell>
          <cell r="AW83" t="str">
            <v>KB</v>
          </cell>
          <cell r="AX83" t="str">
            <v>Qubit File</v>
          </cell>
          <cell r="AZ83">
            <v>15.2</v>
          </cell>
          <cell r="BJ83">
            <v>18</v>
          </cell>
          <cell r="BK83">
            <v>15.2</v>
          </cell>
          <cell r="BM83">
            <v>273.59999999999997</v>
          </cell>
          <cell r="BN83">
            <v>532</v>
          </cell>
          <cell r="BO83" t="str">
            <v>REVCO -20</v>
          </cell>
          <cell r="BP83" t="str">
            <v>HCC PCR1 Box 2</v>
          </cell>
          <cell r="BQ83" t="str">
            <v>D2</v>
          </cell>
          <cell r="BR83">
            <v>10</v>
          </cell>
          <cell r="BS83">
            <v>0</v>
          </cell>
          <cell r="BT83">
            <v>15.2</v>
          </cell>
          <cell r="BU83">
            <v>0</v>
          </cell>
          <cell r="BV83">
            <v>37592</v>
          </cell>
          <cell r="BX83">
            <v>1660.0000000000002</v>
          </cell>
          <cell r="BY83" t="str">
            <v>CGH17N_40</v>
          </cell>
        </row>
        <row r="84">
          <cell r="A84" t="str">
            <v>CGLI20P_1</v>
          </cell>
          <cell r="B84" t="str">
            <v>HCCAK380</v>
          </cell>
          <cell r="C84">
            <v>4</v>
          </cell>
          <cell r="D84">
            <v>44435</v>
          </cell>
          <cell r="E84" t="str">
            <v>CGLI20P_1</v>
          </cell>
          <cell r="F84" t="str">
            <v>Yes</v>
          </cell>
          <cell r="G84">
            <v>2</v>
          </cell>
          <cell r="H84">
            <v>67</v>
          </cell>
          <cell r="I84">
            <v>44280</v>
          </cell>
          <cell r="J84" t="str">
            <v>C</v>
          </cell>
          <cell r="K84">
            <v>6</v>
          </cell>
          <cell r="L84" t="str">
            <v>HCC</v>
          </cell>
          <cell r="N84" t="str">
            <v>HCC from AK</v>
          </cell>
          <cell r="O84" t="str">
            <v>H,I</v>
          </cell>
          <cell r="P84" t="str">
            <v>8,9,10,2</v>
          </cell>
          <cell r="Q84">
            <v>44456</v>
          </cell>
          <cell r="R84">
            <v>3</v>
          </cell>
          <cell r="S84" t="str">
            <v>ZF</v>
          </cell>
          <cell r="T84">
            <v>533</v>
          </cell>
          <cell r="U84">
            <v>3.8</v>
          </cell>
          <cell r="V84">
            <v>0.20000000000000018</v>
          </cell>
          <cell r="W84" t="str">
            <v>PDF</v>
          </cell>
          <cell r="X84">
            <v>168</v>
          </cell>
          <cell r="Y84">
            <v>764.23</v>
          </cell>
          <cell r="Z84">
            <v>324</v>
          </cell>
          <cell r="AA84">
            <v>62.49</v>
          </cell>
          <cell r="AB84">
            <v>545</v>
          </cell>
          <cell r="AC84">
            <v>17.010000000000002</v>
          </cell>
          <cell r="AF84">
            <v>50</v>
          </cell>
          <cell r="AG84">
            <v>843.73</v>
          </cell>
          <cell r="AH84">
            <v>42.186500000000002</v>
          </cell>
          <cell r="AI84">
            <v>11.10171052631579</v>
          </cell>
          <cell r="AJ84">
            <v>532</v>
          </cell>
          <cell r="AK84" t="str">
            <v>REVCO</v>
          </cell>
          <cell r="AL84" t="str">
            <v>HCC Amy Kim cfDNA Box 1 Sept. 2021</v>
          </cell>
          <cell r="AM84" t="str">
            <v>B7</v>
          </cell>
          <cell r="AN84">
            <v>15</v>
          </cell>
          <cell r="AO84">
            <v>17.778199186943688</v>
          </cell>
          <cell r="AP84">
            <v>32.221800813056312</v>
          </cell>
          <cell r="AQ84">
            <v>6</v>
          </cell>
          <cell r="AR84">
            <v>44540</v>
          </cell>
          <cell r="AT84" t="str">
            <v>IDT8_UDI_28</v>
          </cell>
          <cell r="AU84">
            <v>3</v>
          </cell>
          <cell r="AV84">
            <v>4</v>
          </cell>
          <cell r="AW84" t="str">
            <v>KB</v>
          </cell>
          <cell r="AX84" t="str">
            <v>PDF</v>
          </cell>
          <cell r="AY84">
            <v>302</v>
          </cell>
          <cell r="AZ84">
            <v>15.53</v>
          </cell>
          <cell r="BA84">
            <v>77.8</v>
          </cell>
          <cell r="BB84">
            <v>472</v>
          </cell>
          <cell r="BC84">
            <v>0.77</v>
          </cell>
          <cell r="BD84">
            <v>2.5</v>
          </cell>
          <cell r="BJ84">
            <v>20</v>
          </cell>
          <cell r="BK84">
            <v>16.3</v>
          </cell>
          <cell r="BL84">
            <v>80.3</v>
          </cell>
          <cell r="BM84">
            <v>326</v>
          </cell>
          <cell r="BN84">
            <v>532</v>
          </cell>
          <cell r="BO84" t="str">
            <v>REVCO -20</v>
          </cell>
          <cell r="BP84" t="str">
            <v>HCC PCR1 Box2</v>
          </cell>
          <cell r="BQ84" t="str">
            <v>D5</v>
          </cell>
          <cell r="BR84">
            <v>10</v>
          </cell>
          <cell r="BS84">
            <v>0</v>
          </cell>
          <cell r="BT84">
            <v>8.15</v>
          </cell>
          <cell r="BU84">
            <v>40.15</v>
          </cell>
          <cell r="BV84">
            <v>37592</v>
          </cell>
          <cell r="BX84">
            <v>27.186500000000006</v>
          </cell>
          <cell r="BY84" t="str">
            <v>CGLI20</v>
          </cell>
          <cell r="BZ84" t="str">
            <v>_1</v>
          </cell>
        </row>
        <row r="85">
          <cell r="A85" t="str">
            <v>CGLI22P_1</v>
          </cell>
          <cell r="B85" t="str">
            <v>HCCAK394</v>
          </cell>
          <cell r="C85">
            <v>5.4</v>
          </cell>
          <cell r="D85">
            <v>44435</v>
          </cell>
          <cell r="E85" t="str">
            <v>CGLI22P_1</v>
          </cell>
          <cell r="F85" t="str">
            <v>Yes</v>
          </cell>
          <cell r="G85">
            <v>2</v>
          </cell>
          <cell r="H85">
            <v>72</v>
          </cell>
          <cell r="I85">
            <v>44350</v>
          </cell>
          <cell r="J85" t="str">
            <v>B</v>
          </cell>
          <cell r="K85">
            <v>5</v>
          </cell>
          <cell r="L85" t="str">
            <v>HCC</v>
          </cell>
          <cell r="N85" t="str">
            <v>HCC from AK</v>
          </cell>
          <cell r="O85" t="str">
            <v>I</v>
          </cell>
          <cell r="P85" t="str">
            <v>6,7,8</v>
          </cell>
          <cell r="Q85">
            <v>44456</v>
          </cell>
          <cell r="R85">
            <v>3</v>
          </cell>
          <cell r="S85" t="str">
            <v>ZF</v>
          </cell>
          <cell r="T85">
            <v>533</v>
          </cell>
          <cell r="U85">
            <v>5.6</v>
          </cell>
          <cell r="V85">
            <v>0.40000000000000036</v>
          </cell>
          <cell r="W85" t="str">
            <v>PDF</v>
          </cell>
          <cell r="X85">
            <v>138</v>
          </cell>
          <cell r="Y85">
            <v>1740.33</v>
          </cell>
          <cell r="Z85">
            <v>253</v>
          </cell>
          <cell r="AA85">
            <v>32.42</v>
          </cell>
          <cell r="AB85">
            <v>379</v>
          </cell>
          <cell r="AC85">
            <v>8.2799999999999994</v>
          </cell>
          <cell r="AF85">
            <v>50</v>
          </cell>
          <cell r="AG85">
            <v>1781.03</v>
          </cell>
          <cell r="AH85">
            <v>89.051500000000004</v>
          </cell>
          <cell r="AI85">
            <v>15.902053571428572</v>
          </cell>
          <cell r="AJ85">
            <v>532</v>
          </cell>
          <cell r="AK85" t="str">
            <v>REVCO</v>
          </cell>
          <cell r="AL85" t="str">
            <v>HCC Amy Kim cfDNA Box 1 Sept. 2021</v>
          </cell>
          <cell r="AM85" t="str">
            <v>B9</v>
          </cell>
          <cell r="AN85">
            <v>15</v>
          </cell>
          <cell r="AO85">
            <v>8.4220928339219423</v>
          </cell>
          <cell r="AP85">
            <v>41.577907166078056</v>
          </cell>
          <cell r="AQ85">
            <v>6</v>
          </cell>
          <cell r="AR85">
            <v>44540</v>
          </cell>
          <cell r="AT85" t="str">
            <v>IDT8_UDI_27</v>
          </cell>
          <cell r="AU85">
            <v>3</v>
          </cell>
          <cell r="AV85">
            <v>4</v>
          </cell>
          <cell r="AW85" t="str">
            <v>KB</v>
          </cell>
          <cell r="AX85" t="str">
            <v>PDF</v>
          </cell>
          <cell r="AY85">
            <v>306</v>
          </cell>
          <cell r="AZ85">
            <v>5.7</v>
          </cell>
          <cell r="BA85">
            <v>28.2</v>
          </cell>
          <cell r="BJ85">
            <v>20</v>
          </cell>
          <cell r="BK85">
            <v>5.7</v>
          </cell>
          <cell r="BL85">
            <v>28.2</v>
          </cell>
          <cell r="BM85">
            <v>114</v>
          </cell>
          <cell r="BN85">
            <v>532</v>
          </cell>
          <cell r="BO85" t="str">
            <v>REVCO -20</v>
          </cell>
          <cell r="BP85" t="str">
            <v>HCC PCR1 Box2</v>
          </cell>
          <cell r="BQ85" t="str">
            <v>D4</v>
          </cell>
          <cell r="BR85">
            <v>10</v>
          </cell>
          <cell r="BS85">
            <v>0</v>
          </cell>
          <cell r="BT85">
            <v>2.85</v>
          </cell>
          <cell r="BU85">
            <v>14.1</v>
          </cell>
          <cell r="BV85">
            <v>37592</v>
          </cell>
          <cell r="BX85">
            <v>74.051500000000004</v>
          </cell>
          <cell r="BY85" t="str">
            <v>CGLI22</v>
          </cell>
          <cell r="BZ85" t="str">
            <v>_1</v>
          </cell>
        </row>
        <row r="86">
          <cell r="A86" t="str">
            <v>CGLI30P_1</v>
          </cell>
          <cell r="B86" t="str">
            <v>AK272</v>
          </cell>
          <cell r="C86">
            <v>4</v>
          </cell>
          <cell r="D86">
            <v>44448</v>
          </cell>
          <cell r="E86" t="str">
            <v>CGLI30P_1</v>
          </cell>
          <cell r="F86" t="str">
            <v>No</v>
          </cell>
          <cell r="G86">
            <v>2</v>
          </cell>
          <cell r="H86">
            <v>50</v>
          </cell>
          <cell r="I86">
            <v>43476</v>
          </cell>
          <cell r="J86" t="str">
            <v>N</v>
          </cell>
          <cell r="K86">
            <v>5</v>
          </cell>
          <cell r="L86" t="str">
            <v>Cirrhosis</v>
          </cell>
          <cell r="N86" t="str">
            <v>Controls from AK</v>
          </cell>
          <cell r="O86" t="str">
            <v>D</v>
          </cell>
          <cell r="P86" t="str">
            <v>6,7,8,9</v>
          </cell>
          <cell r="Q86">
            <v>44459</v>
          </cell>
          <cell r="R86">
            <v>2</v>
          </cell>
          <cell r="S86" t="str">
            <v>KB</v>
          </cell>
          <cell r="T86">
            <v>533</v>
          </cell>
          <cell r="U86">
            <v>3.9</v>
          </cell>
          <cell r="V86">
            <v>0.1</v>
          </cell>
          <cell r="W86" t="str">
            <v>PDF</v>
          </cell>
          <cell r="X86">
            <v>168</v>
          </cell>
          <cell r="Y86">
            <v>4825.8</v>
          </cell>
          <cell r="Z86">
            <v>317</v>
          </cell>
          <cell r="AA86">
            <v>110</v>
          </cell>
          <cell r="AE86" t="str">
            <v>diluted 1:5</v>
          </cell>
          <cell r="AF86">
            <v>50</v>
          </cell>
          <cell r="AG86">
            <v>4935.8</v>
          </cell>
          <cell r="AH86">
            <v>246.79</v>
          </cell>
          <cell r="AI86">
            <v>63.279487179487177</v>
          </cell>
          <cell r="AJ86">
            <v>532</v>
          </cell>
          <cell r="AK86" t="str">
            <v>REVCO</v>
          </cell>
          <cell r="AL86" t="str">
            <v>HCC Amy Kim cfDNA Box 1 Sept. 2021</v>
          </cell>
          <cell r="AM86" t="str">
            <v>D6</v>
          </cell>
          <cell r="AN86">
            <v>15</v>
          </cell>
          <cell r="AO86">
            <v>3.0390210300255278</v>
          </cell>
          <cell r="AP86">
            <v>46.96097896997447</v>
          </cell>
          <cell r="AQ86">
            <v>6</v>
          </cell>
          <cell r="AR86">
            <v>44540</v>
          </cell>
          <cell r="AT86" t="str">
            <v>IDT8_UDI_26</v>
          </cell>
          <cell r="AU86">
            <v>3</v>
          </cell>
          <cell r="AV86">
            <v>4</v>
          </cell>
          <cell r="AW86" t="str">
            <v>KB</v>
          </cell>
          <cell r="AX86" t="str">
            <v>PDF</v>
          </cell>
          <cell r="AY86">
            <v>303</v>
          </cell>
          <cell r="AZ86">
            <v>7.34</v>
          </cell>
          <cell r="BA86">
            <v>36.700000000000003</v>
          </cell>
          <cell r="BJ86">
            <v>20</v>
          </cell>
          <cell r="BK86">
            <v>7.34</v>
          </cell>
          <cell r="BL86">
            <v>36.700000000000003</v>
          </cell>
          <cell r="BM86">
            <v>146.80000000000001</v>
          </cell>
          <cell r="BN86">
            <v>532</v>
          </cell>
          <cell r="BO86" t="str">
            <v>REVCO -20</v>
          </cell>
          <cell r="BP86" t="str">
            <v>HCC PCR1 Box2</v>
          </cell>
          <cell r="BQ86" t="str">
            <v>D3</v>
          </cell>
          <cell r="BR86">
            <v>10</v>
          </cell>
          <cell r="BS86">
            <v>0</v>
          </cell>
          <cell r="BT86">
            <v>3.67</v>
          </cell>
          <cell r="BU86">
            <v>18.350000000000001</v>
          </cell>
          <cell r="BV86">
            <v>37592</v>
          </cell>
          <cell r="BX86">
            <v>231.78999999999996</v>
          </cell>
          <cell r="BY86" t="str">
            <v>CGLI30</v>
          </cell>
          <cell r="BZ86" t="str">
            <v>_1</v>
          </cell>
        </row>
        <row r="87">
          <cell r="A87" t="str">
            <v>CGLI65P</v>
          </cell>
          <cell r="B87" t="str">
            <v>HMN704062</v>
          </cell>
          <cell r="C87">
            <v>5</v>
          </cell>
          <cell r="D87">
            <v>44503</v>
          </cell>
          <cell r="E87" t="str">
            <v xml:space="preserve">CGLI65P </v>
          </cell>
          <cell r="F87" t="str">
            <v>No</v>
          </cell>
          <cell r="G87">
            <v>2</v>
          </cell>
          <cell r="H87">
            <v>71</v>
          </cell>
          <cell r="I87" t="str">
            <v>23-May-2016</v>
          </cell>
          <cell r="J87" t="str">
            <v>N</v>
          </cell>
          <cell r="K87">
            <v>0</v>
          </cell>
          <cell r="L87" t="str">
            <v>HBV</v>
          </cell>
          <cell r="N87" t="str">
            <v>BOX 1 BioIVT</v>
          </cell>
          <cell r="O87" t="str">
            <v>Well #</v>
          </cell>
          <cell r="P87" t="e">
            <v>#VALUE!</v>
          </cell>
          <cell r="Q87">
            <v>44515</v>
          </cell>
          <cell r="R87">
            <v>6</v>
          </cell>
          <cell r="S87" t="str">
            <v>ZF</v>
          </cell>
          <cell r="T87">
            <v>533</v>
          </cell>
          <cell r="U87">
            <v>4.8</v>
          </cell>
          <cell r="V87">
            <v>0.20000000000000018</v>
          </cell>
          <cell r="W87" t="str">
            <v>PDF</v>
          </cell>
          <cell r="X87">
            <v>175</v>
          </cell>
          <cell r="Y87">
            <v>199.32</v>
          </cell>
          <cell r="AF87">
            <v>50</v>
          </cell>
          <cell r="AG87">
            <v>199.32</v>
          </cell>
          <cell r="AH87">
            <v>9.9659999999999993</v>
          </cell>
          <cell r="AI87">
            <v>2.0762499999999999</v>
          </cell>
          <cell r="AJ87">
            <v>532</v>
          </cell>
          <cell r="AK87" t="str">
            <v>REVCO</v>
          </cell>
          <cell r="AL87" t="str">
            <v>HCC Amy Kim cfDNA Box 2 Sept. 2021</v>
          </cell>
          <cell r="AM87" t="str">
            <v>B5</v>
          </cell>
          <cell r="AN87">
            <v>9.9659999999999993</v>
          </cell>
          <cell r="AO87">
            <v>50</v>
          </cell>
          <cell r="AP87">
            <v>0</v>
          </cell>
          <cell r="AQ87">
            <v>6</v>
          </cell>
          <cell r="AR87">
            <v>44540</v>
          </cell>
          <cell r="AT87" t="str">
            <v>IDT8_UDI_29</v>
          </cell>
          <cell r="AU87">
            <v>2</v>
          </cell>
          <cell r="AV87">
            <v>4</v>
          </cell>
          <cell r="AW87" t="str">
            <v>KB</v>
          </cell>
          <cell r="AX87" t="str">
            <v>PDF</v>
          </cell>
          <cell r="AY87">
            <v>308</v>
          </cell>
          <cell r="AZ87">
            <v>13.37</v>
          </cell>
          <cell r="BA87">
            <v>65.8</v>
          </cell>
          <cell r="BB87">
            <v>483</v>
          </cell>
          <cell r="BC87">
            <v>0.72</v>
          </cell>
          <cell r="BD87">
            <v>2.2000000000000002</v>
          </cell>
          <cell r="BJ87">
            <v>20</v>
          </cell>
          <cell r="BK87">
            <v>14.09</v>
          </cell>
          <cell r="BL87">
            <v>68</v>
          </cell>
          <cell r="BM87">
            <v>281.8</v>
          </cell>
          <cell r="BN87">
            <v>532</v>
          </cell>
          <cell r="BO87" t="str">
            <v>REVCO -20</v>
          </cell>
          <cell r="BP87" t="str">
            <v>HCC PCR1 Box2</v>
          </cell>
          <cell r="BQ87" t="str">
            <v>D6</v>
          </cell>
          <cell r="BR87">
            <v>10</v>
          </cell>
          <cell r="BS87">
            <v>0</v>
          </cell>
          <cell r="BT87">
            <v>7.0449999999999999</v>
          </cell>
          <cell r="BU87">
            <v>34</v>
          </cell>
          <cell r="BV87">
            <v>37592</v>
          </cell>
          <cell r="BX87">
            <v>0</v>
          </cell>
          <cell r="BY87" t="str">
            <v>CGLI65</v>
          </cell>
        </row>
        <row r="88">
          <cell r="A88" t="str">
            <v>CGLI75P</v>
          </cell>
          <cell r="B88" t="str">
            <v>HMN704072</v>
          </cell>
          <cell r="C88">
            <v>5</v>
          </cell>
          <cell r="D88">
            <v>44503</v>
          </cell>
          <cell r="E88" t="str">
            <v xml:space="preserve">CGLI75P </v>
          </cell>
          <cell r="F88" t="str">
            <v>No</v>
          </cell>
          <cell r="G88">
            <v>2</v>
          </cell>
          <cell r="H88">
            <v>43</v>
          </cell>
          <cell r="I88" t="str">
            <v>20-Oct-2016</v>
          </cell>
          <cell r="J88" t="str">
            <v>N</v>
          </cell>
          <cell r="K88">
            <v>0</v>
          </cell>
          <cell r="L88" t="str">
            <v>HBV</v>
          </cell>
          <cell r="N88" t="str">
            <v>BOX 1 BioIVT</v>
          </cell>
          <cell r="O88" t="str">
            <v>Well #</v>
          </cell>
          <cell r="P88" t="e">
            <v>#VALUE!</v>
          </cell>
          <cell r="Q88">
            <v>44515</v>
          </cell>
          <cell r="R88">
            <v>6</v>
          </cell>
          <cell r="S88" t="str">
            <v>ZF</v>
          </cell>
          <cell r="T88">
            <v>533</v>
          </cell>
          <cell r="U88">
            <v>4.8</v>
          </cell>
          <cell r="V88">
            <v>0.20000000000000018</v>
          </cell>
          <cell r="W88" t="str">
            <v>PDF</v>
          </cell>
          <cell r="X88">
            <v>171</v>
          </cell>
          <cell r="Y88">
            <v>272.10000000000002</v>
          </cell>
          <cell r="Z88">
            <v>354</v>
          </cell>
          <cell r="AA88">
            <v>32.049999999999997</v>
          </cell>
          <cell r="AB88">
            <v>547</v>
          </cell>
          <cell r="AC88">
            <v>13.38</v>
          </cell>
          <cell r="AF88">
            <v>50</v>
          </cell>
          <cell r="AG88">
            <v>317.53000000000003</v>
          </cell>
          <cell r="AH88">
            <v>15.876500000000002</v>
          </cell>
          <cell r="AI88">
            <v>3.3076041666666671</v>
          </cell>
          <cell r="AJ88">
            <v>532</v>
          </cell>
          <cell r="AK88" t="str">
            <v>REVCO</v>
          </cell>
          <cell r="AL88" t="str">
            <v>HCC Amy Kim cfDNA Box 2 Sept. 2021</v>
          </cell>
          <cell r="AM88" t="str">
            <v>C5</v>
          </cell>
          <cell r="AN88">
            <v>15</v>
          </cell>
          <cell r="AO88">
            <v>47.239630901017222</v>
          </cell>
          <cell r="AP88">
            <v>2.7603690989827783</v>
          </cell>
          <cell r="AQ88">
            <v>6</v>
          </cell>
          <cell r="AR88">
            <v>44540</v>
          </cell>
          <cell r="AT88" t="str">
            <v>IDT8_UDI_30</v>
          </cell>
          <cell r="AU88">
            <v>3</v>
          </cell>
          <cell r="AV88">
            <v>4</v>
          </cell>
          <cell r="AW88" t="str">
            <v>KB</v>
          </cell>
          <cell r="AX88" t="str">
            <v>PDF</v>
          </cell>
          <cell r="AY88">
            <v>307</v>
          </cell>
          <cell r="AZ88">
            <v>10.99</v>
          </cell>
          <cell r="BA88">
            <v>54.3</v>
          </cell>
          <cell r="BB88">
            <v>497</v>
          </cell>
          <cell r="BC88">
            <v>0.72</v>
          </cell>
          <cell r="BD88">
            <v>2.2000000000000002</v>
          </cell>
          <cell r="BJ88">
            <v>20</v>
          </cell>
          <cell r="BK88">
            <v>11.71</v>
          </cell>
          <cell r="BL88">
            <v>56.5</v>
          </cell>
          <cell r="BM88">
            <v>234.20000000000002</v>
          </cell>
          <cell r="BN88">
            <v>532</v>
          </cell>
          <cell r="BO88" t="str">
            <v>REVCO -20</v>
          </cell>
          <cell r="BP88" t="str">
            <v>HCC PCR1 Box2</v>
          </cell>
          <cell r="BQ88" t="str">
            <v>D7</v>
          </cell>
          <cell r="BR88">
            <v>10</v>
          </cell>
          <cell r="BS88">
            <v>0</v>
          </cell>
          <cell r="BT88">
            <v>5.8550000000000004</v>
          </cell>
          <cell r="BU88">
            <v>28.25</v>
          </cell>
          <cell r="BV88">
            <v>37592</v>
          </cell>
          <cell r="BX88">
            <v>0.87650000000000161</v>
          </cell>
          <cell r="BY88" t="str">
            <v>CGLI75</v>
          </cell>
        </row>
        <row r="89">
          <cell r="A89" t="str">
            <v>CGLI76P</v>
          </cell>
          <cell r="B89" t="str">
            <v>HMN704073</v>
          </cell>
          <cell r="C89">
            <v>5</v>
          </cell>
          <cell r="D89">
            <v>44503</v>
          </cell>
          <cell r="E89" t="str">
            <v xml:space="preserve">CGLI76P </v>
          </cell>
          <cell r="F89" t="str">
            <v>No</v>
          </cell>
          <cell r="G89">
            <v>2</v>
          </cell>
          <cell r="H89">
            <v>38</v>
          </cell>
          <cell r="I89" t="str">
            <v>29-Jun-2016</v>
          </cell>
          <cell r="J89" t="str">
            <v>N</v>
          </cell>
          <cell r="K89">
            <v>0</v>
          </cell>
          <cell r="L89" t="str">
            <v>HBV</v>
          </cell>
          <cell r="N89" t="str">
            <v>BOX 1 BioIVT</v>
          </cell>
          <cell r="O89" t="str">
            <v>Well #</v>
          </cell>
          <cell r="P89" t="e">
            <v>#VALUE!</v>
          </cell>
          <cell r="Q89">
            <v>44515</v>
          </cell>
          <cell r="R89">
            <v>6</v>
          </cell>
          <cell r="S89" t="str">
            <v>ZF</v>
          </cell>
          <cell r="T89">
            <v>533</v>
          </cell>
          <cell r="U89">
            <v>5</v>
          </cell>
          <cell r="V89">
            <v>0</v>
          </cell>
          <cell r="W89" t="str">
            <v>PDF</v>
          </cell>
          <cell r="X89">
            <v>172</v>
          </cell>
          <cell r="Y89">
            <v>411.38</v>
          </cell>
          <cell r="Z89">
            <v>326</v>
          </cell>
          <cell r="AA89">
            <v>38.71</v>
          </cell>
          <cell r="AB89">
            <v>549</v>
          </cell>
          <cell r="AC89">
            <v>16.22</v>
          </cell>
          <cell r="AF89">
            <v>50</v>
          </cell>
          <cell r="AG89">
            <v>466.30999999999995</v>
          </cell>
          <cell r="AH89">
            <v>23.315499999999997</v>
          </cell>
          <cell r="AI89">
            <v>4.6630999999999991</v>
          </cell>
          <cell r="AJ89">
            <v>532</v>
          </cell>
          <cell r="AK89" t="str">
            <v>REVCO</v>
          </cell>
          <cell r="AL89" t="str">
            <v>HCC Amy Kim cfDNA Box 2 Sept. 2021</v>
          </cell>
          <cell r="AM89" t="str">
            <v>C6</v>
          </cell>
          <cell r="AN89">
            <v>15</v>
          </cell>
          <cell r="AO89">
            <v>32.167442259441145</v>
          </cell>
          <cell r="AP89">
            <v>17.832557740558855</v>
          </cell>
          <cell r="AQ89">
            <v>6</v>
          </cell>
          <cell r="AR89">
            <v>44540</v>
          </cell>
          <cell r="AT89" t="str">
            <v>IDT8_UDI_31</v>
          </cell>
          <cell r="AU89">
            <v>3</v>
          </cell>
          <cell r="AV89">
            <v>4</v>
          </cell>
          <cell r="AW89" t="str">
            <v>KB</v>
          </cell>
          <cell r="AX89" t="str">
            <v>PDF</v>
          </cell>
          <cell r="AY89">
            <v>306</v>
          </cell>
          <cell r="AZ89">
            <v>10.1</v>
          </cell>
          <cell r="BA89">
            <v>49.9</v>
          </cell>
          <cell r="BB89">
            <v>482</v>
          </cell>
          <cell r="BC89">
            <v>0.43</v>
          </cell>
          <cell r="BD89">
            <v>1.3</v>
          </cell>
          <cell r="BJ89">
            <v>20</v>
          </cell>
          <cell r="BK89">
            <v>10.53</v>
          </cell>
          <cell r="BL89">
            <v>51.199999999999996</v>
          </cell>
          <cell r="BM89">
            <v>210.6</v>
          </cell>
          <cell r="BN89">
            <v>532</v>
          </cell>
          <cell r="BO89" t="str">
            <v>REVCO -20</v>
          </cell>
          <cell r="BP89" t="str">
            <v>HCC PCR1 Box2</v>
          </cell>
          <cell r="BQ89" t="str">
            <v>D8</v>
          </cell>
          <cell r="BR89">
            <v>10</v>
          </cell>
          <cell r="BS89">
            <v>0</v>
          </cell>
          <cell r="BT89">
            <v>5.2649999999999997</v>
          </cell>
          <cell r="BU89">
            <v>25.599999999999998</v>
          </cell>
          <cell r="BV89">
            <v>37592</v>
          </cell>
          <cell r="BX89">
            <v>8.3154999999999983</v>
          </cell>
          <cell r="BY89" t="str">
            <v>CGLI76</v>
          </cell>
        </row>
        <row r="90">
          <cell r="A90" t="str">
            <v>CGLI78P</v>
          </cell>
          <cell r="B90" t="str">
            <v>HMN704075</v>
          </cell>
          <cell r="C90">
            <v>5</v>
          </cell>
          <cell r="D90">
            <v>44503</v>
          </cell>
          <cell r="E90" t="str">
            <v xml:space="preserve">CGLI78P </v>
          </cell>
          <cell r="F90" t="str">
            <v>No</v>
          </cell>
          <cell r="G90">
            <v>2</v>
          </cell>
          <cell r="H90">
            <v>31</v>
          </cell>
          <cell r="I90" t="str">
            <v>18-Jan-2016</v>
          </cell>
          <cell r="J90" t="str">
            <v>N</v>
          </cell>
          <cell r="K90">
            <v>0</v>
          </cell>
          <cell r="L90" t="str">
            <v>HBV</v>
          </cell>
          <cell r="N90" t="str">
            <v>BOX 1 BioIVT</v>
          </cell>
          <cell r="O90" t="str">
            <v>Well #</v>
          </cell>
          <cell r="P90" t="e">
            <v>#VALUE!</v>
          </cell>
          <cell r="Q90">
            <v>44515</v>
          </cell>
          <cell r="R90">
            <v>6</v>
          </cell>
          <cell r="S90" t="str">
            <v>ZF</v>
          </cell>
          <cell r="T90">
            <v>533</v>
          </cell>
          <cell r="U90">
            <v>5</v>
          </cell>
          <cell r="V90">
            <v>0</v>
          </cell>
          <cell r="W90" t="str">
            <v>PDF</v>
          </cell>
          <cell r="X90">
            <v>181</v>
          </cell>
          <cell r="Y90">
            <v>618.36</v>
          </cell>
          <cell r="Z90">
            <v>371</v>
          </cell>
          <cell r="AA90">
            <v>70.650000000000006</v>
          </cell>
          <cell r="AB90">
            <v>554</v>
          </cell>
          <cell r="AC90">
            <v>40.83</v>
          </cell>
          <cell r="AF90">
            <v>50</v>
          </cell>
          <cell r="AG90">
            <v>729.84</v>
          </cell>
          <cell r="AH90">
            <v>36.491999999999997</v>
          </cell>
          <cell r="AI90">
            <v>7.2983999999999991</v>
          </cell>
          <cell r="AJ90">
            <v>532</v>
          </cell>
          <cell r="AK90" t="str">
            <v>REVCO</v>
          </cell>
          <cell r="AL90" t="str">
            <v>HCC Amy Kim cfDNA Box 2 Sept. 2021</v>
          </cell>
          <cell r="AM90" t="str">
            <v>C8</v>
          </cell>
          <cell r="AN90">
            <v>15</v>
          </cell>
          <cell r="AO90">
            <v>20.552449852022363</v>
          </cell>
          <cell r="AP90">
            <v>29.447550147977637</v>
          </cell>
          <cell r="AQ90">
            <v>6</v>
          </cell>
          <cell r="AR90">
            <v>44540</v>
          </cell>
          <cell r="AT90" t="str">
            <v>IDT8_UDI_32</v>
          </cell>
          <cell r="AU90">
            <v>3</v>
          </cell>
          <cell r="AV90">
            <v>4</v>
          </cell>
          <cell r="AW90" t="str">
            <v>KB</v>
          </cell>
          <cell r="AX90" t="str">
            <v>PDF</v>
          </cell>
          <cell r="AY90">
            <v>313</v>
          </cell>
          <cell r="AZ90">
            <v>8.3000000000000007</v>
          </cell>
          <cell r="BA90">
            <v>40.200000000000003</v>
          </cell>
          <cell r="BB90">
            <v>500</v>
          </cell>
          <cell r="BC90">
            <v>0.71</v>
          </cell>
          <cell r="BD90">
            <v>2.2000000000000002</v>
          </cell>
          <cell r="BJ90">
            <v>20</v>
          </cell>
          <cell r="BK90">
            <v>9.0100000000000016</v>
          </cell>
          <cell r="BL90">
            <v>42.400000000000006</v>
          </cell>
          <cell r="BM90">
            <v>180.20000000000005</v>
          </cell>
          <cell r="BN90">
            <v>532</v>
          </cell>
          <cell r="BO90" t="str">
            <v>REVCO -20</v>
          </cell>
          <cell r="BP90" t="str">
            <v>HCC PCR1 Box2</v>
          </cell>
          <cell r="BQ90" t="str">
            <v>D9</v>
          </cell>
          <cell r="BR90">
            <v>10</v>
          </cell>
          <cell r="BS90">
            <v>0</v>
          </cell>
          <cell r="BT90">
            <v>4.5050000000000008</v>
          </cell>
          <cell r="BU90">
            <v>21.200000000000003</v>
          </cell>
          <cell r="BV90">
            <v>37592</v>
          </cell>
          <cell r="BX90">
            <v>21.491999999999997</v>
          </cell>
          <cell r="BY90" t="str">
            <v>CGLI78</v>
          </cell>
        </row>
        <row r="91">
          <cell r="A91" t="str">
            <v>CGLI80P</v>
          </cell>
          <cell r="B91" t="str">
            <v>HMN704077</v>
          </cell>
          <cell r="C91">
            <v>5</v>
          </cell>
          <cell r="D91">
            <v>44503</v>
          </cell>
          <cell r="E91" t="str">
            <v xml:space="preserve">CGLI80P </v>
          </cell>
          <cell r="F91" t="str">
            <v>No</v>
          </cell>
          <cell r="G91">
            <v>2</v>
          </cell>
          <cell r="H91">
            <v>27</v>
          </cell>
          <cell r="I91" t="str">
            <v>13-Jun-2016</v>
          </cell>
          <cell r="J91" t="str">
            <v>N</v>
          </cell>
          <cell r="K91">
            <v>0</v>
          </cell>
          <cell r="L91" t="str">
            <v>HBV</v>
          </cell>
          <cell r="N91" t="str">
            <v>Box 2 BioIVT</v>
          </cell>
          <cell r="O91" t="str">
            <v>Well #</v>
          </cell>
          <cell r="P91" t="e">
            <v>#VALUE!</v>
          </cell>
          <cell r="Q91">
            <v>41230</v>
          </cell>
          <cell r="R91">
            <v>7</v>
          </cell>
          <cell r="S91" t="str">
            <v>KB</v>
          </cell>
          <cell r="T91">
            <v>533</v>
          </cell>
          <cell r="U91">
            <v>5</v>
          </cell>
          <cell r="V91">
            <v>0</v>
          </cell>
          <cell r="W91" t="str">
            <v>PDF</v>
          </cell>
          <cell r="X91">
            <v>174</v>
          </cell>
          <cell r="Y91">
            <v>238.23</v>
          </cell>
          <cell r="Z91">
            <v>383</v>
          </cell>
          <cell r="AA91">
            <v>36.39</v>
          </cell>
          <cell r="AF91">
            <v>50</v>
          </cell>
          <cell r="AG91">
            <v>274.62</v>
          </cell>
          <cell r="AH91">
            <v>13.731</v>
          </cell>
          <cell r="AI91">
            <v>2.7462</v>
          </cell>
          <cell r="AJ91">
            <v>532</v>
          </cell>
          <cell r="AK91" t="str">
            <v>REVCO</v>
          </cell>
          <cell r="AL91" t="str">
            <v>HCC Amy Kim cfDNA Box 2 Sept. 2021</v>
          </cell>
          <cell r="AM91" t="str">
            <v>C10</v>
          </cell>
          <cell r="AN91">
            <v>13.731</v>
          </cell>
          <cell r="AO91">
            <v>50</v>
          </cell>
          <cell r="AP91">
            <v>0</v>
          </cell>
          <cell r="AQ91">
            <v>6</v>
          </cell>
          <cell r="AR91">
            <v>44540</v>
          </cell>
          <cell r="AT91" t="str">
            <v>IDT8_UDI_37</v>
          </cell>
          <cell r="AU91">
            <v>3</v>
          </cell>
          <cell r="AV91">
            <v>4</v>
          </cell>
          <cell r="AW91" t="str">
            <v>KB</v>
          </cell>
          <cell r="AX91" t="str">
            <v>PDF</v>
          </cell>
          <cell r="AY91">
            <v>312</v>
          </cell>
          <cell r="AZ91">
            <v>9.25</v>
          </cell>
          <cell r="BA91">
            <v>44.9</v>
          </cell>
          <cell r="BB91">
            <v>490</v>
          </cell>
          <cell r="BC91">
            <v>0.71</v>
          </cell>
          <cell r="BD91">
            <v>2.2000000000000002</v>
          </cell>
          <cell r="BJ91">
            <v>20</v>
          </cell>
          <cell r="BK91">
            <v>9.9600000000000009</v>
          </cell>
          <cell r="BL91">
            <v>47.1</v>
          </cell>
          <cell r="BM91">
            <v>199.20000000000002</v>
          </cell>
          <cell r="BN91">
            <v>532</v>
          </cell>
          <cell r="BO91" t="str">
            <v>REVCO -20</v>
          </cell>
          <cell r="BP91" t="str">
            <v>HCC PCR1 Box2</v>
          </cell>
          <cell r="BQ91" t="str">
            <v>E1</v>
          </cell>
          <cell r="BR91">
            <v>10</v>
          </cell>
          <cell r="BS91">
            <v>0</v>
          </cell>
          <cell r="BT91">
            <v>4.9800000000000004</v>
          </cell>
          <cell r="BU91">
            <v>23.55</v>
          </cell>
          <cell r="BV91">
            <v>37592</v>
          </cell>
          <cell r="BX91">
            <v>0</v>
          </cell>
          <cell r="BY91" t="str">
            <v>CGLI80</v>
          </cell>
        </row>
        <row r="92">
          <cell r="A92" t="str">
            <v>CGLI81P</v>
          </cell>
          <cell r="B92" t="str">
            <v>HMN704078</v>
          </cell>
          <cell r="C92">
            <v>5</v>
          </cell>
          <cell r="D92">
            <v>44503</v>
          </cell>
          <cell r="E92" t="str">
            <v xml:space="preserve">CGLI81P </v>
          </cell>
          <cell r="F92" t="str">
            <v>No</v>
          </cell>
          <cell r="G92">
            <v>1</v>
          </cell>
          <cell r="H92">
            <v>61</v>
          </cell>
          <cell r="I92" t="str">
            <v>07-Jan-2016</v>
          </cell>
          <cell r="J92" t="str">
            <v>N</v>
          </cell>
          <cell r="K92">
            <v>0</v>
          </cell>
          <cell r="L92" t="str">
            <v>HBV</v>
          </cell>
          <cell r="N92" t="str">
            <v>Box 2 BioIVT</v>
          </cell>
          <cell r="O92" t="str">
            <v>Well #</v>
          </cell>
          <cell r="P92" t="e">
            <v>#VALUE!</v>
          </cell>
          <cell r="Q92">
            <v>41230</v>
          </cell>
          <cell r="R92">
            <v>7</v>
          </cell>
          <cell r="S92" t="str">
            <v>KB</v>
          </cell>
          <cell r="T92">
            <v>533</v>
          </cell>
          <cell r="U92">
            <v>5</v>
          </cell>
          <cell r="V92">
            <v>0</v>
          </cell>
          <cell r="W92" t="str">
            <v>PDF</v>
          </cell>
          <cell r="X92">
            <v>176</v>
          </cell>
          <cell r="Y92">
            <v>3186.64</v>
          </cell>
          <cell r="Z92">
            <v>377</v>
          </cell>
          <cell r="AA92">
            <v>835.22</v>
          </cell>
          <cell r="AB92">
            <v>569</v>
          </cell>
          <cell r="AC92">
            <v>306.39999999999998</v>
          </cell>
          <cell r="AF92">
            <v>50</v>
          </cell>
          <cell r="AG92">
            <v>4328.2599999999993</v>
          </cell>
          <cell r="AH92">
            <v>216.41299999999998</v>
          </cell>
          <cell r="AI92">
            <v>43.282599999999995</v>
          </cell>
          <cell r="AJ92">
            <v>532</v>
          </cell>
          <cell r="AK92" t="str">
            <v>REVCO</v>
          </cell>
          <cell r="AL92" t="str">
            <v>HCC Amy Kim cfDNA Box 2 Sept. 2021</v>
          </cell>
          <cell r="AM92" t="str">
            <v>D1</v>
          </cell>
          <cell r="AN92">
            <v>15</v>
          </cell>
          <cell r="AO92">
            <v>3.4655958745546713</v>
          </cell>
          <cell r="AP92">
            <v>46.534404125445327</v>
          </cell>
          <cell r="AQ92">
            <v>6</v>
          </cell>
          <cell r="AR92">
            <v>44540</v>
          </cell>
          <cell r="AT92" t="str">
            <v>IDT8_UDI_38</v>
          </cell>
          <cell r="AU92">
            <v>3</v>
          </cell>
          <cell r="AV92">
            <v>4</v>
          </cell>
          <cell r="AW92" t="str">
            <v>KB</v>
          </cell>
          <cell r="AX92" t="str">
            <v>PDF</v>
          </cell>
          <cell r="AY92">
            <v>315</v>
          </cell>
          <cell r="AZ92">
            <v>8.8000000000000007</v>
          </cell>
          <cell r="BA92">
            <v>42.4</v>
          </cell>
          <cell r="BB92">
            <v>520</v>
          </cell>
          <cell r="BC92">
            <v>0.73</v>
          </cell>
          <cell r="BD92">
            <v>2.1</v>
          </cell>
          <cell r="BJ92">
            <v>20</v>
          </cell>
          <cell r="BK92">
            <v>9.5300000000000011</v>
          </cell>
          <cell r="BL92">
            <v>44.5</v>
          </cell>
          <cell r="BM92">
            <v>190.60000000000002</v>
          </cell>
          <cell r="BN92">
            <v>532</v>
          </cell>
          <cell r="BO92" t="str">
            <v>REVCO -20</v>
          </cell>
          <cell r="BP92" t="str">
            <v>HCC PCR1 Box2</v>
          </cell>
          <cell r="BQ92" t="str">
            <v>E2</v>
          </cell>
          <cell r="BR92">
            <v>10</v>
          </cell>
          <cell r="BS92">
            <v>0</v>
          </cell>
          <cell r="BT92">
            <v>4.7650000000000006</v>
          </cell>
          <cell r="BU92">
            <v>22.25</v>
          </cell>
          <cell r="BV92">
            <v>37592</v>
          </cell>
          <cell r="BX92">
            <v>201.41299999999998</v>
          </cell>
          <cell r="BY92" t="str">
            <v>CGLI81</v>
          </cell>
        </row>
        <row r="93">
          <cell r="A93" t="str">
            <v>CGLI84P</v>
          </cell>
          <cell r="B93" t="str">
            <v>HMN704081</v>
          </cell>
          <cell r="C93">
            <v>5</v>
          </cell>
          <cell r="D93">
            <v>44503</v>
          </cell>
          <cell r="E93" t="str">
            <v xml:space="preserve">CGLI84P </v>
          </cell>
          <cell r="F93" t="str">
            <v>No</v>
          </cell>
          <cell r="G93">
            <v>1</v>
          </cell>
          <cell r="H93">
            <v>81</v>
          </cell>
          <cell r="I93" t="str">
            <v>04-Jun-2018</v>
          </cell>
          <cell r="J93" t="str">
            <v>N</v>
          </cell>
          <cell r="K93">
            <v>0</v>
          </cell>
          <cell r="L93" t="str">
            <v>HBV</v>
          </cell>
          <cell r="N93" t="str">
            <v>Box 2 BioIVT</v>
          </cell>
          <cell r="O93" t="str">
            <v>Well #</v>
          </cell>
          <cell r="P93" t="e">
            <v>#VALUE!</v>
          </cell>
          <cell r="Q93">
            <v>41230</v>
          </cell>
          <cell r="R93">
            <v>7</v>
          </cell>
          <cell r="S93" t="str">
            <v>KB</v>
          </cell>
          <cell r="T93">
            <v>533</v>
          </cell>
          <cell r="U93">
            <v>5</v>
          </cell>
          <cell r="V93">
            <v>0</v>
          </cell>
          <cell r="W93" t="str">
            <v>PDF</v>
          </cell>
          <cell r="X93">
            <v>162</v>
          </cell>
          <cell r="Y93">
            <v>914</v>
          </cell>
          <cell r="Z93">
            <v>299</v>
          </cell>
          <cell r="AA93">
            <v>118.15</v>
          </cell>
          <cell r="AB93">
            <v>477</v>
          </cell>
          <cell r="AC93">
            <v>43.6</v>
          </cell>
          <cell r="AF93">
            <v>50</v>
          </cell>
          <cell r="AG93">
            <v>1075.75</v>
          </cell>
          <cell r="AH93">
            <v>53.787500000000001</v>
          </cell>
          <cell r="AI93">
            <v>10.7575</v>
          </cell>
          <cell r="AJ93">
            <v>532</v>
          </cell>
          <cell r="AK93" t="str">
            <v>REVCO</v>
          </cell>
          <cell r="AL93" t="str">
            <v>HCC Amy Kim cfDNA Box 2 Sept. 2021</v>
          </cell>
          <cell r="AM93" t="str">
            <v>D4</v>
          </cell>
          <cell r="AN93">
            <v>15</v>
          </cell>
          <cell r="AO93">
            <v>13.943760167325122</v>
          </cell>
          <cell r="AP93">
            <v>36.056239832674876</v>
          </cell>
          <cell r="AQ93">
            <v>6</v>
          </cell>
          <cell r="AR93">
            <v>44540</v>
          </cell>
          <cell r="AT93" t="str">
            <v>IDT8_UDI_33</v>
          </cell>
          <cell r="AU93">
            <v>3</v>
          </cell>
          <cell r="AV93">
            <v>4</v>
          </cell>
          <cell r="AW93" t="str">
            <v>KB</v>
          </cell>
          <cell r="AX93" t="str">
            <v>PDF</v>
          </cell>
          <cell r="AY93">
            <v>310</v>
          </cell>
          <cell r="AZ93">
            <v>7.99</v>
          </cell>
          <cell r="BA93">
            <v>39</v>
          </cell>
          <cell r="BB93">
            <v>476</v>
          </cell>
          <cell r="BC93">
            <v>0.83</v>
          </cell>
          <cell r="BD93">
            <v>2.6</v>
          </cell>
          <cell r="BJ93">
            <v>20</v>
          </cell>
          <cell r="BK93">
            <v>8.82</v>
          </cell>
          <cell r="BL93">
            <v>41.6</v>
          </cell>
          <cell r="BM93">
            <v>176.4</v>
          </cell>
          <cell r="BN93">
            <v>532</v>
          </cell>
          <cell r="BO93" t="str">
            <v>REVCO -20</v>
          </cell>
          <cell r="BP93" t="str">
            <v>HCC PCR1 Box2</v>
          </cell>
          <cell r="BQ93" t="str">
            <v>D10</v>
          </cell>
          <cell r="BR93">
            <v>10</v>
          </cell>
          <cell r="BS93">
            <v>0</v>
          </cell>
          <cell r="BT93">
            <v>4.41</v>
          </cell>
          <cell r="BU93">
            <v>20.8</v>
          </cell>
          <cell r="BV93">
            <v>37592</v>
          </cell>
          <cell r="BX93">
            <v>38.787500000000001</v>
          </cell>
          <cell r="BY93" t="str">
            <v>CGLI84</v>
          </cell>
        </row>
        <row r="94">
          <cell r="A94" t="str">
            <v>CGLI85P</v>
          </cell>
          <cell r="B94" t="str">
            <v>HMN704082</v>
          </cell>
          <cell r="C94">
            <v>4</v>
          </cell>
          <cell r="D94">
            <v>44503</v>
          </cell>
          <cell r="E94" t="str">
            <v xml:space="preserve">CGLI85P </v>
          </cell>
          <cell r="F94" t="str">
            <v>No</v>
          </cell>
          <cell r="G94">
            <v>2</v>
          </cell>
          <cell r="H94">
            <v>60</v>
          </cell>
          <cell r="I94" t="str">
            <v>21-Jan-2020</v>
          </cell>
          <cell r="J94" t="str">
            <v>N</v>
          </cell>
          <cell r="K94">
            <v>0</v>
          </cell>
          <cell r="L94" t="str">
            <v>HBV</v>
          </cell>
          <cell r="N94" t="str">
            <v>Box 2 BioIVT</v>
          </cell>
          <cell r="O94" t="str">
            <v>Well #</v>
          </cell>
          <cell r="P94" t="e">
            <v>#VALUE!</v>
          </cell>
          <cell r="Q94">
            <v>41230</v>
          </cell>
          <cell r="R94">
            <v>7</v>
          </cell>
          <cell r="S94" t="str">
            <v>KB</v>
          </cell>
          <cell r="T94">
            <v>533</v>
          </cell>
          <cell r="U94">
            <v>4</v>
          </cell>
          <cell r="V94">
            <v>0</v>
          </cell>
          <cell r="W94" t="str">
            <v>PDF</v>
          </cell>
          <cell r="X94">
            <v>162</v>
          </cell>
          <cell r="Y94">
            <v>198.95</v>
          </cell>
          <cell r="AF94">
            <v>50</v>
          </cell>
          <cell r="AG94">
            <v>198.95</v>
          </cell>
          <cell r="AH94">
            <v>9.9474999999999998</v>
          </cell>
          <cell r="AI94">
            <v>2.4868749999999999</v>
          </cell>
          <cell r="AJ94">
            <v>532</v>
          </cell>
          <cell r="AK94" t="str">
            <v>REVCO</v>
          </cell>
          <cell r="AL94" t="str">
            <v>HCC Amy Kim cfDNA Box 2 Sept. 2021</v>
          </cell>
          <cell r="AM94" t="str">
            <v>D5</v>
          </cell>
          <cell r="AN94">
            <v>9.9474999999999998</v>
          </cell>
          <cell r="AO94">
            <v>50</v>
          </cell>
          <cell r="AP94">
            <v>0</v>
          </cell>
          <cell r="AQ94">
            <v>6</v>
          </cell>
          <cell r="AR94">
            <v>44540</v>
          </cell>
          <cell r="AT94" t="str">
            <v>IDT8_UDI_39</v>
          </cell>
          <cell r="AU94">
            <v>2</v>
          </cell>
          <cell r="AV94">
            <v>4</v>
          </cell>
          <cell r="AW94" t="str">
            <v>KB</v>
          </cell>
          <cell r="AX94" t="str">
            <v>PDF</v>
          </cell>
          <cell r="AY94">
            <v>314</v>
          </cell>
          <cell r="AZ94">
            <v>5.55</v>
          </cell>
          <cell r="BA94">
            <v>26.8</v>
          </cell>
          <cell r="BB94">
            <v>483</v>
          </cell>
          <cell r="BC94">
            <v>0.43</v>
          </cell>
          <cell r="BD94">
            <v>1.3</v>
          </cell>
          <cell r="BJ94">
            <v>20</v>
          </cell>
          <cell r="BK94">
            <v>5.9799999999999995</v>
          </cell>
          <cell r="BL94">
            <v>28.1</v>
          </cell>
          <cell r="BM94">
            <v>119.6</v>
          </cell>
          <cell r="BN94">
            <v>532</v>
          </cell>
          <cell r="BO94" t="str">
            <v>REVCO -20</v>
          </cell>
          <cell r="BP94" t="str">
            <v>HCC PCR1 Box2</v>
          </cell>
          <cell r="BQ94" t="str">
            <v>E3</v>
          </cell>
          <cell r="BR94">
            <v>10</v>
          </cell>
          <cell r="BS94">
            <v>0</v>
          </cell>
          <cell r="BT94">
            <v>2.9899999999999998</v>
          </cell>
          <cell r="BU94">
            <v>14.05</v>
          </cell>
          <cell r="BV94">
            <v>37592</v>
          </cell>
          <cell r="BX94">
            <v>0</v>
          </cell>
          <cell r="BY94" t="str">
            <v>CGLI85</v>
          </cell>
        </row>
        <row r="95">
          <cell r="A95" t="str">
            <v>CGLI87P</v>
          </cell>
          <cell r="B95" t="str">
            <v>HMN704084</v>
          </cell>
          <cell r="C95">
            <v>3.5</v>
          </cell>
          <cell r="D95">
            <v>44503</v>
          </cell>
          <cell r="E95" t="str">
            <v xml:space="preserve">CGLI87P </v>
          </cell>
          <cell r="F95" t="str">
            <v>No</v>
          </cell>
          <cell r="G95">
            <v>2</v>
          </cell>
          <cell r="H95">
            <v>45</v>
          </cell>
          <cell r="I95" t="str">
            <v>18-Sep-2017</v>
          </cell>
          <cell r="J95" t="str">
            <v>N</v>
          </cell>
          <cell r="K95">
            <v>0</v>
          </cell>
          <cell r="L95" t="str">
            <v>HBV</v>
          </cell>
          <cell r="N95" t="str">
            <v>Box 2 BioIVT</v>
          </cell>
          <cell r="O95" t="str">
            <v>Well #</v>
          </cell>
          <cell r="P95" t="e">
            <v>#VALUE!</v>
          </cell>
          <cell r="Q95">
            <v>41230</v>
          </cell>
          <cell r="R95">
            <v>7</v>
          </cell>
          <cell r="S95" t="str">
            <v>KB</v>
          </cell>
          <cell r="T95">
            <v>533</v>
          </cell>
          <cell r="U95">
            <v>3.7</v>
          </cell>
          <cell r="V95">
            <v>0.29999999999999982</v>
          </cell>
          <cell r="W95" t="str">
            <v>PDF</v>
          </cell>
          <cell r="X95">
            <v>166</v>
          </cell>
          <cell r="Y95">
            <v>365.33329169288731</v>
          </cell>
          <cell r="AF95">
            <v>50</v>
          </cell>
          <cell r="AG95">
            <v>365.33329169288731</v>
          </cell>
          <cell r="AH95">
            <v>18.266664584644364</v>
          </cell>
          <cell r="AI95">
            <v>4.936936374228206</v>
          </cell>
          <cell r="AJ95">
            <v>532</v>
          </cell>
          <cell r="AK95" t="str">
            <v>REVCO</v>
          </cell>
          <cell r="AL95" t="str">
            <v>HCC Amy Kim cfDNA Box 2 Sept. 2021</v>
          </cell>
          <cell r="AM95" t="str">
            <v>D7</v>
          </cell>
          <cell r="AN95">
            <v>15</v>
          </cell>
          <cell r="AO95">
            <v>41.058398840392449</v>
          </cell>
          <cell r="AP95">
            <v>8.9416011596075506</v>
          </cell>
          <cell r="AQ95">
            <v>6</v>
          </cell>
          <cell r="AR95">
            <v>44540</v>
          </cell>
          <cell r="AT95" t="str">
            <v>IDT8_UDI_40</v>
          </cell>
          <cell r="AU95">
            <v>3</v>
          </cell>
          <cell r="AV95">
            <v>4</v>
          </cell>
          <cell r="AW95" t="str">
            <v>KB</v>
          </cell>
          <cell r="AX95" t="str">
            <v>PDF</v>
          </cell>
          <cell r="AY95">
            <v>311</v>
          </cell>
          <cell r="AZ95">
            <v>7.46</v>
          </cell>
          <cell r="BA95">
            <v>36.4</v>
          </cell>
          <cell r="BB95">
            <v>495</v>
          </cell>
          <cell r="BC95">
            <v>0.78</v>
          </cell>
          <cell r="BD95">
            <v>2.4</v>
          </cell>
          <cell r="BJ95">
            <v>20</v>
          </cell>
          <cell r="BK95">
            <v>8.24</v>
          </cell>
          <cell r="BL95">
            <v>38.799999999999997</v>
          </cell>
          <cell r="BM95">
            <v>164.8</v>
          </cell>
          <cell r="BN95">
            <v>532</v>
          </cell>
          <cell r="BO95" t="str">
            <v>REVCO -20</v>
          </cell>
          <cell r="BP95" t="str">
            <v>HCC PCR1 Box2</v>
          </cell>
          <cell r="BQ95" t="str">
            <v>E4</v>
          </cell>
          <cell r="BR95">
            <v>10</v>
          </cell>
          <cell r="BS95">
            <v>0</v>
          </cell>
          <cell r="BT95">
            <v>4.12</v>
          </cell>
          <cell r="BU95">
            <v>19.399999999999999</v>
          </cell>
          <cell r="BV95">
            <v>37592</v>
          </cell>
          <cell r="BX95">
            <v>3.2666645846443645</v>
          </cell>
          <cell r="BY95" t="str">
            <v>CGLI87</v>
          </cell>
        </row>
        <row r="96">
          <cell r="A96" t="str">
            <v>CGLI108P</v>
          </cell>
          <cell r="B96" t="str">
            <v>HMN709510</v>
          </cell>
          <cell r="C96">
            <v>1</v>
          </cell>
          <cell r="D96">
            <v>44516</v>
          </cell>
          <cell r="E96" t="str">
            <v>CGLI108P</v>
          </cell>
          <cell r="F96" t="str">
            <v>No</v>
          </cell>
          <cell r="G96">
            <v>1</v>
          </cell>
          <cell r="H96" t="str">
            <v>64</v>
          </cell>
          <cell r="I96" t="str">
            <v>03-May-2019</v>
          </cell>
          <cell r="J96" t="str">
            <v>N</v>
          </cell>
          <cell r="K96">
            <v>0</v>
          </cell>
          <cell r="L96" t="str">
            <v>Cirrhosis</v>
          </cell>
          <cell r="N96" t="str">
            <v>Box 3 BioIVT</v>
          </cell>
          <cell r="O96" t="str">
            <v>Well #</v>
          </cell>
          <cell r="P96" t="e">
            <v>#VALUE!</v>
          </cell>
          <cell r="Q96">
            <v>44519</v>
          </cell>
          <cell r="R96">
            <v>9</v>
          </cell>
          <cell r="S96" t="str">
            <v>KB</v>
          </cell>
          <cell r="T96">
            <v>533</v>
          </cell>
          <cell r="U96">
            <v>1</v>
          </cell>
          <cell r="V96">
            <v>0</v>
          </cell>
          <cell r="W96" t="str">
            <v>PDF</v>
          </cell>
          <cell r="X96">
            <v>169</v>
          </cell>
          <cell r="Y96">
            <v>401.98</v>
          </cell>
          <cell r="Z96">
            <v>303</v>
          </cell>
          <cell r="AA96">
            <v>18.399999999999999</v>
          </cell>
          <cell r="AF96">
            <v>50</v>
          </cell>
          <cell r="AG96">
            <v>420.38</v>
          </cell>
          <cell r="AH96">
            <v>21.018999999999998</v>
          </cell>
          <cell r="AI96">
            <v>21.018999999999998</v>
          </cell>
          <cell r="AJ96">
            <v>532</v>
          </cell>
          <cell r="AK96" t="str">
            <v>REVCO</v>
          </cell>
          <cell r="AL96" t="str">
            <v>HCC cfDNA Nov 2021 Box 3</v>
          </cell>
          <cell r="AM96" t="str">
            <v>A8</v>
          </cell>
          <cell r="AN96">
            <v>15</v>
          </cell>
          <cell r="AO96">
            <v>35.682001998192113</v>
          </cell>
          <cell r="AP96">
            <v>14.317998001807887</v>
          </cell>
          <cell r="AQ96">
            <v>6</v>
          </cell>
          <cell r="AR96">
            <v>44540</v>
          </cell>
          <cell r="AT96" t="str">
            <v>IDT8_UDI_41</v>
          </cell>
          <cell r="AU96">
            <v>3</v>
          </cell>
          <cell r="AV96">
            <v>4</v>
          </cell>
          <cell r="AW96" t="str">
            <v>KB</v>
          </cell>
          <cell r="AX96" t="str">
            <v>PDF</v>
          </cell>
          <cell r="AY96">
            <v>298</v>
          </cell>
          <cell r="AZ96">
            <v>0.57999999999999996</v>
          </cell>
          <cell r="BA96">
            <v>2.9</v>
          </cell>
          <cell r="BJ96">
            <v>20</v>
          </cell>
          <cell r="BK96">
            <v>0.57999999999999996</v>
          </cell>
          <cell r="BL96">
            <v>2.9</v>
          </cell>
          <cell r="BM96">
            <v>11.6</v>
          </cell>
          <cell r="BN96">
            <v>532</v>
          </cell>
          <cell r="BO96" t="str">
            <v>REVCO -20</v>
          </cell>
          <cell r="BP96" t="str">
            <v>HCC PCR1 Box2</v>
          </cell>
          <cell r="BQ96" t="str">
            <v>E5</v>
          </cell>
          <cell r="BR96">
            <v>10</v>
          </cell>
          <cell r="BS96">
            <v>0</v>
          </cell>
          <cell r="BT96">
            <v>0.57999999999999996</v>
          </cell>
          <cell r="BU96">
            <v>2.9</v>
          </cell>
          <cell r="BV96">
            <v>37592</v>
          </cell>
          <cell r="BX96">
            <v>6.0189999999999984</v>
          </cell>
          <cell r="BY96" t="str">
            <v>CGLI108</v>
          </cell>
        </row>
        <row r="97">
          <cell r="A97" t="str">
            <v>CGLI109P</v>
          </cell>
          <cell r="B97" t="str">
            <v>HMN709511</v>
          </cell>
          <cell r="C97">
            <v>1</v>
          </cell>
          <cell r="D97">
            <v>44516</v>
          </cell>
          <cell r="E97" t="str">
            <v>CGLI109P</v>
          </cell>
          <cell r="F97" t="str">
            <v>No</v>
          </cell>
          <cell r="G97">
            <v>2</v>
          </cell>
          <cell r="H97" t="str">
            <v>63</v>
          </cell>
          <cell r="I97" t="str">
            <v>21-Oct-2019</v>
          </cell>
          <cell r="J97" t="str">
            <v>N</v>
          </cell>
          <cell r="K97">
            <v>0</v>
          </cell>
          <cell r="L97" t="str">
            <v>Cirrhosis</v>
          </cell>
          <cell r="N97" t="str">
            <v>Box 3 BioIVT</v>
          </cell>
          <cell r="O97" t="str">
            <v>Well #</v>
          </cell>
          <cell r="P97" t="e">
            <v>#VALUE!</v>
          </cell>
          <cell r="Q97">
            <v>44519</v>
          </cell>
          <cell r="R97">
            <v>9</v>
          </cell>
          <cell r="S97" t="str">
            <v>KB</v>
          </cell>
          <cell r="T97">
            <v>533</v>
          </cell>
          <cell r="U97">
            <v>1</v>
          </cell>
          <cell r="V97">
            <v>0</v>
          </cell>
          <cell r="W97" t="str">
            <v>PDF</v>
          </cell>
          <cell r="X97">
            <v>173</v>
          </cell>
          <cell r="Y97">
            <v>61.83</v>
          </cell>
          <cell r="AF97">
            <v>50</v>
          </cell>
          <cell r="AG97">
            <v>61.83</v>
          </cell>
          <cell r="AH97">
            <v>3.0914999999999999</v>
          </cell>
          <cell r="AI97">
            <v>3.0914999999999999</v>
          </cell>
          <cell r="AJ97">
            <v>532</v>
          </cell>
          <cell r="AK97" t="str">
            <v>REVCO</v>
          </cell>
          <cell r="AL97" t="str">
            <v>HCC cfDNA Nov 2021 Box 3</v>
          </cell>
          <cell r="AM97" t="str">
            <v>A9</v>
          </cell>
          <cell r="AN97">
            <v>3.0914999999999999</v>
          </cell>
          <cell r="AO97">
            <v>50</v>
          </cell>
          <cell r="AP97">
            <v>0</v>
          </cell>
          <cell r="AQ97">
            <v>6</v>
          </cell>
          <cell r="AR97">
            <v>44540</v>
          </cell>
          <cell r="AT97" t="str">
            <v>IDT8_UDI_42</v>
          </cell>
          <cell r="AU97">
            <v>1</v>
          </cell>
          <cell r="AV97">
            <v>4</v>
          </cell>
          <cell r="AW97" t="str">
            <v>KB</v>
          </cell>
          <cell r="AX97" t="str">
            <v>PDF</v>
          </cell>
          <cell r="AY97">
            <v>304</v>
          </cell>
          <cell r="AZ97">
            <v>1</v>
          </cell>
          <cell r="BA97">
            <v>5</v>
          </cell>
          <cell r="BJ97">
            <v>20</v>
          </cell>
          <cell r="BK97">
            <v>1</v>
          </cell>
          <cell r="BL97">
            <v>5</v>
          </cell>
          <cell r="BM97">
            <v>20</v>
          </cell>
          <cell r="BN97">
            <v>532</v>
          </cell>
          <cell r="BO97" t="str">
            <v>REVCO -20</v>
          </cell>
          <cell r="BP97" t="str">
            <v>HCC PCR1 Box2</v>
          </cell>
          <cell r="BQ97" t="str">
            <v>E6</v>
          </cell>
          <cell r="BR97">
            <v>10</v>
          </cell>
          <cell r="BS97">
            <v>0</v>
          </cell>
          <cell r="BT97">
            <v>1</v>
          </cell>
          <cell r="BU97">
            <v>5</v>
          </cell>
          <cell r="BV97">
            <v>37592</v>
          </cell>
          <cell r="BX97">
            <v>0</v>
          </cell>
          <cell r="BY97" t="str">
            <v>CGLI109</v>
          </cell>
        </row>
        <row r="98">
          <cell r="A98" t="str">
            <v>CGLI110P</v>
          </cell>
          <cell r="B98" t="str">
            <v>HMN709512</v>
          </cell>
          <cell r="C98">
            <v>1</v>
          </cell>
          <cell r="D98">
            <v>44516</v>
          </cell>
          <cell r="E98" t="str">
            <v>CGLI110P</v>
          </cell>
          <cell r="F98" t="str">
            <v>No</v>
          </cell>
          <cell r="G98">
            <v>1</v>
          </cell>
          <cell r="H98" t="str">
            <v>57</v>
          </cell>
          <cell r="I98" t="str">
            <v>04-Dec-2019</v>
          </cell>
          <cell r="J98" t="str">
            <v>N</v>
          </cell>
          <cell r="K98">
            <v>0</v>
          </cell>
          <cell r="L98" t="str">
            <v>Cirrhosis</v>
          </cell>
          <cell r="N98" t="str">
            <v>Box 3 BioIVT</v>
          </cell>
          <cell r="O98" t="str">
            <v>Well #</v>
          </cell>
          <cell r="P98" t="e">
            <v>#VALUE!</v>
          </cell>
          <cell r="Q98">
            <v>44519</v>
          </cell>
          <cell r="R98">
            <v>9</v>
          </cell>
          <cell r="S98" t="str">
            <v>KB</v>
          </cell>
          <cell r="T98">
            <v>533</v>
          </cell>
          <cell r="U98">
            <v>1</v>
          </cell>
          <cell r="V98">
            <v>0</v>
          </cell>
          <cell r="W98" t="str">
            <v>PDF</v>
          </cell>
          <cell r="X98">
            <v>160</v>
          </cell>
          <cell r="Y98">
            <v>430.06</v>
          </cell>
          <cell r="Z98">
            <v>295</v>
          </cell>
          <cell r="AA98">
            <v>15.35</v>
          </cell>
          <cell r="AF98">
            <v>50</v>
          </cell>
          <cell r="AG98">
            <v>445.41</v>
          </cell>
          <cell r="AH98">
            <v>22.270499999999998</v>
          </cell>
          <cell r="AI98">
            <v>22.270499999999998</v>
          </cell>
          <cell r="AJ98">
            <v>532</v>
          </cell>
          <cell r="AK98" t="str">
            <v>REVCO</v>
          </cell>
          <cell r="AL98" t="str">
            <v>HCC cfDNA Nov 2021 Box 3</v>
          </cell>
          <cell r="AM98" t="str">
            <v>B1</v>
          </cell>
          <cell r="AN98">
            <v>15</v>
          </cell>
          <cell r="AO98">
            <v>33.676837071462252</v>
          </cell>
          <cell r="AP98">
            <v>16.323162928537748</v>
          </cell>
          <cell r="AQ98">
            <v>6</v>
          </cell>
          <cell r="AR98">
            <v>44540</v>
          </cell>
          <cell r="AT98" t="str">
            <v>IDT8_UDI_43</v>
          </cell>
          <cell r="AU98">
            <v>3</v>
          </cell>
          <cell r="AV98">
            <v>4</v>
          </cell>
          <cell r="AW98" t="str">
            <v>KB</v>
          </cell>
          <cell r="AX98" t="str">
            <v>PDF</v>
          </cell>
          <cell r="AY98">
            <v>304</v>
          </cell>
          <cell r="AZ98">
            <v>0.62</v>
          </cell>
          <cell r="BA98">
            <v>3.1</v>
          </cell>
          <cell r="BJ98">
            <v>20</v>
          </cell>
          <cell r="BK98">
            <v>0.62</v>
          </cell>
          <cell r="BL98">
            <v>3.1</v>
          </cell>
          <cell r="BM98">
            <v>12.4</v>
          </cell>
          <cell r="BN98">
            <v>532</v>
          </cell>
          <cell r="BO98" t="str">
            <v>REVCO -20</v>
          </cell>
          <cell r="BP98" t="str">
            <v>HCC PCR1 Box2</v>
          </cell>
          <cell r="BQ98" t="str">
            <v>E7</v>
          </cell>
          <cell r="BR98">
            <v>10</v>
          </cell>
          <cell r="BS98">
            <v>0</v>
          </cell>
          <cell r="BT98">
            <v>0.62</v>
          </cell>
          <cell r="BU98">
            <v>3.1</v>
          </cell>
          <cell r="BV98">
            <v>37592</v>
          </cell>
          <cell r="BX98">
            <v>7.2704999999999975</v>
          </cell>
          <cell r="BY98" t="str">
            <v>CGLI110</v>
          </cell>
        </row>
        <row r="99">
          <cell r="A99" t="str">
            <v>CGH17N_41</v>
          </cell>
          <cell r="E99" t="str">
            <v>CGH17N_41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 t="e">
            <v>#N/A</v>
          </cell>
          <cell r="K99" t="e">
            <v>#N/A</v>
          </cell>
          <cell r="Q99">
            <v>43407</v>
          </cell>
          <cell r="S99" t="str">
            <v>AL</v>
          </cell>
          <cell r="W99" t="str">
            <v>103018 nDNA 1_DNA 1000_DE13805124_2018-10-30_15-52-26</v>
          </cell>
          <cell r="X99">
            <v>157</v>
          </cell>
          <cell r="Y99">
            <v>33.880000000000003</v>
          </cell>
          <cell r="AF99">
            <v>50</v>
          </cell>
          <cell r="AG99">
            <v>33.880000000000003</v>
          </cell>
          <cell r="AH99">
            <v>1694.0000000000002</v>
          </cell>
          <cell r="AI99" t="e">
            <v>#DIV/0!</v>
          </cell>
          <cell r="AJ99">
            <v>531</v>
          </cell>
          <cell r="AK99">
            <v>-20</v>
          </cell>
          <cell r="AL99" t="str">
            <v>Lymphocyte control</v>
          </cell>
          <cell r="AM99" t="str">
            <v>small box</v>
          </cell>
          <cell r="AN99">
            <v>34</v>
          </cell>
          <cell r="AO99">
            <v>1.0035419126328216</v>
          </cell>
          <cell r="AP99">
            <v>48.996458087367181</v>
          </cell>
          <cell r="AQ99">
            <v>6</v>
          </cell>
          <cell r="AR99">
            <v>44540</v>
          </cell>
          <cell r="AT99" t="str">
            <v>IDT8_UDI_51</v>
          </cell>
          <cell r="AU99">
            <v>3</v>
          </cell>
          <cell r="AV99">
            <v>4</v>
          </cell>
          <cell r="AW99" t="str">
            <v>KB</v>
          </cell>
          <cell r="AX99" t="str">
            <v>PDF</v>
          </cell>
          <cell r="AY99">
            <v>288</v>
          </cell>
          <cell r="AZ99">
            <v>14.3</v>
          </cell>
          <cell r="BA99">
            <v>75.3</v>
          </cell>
          <cell r="BB99">
            <v>505</v>
          </cell>
          <cell r="BC99">
            <v>0.5</v>
          </cell>
          <cell r="BD99">
            <v>1.5</v>
          </cell>
          <cell r="BJ99">
            <v>20</v>
          </cell>
          <cell r="BK99">
            <v>14.8</v>
          </cell>
          <cell r="BL99">
            <v>76.8</v>
          </cell>
          <cell r="BM99">
            <v>296</v>
          </cell>
          <cell r="BN99">
            <v>532</v>
          </cell>
          <cell r="BO99" t="str">
            <v>REVCO -20</v>
          </cell>
          <cell r="BP99" t="str">
            <v>HCC PCR1 Box2</v>
          </cell>
          <cell r="BQ99" t="str">
            <v>E8</v>
          </cell>
          <cell r="BR99">
            <v>10</v>
          </cell>
          <cell r="BS99">
            <v>0</v>
          </cell>
          <cell r="BT99">
            <v>7.4</v>
          </cell>
          <cell r="BU99">
            <v>38.4</v>
          </cell>
          <cell r="BV99">
            <v>37592</v>
          </cell>
          <cell r="BX99">
            <v>1660.0000000000002</v>
          </cell>
          <cell r="BY99" t="str">
            <v>CGH17N_41</v>
          </cell>
        </row>
        <row r="100">
          <cell r="A100" t="str">
            <v>CGLI34P_1</v>
          </cell>
          <cell r="B100" t="str">
            <v>AK295</v>
          </cell>
          <cell r="C100">
            <v>4</v>
          </cell>
          <cell r="D100">
            <v>44448</v>
          </cell>
          <cell r="E100" t="str">
            <v>CGLI34P_1</v>
          </cell>
          <cell r="F100" t="str">
            <v>No</v>
          </cell>
          <cell r="G100">
            <v>2</v>
          </cell>
          <cell r="H100">
            <v>62</v>
          </cell>
          <cell r="I100">
            <v>43557</v>
          </cell>
          <cell r="J100" t="str">
            <v>N</v>
          </cell>
          <cell r="K100">
            <v>9</v>
          </cell>
          <cell r="L100" t="str">
            <v>Cirrhosis</v>
          </cell>
          <cell r="N100" t="str">
            <v>Controls from AK</v>
          </cell>
          <cell r="O100" t="str">
            <v>F</v>
          </cell>
          <cell r="P100" t="str">
            <v>6,7,8,9</v>
          </cell>
          <cell r="Q100">
            <v>44456</v>
          </cell>
          <cell r="R100">
            <v>3</v>
          </cell>
          <cell r="S100" t="str">
            <v>ZF</v>
          </cell>
          <cell r="T100">
            <v>533</v>
          </cell>
          <cell r="U100">
            <v>3.6</v>
          </cell>
          <cell r="V100">
            <v>0.39999999999999991</v>
          </cell>
          <cell r="W100" t="str">
            <v>PDF</v>
          </cell>
          <cell r="X100">
            <v>168</v>
          </cell>
          <cell r="Y100">
            <v>999.73</v>
          </cell>
          <cell r="Z100">
            <v>324</v>
          </cell>
          <cell r="AA100">
            <v>86.23</v>
          </cell>
          <cell r="AB100">
            <v>489</v>
          </cell>
          <cell r="AC100">
            <v>37.31</v>
          </cell>
          <cell r="AF100">
            <v>50</v>
          </cell>
          <cell r="AG100">
            <v>1123.27</v>
          </cell>
          <cell r="AH100">
            <v>56.163499999999999</v>
          </cell>
          <cell r="AI100">
            <v>15.600972222222222</v>
          </cell>
          <cell r="AJ100">
            <v>532</v>
          </cell>
          <cell r="AK100" t="str">
            <v>REVCO</v>
          </cell>
          <cell r="AL100" t="str">
            <v>HCC Amy Kim cfDNA Box 1 Sept. 2021</v>
          </cell>
          <cell r="AM100" t="str">
            <v>C2</v>
          </cell>
          <cell r="AN100">
            <v>15</v>
          </cell>
          <cell r="AO100">
            <v>13.35386861573798</v>
          </cell>
          <cell r="AP100">
            <v>36.64613138426202</v>
          </cell>
          <cell r="AQ100">
            <v>7</v>
          </cell>
          <cell r="AR100">
            <v>44533</v>
          </cell>
          <cell r="AT100" t="str">
            <v>IDT8_UDI_52</v>
          </cell>
          <cell r="AU100">
            <v>3</v>
          </cell>
          <cell r="AV100">
            <v>4</v>
          </cell>
          <cell r="AW100" t="str">
            <v>KB</v>
          </cell>
          <cell r="AX100" t="str">
            <v>PDF</v>
          </cell>
          <cell r="AY100">
            <v>306</v>
          </cell>
          <cell r="AZ100">
            <v>7.72</v>
          </cell>
          <cell r="BA100">
            <v>38.200000000000003</v>
          </cell>
          <cell r="BB100">
            <v>471</v>
          </cell>
          <cell r="BC100">
            <v>0.4</v>
          </cell>
          <cell r="BD100">
            <v>1.3</v>
          </cell>
          <cell r="BJ100">
            <v>20</v>
          </cell>
          <cell r="BK100">
            <v>8.1199999999999992</v>
          </cell>
          <cell r="BL100">
            <v>39.5</v>
          </cell>
          <cell r="BM100">
            <v>162.39999999999998</v>
          </cell>
          <cell r="BN100">
            <v>532</v>
          </cell>
          <cell r="BO100" t="str">
            <v>REVCO -20</v>
          </cell>
          <cell r="BP100" t="str">
            <v>HCC PCR1 Box2</v>
          </cell>
          <cell r="BQ100" t="str">
            <v>E9</v>
          </cell>
          <cell r="BR100">
            <v>10</v>
          </cell>
          <cell r="BS100">
            <v>0</v>
          </cell>
          <cell r="BT100">
            <v>4.0599999999999996</v>
          </cell>
          <cell r="BU100">
            <v>19.75</v>
          </cell>
          <cell r="BV100">
            <v>37592</v>
          </cell>
          <cell r="BX100">
            <v>41.163499999999992</v>
          </cell>
          <cell r="BY100" t="str">
            <v>CGLI34</v>
          </cell>
          <cell r="BZ100" t="str">
            <v>_1</v>
          </cell>
        </row>
        <row r="101">
          <cell r="A101" t="str">
            <v>CGLI55P_1</v>
          </cell>
          <cell r="B101" t="str">
            <v>HCCAK301</v>
          </cell>
          <cell r="C101">
            <v>4</v>
          </cell>
          <cell r="D101">
            <v>44479</v>
          </cell>
          <cell r="E101" t="str">
            <v>CGLI55P_1</v>
          </cell>
          <cell r="F101" t="str">
            <v>Yes</v>
          </cell>
          <cell r="G101">
            <v>1</v>
          </cell>
          <cell r="H101">
            <v>53</v>
          </cell>
          <cell r="I101">
            <v>43585</v>
          </cell>
          <cell r="J101" t="str">
            <v>A</v>
          </cell>
          <cell r="K101">
            <v>12</v>
          </cell>
          <cell r="L101" t="str">
            <v>HCC</v>
          </cell>
          <cell r="N101" t="str">
            <v>Box 3 from AK</v>
          </cell>
          <cell r="O101" t="str">
            <v>H</v>
          </cell>
          <cell r="P101" t="str">
            <v>1,2,3,4</v>
          </cell>
          <cell r="Q101">
            <v>44467</v>
          </cell>
          <cell r="R101">
            <v>5</v>
          </cell>
          <cell r="S101" t="str">
            <v>KB</v>
          </cell>
          <cell r="T101">
            <v>533</v>
          </cell>
          <cell r="U101">
            <v>3.8</v>
          </cell>
          <cell r="V101">
            <v>0.20000000000000018</v>
          </cell>
          <cell r="W101" t="str">
            <v>PDF</v>
          </cell>
          <cell r="X101">
            <v>165</v>
          </cell>
          <cell r="Y101">
            <v>3460.31</v>
          </cell>
          <cell r="Z101">
            <v>346</v>
          </cell>
          <cell r="AA101">
            <v>262.83</v>
          </cell>
          <cell r="AB101">
            <v>532</v>
          </cell>
          <cell r="AC101">
            <v>83.72</v>
          </cell>
          <cell r="AF101">
            <v>50</v>
          </cell>
          <cell r="AG101">
            <v>3806.8599999999997</v>
          </cell>
          <cell r="AH101">
            <v>190.34299999999996</v>
          </cell>
          <cell r="AI101">
            <v>50.090263157894732</v>
          </cell>
          <cell r="AJ101">
            <v>532</v>
          </cell>
          <cell r="AK101" t="str">
            <v>REVCO</v>
          </cell>
          <cell r="AL101" t="str">
            <v>HCC Amy Kim cfDNA Box 2 Sept. 2021</v>
          </cell>
          <cell r="AM101" t="str">
            <v>A5</v>
          </cell>
          <cell r="AN101">
            <v>15</v>
          </cell>
          <cell r="AO101">
            <v>3.9402552234650083</v>
          </cell>
          <cell r="AP101">
            <v>46.059744776534991</v>
          </cell>
          <cell r="AQ101">
            <v>7</v>
          </cell>
          <cell r="AR101">
            <v>44533</v>
          </cell>
          <cell r="AT101" t="str">
            <v>IDT8_UDI_53</v>
          </cell>
          <cell r="AU101">
            <v>3</v>
          </cell>
          <cell r="AV101">
            <v>4</v>
          </cell>
          <cell r="AW101" t="str">
            <v>KB</v>
          </cell>
          <cell r="AX101" t="str">
            <v>PDF</v>
          </cell>
          <cell r="AY101">
            <v>306</v>
          </cell>
          <cell r="AZ101">
            <v>8.01</v>
          </cell>
          <cell r="BA101">
            <v>39.6</v>
          </cell>
          <cell r="BB101">
            <v>463</v>
          </cell>
          <cell r="BC101">
            <v>0.56000000000000005</v>
          </cell>
          <cell r="BD101">
            <v>1.8</v>
          </cell>
          <cell r="BJ101">
            <v>20</v>
          </cell>
          <cell r="BK101">
            <v>8.57</v>
          </cell>
          <cell r="BL101">
            <v>41.4</v>
          </cell>
          <cell r="BM101">
            <v>171.4</v>
          </cell>
          <cell r="BN101">
            <v>532</v>
          </cell>
          <cell r="BO101" t="str">
            <v>REVCO -20</v>
          </cell>
          <cell r="BP101" t="str">
            <v>HCC PCR1 Box2</v>
          </cell>
          <cell r="BQ101" t="str">
            <v>E10</v>
          </cell>
          <cell r="BR101">
            <v>10</v>
          </cell>
          <cell r="BS101">
            <v>0</v>
          </cell>
          <cell r="BT101">
            <v>4.2850000000000001</v>
          </cell>
          <cell r="BU101">
            <v>20.7</v>
          </cell>
          <cell r="BV101">
            <v>37592</v>
          </cell>
          <cell r="BX101">
            <v>175.34299999999996</v>
          </cell>
          <cell r="BY101" t="str">
            <v>CGLI55</v>
          </cell>
          <cell r="BZ101" t="str">
            <v>_1</v>
          </cell>
        </row>
        <row r="102">
          <cell r="A102" t="str">
            <v>CGLI100P</v>
          </cell>
          <cell r="B102" t="str">
            <v>HMN704097</v>
          </cell>
          <cell r="C102">
            <v>0.5</v>
          </cell>
          <cell r="D102">
            <v>44503</v>
          </cell>
          <cell r="E102" t="str">
            <v xml:space="preserve">CGLI100P </v>
          </cell>
          <cell r="F102" t="str">
            <v>No</v>
          </cell>
          <cell r="G102">
            <v>1</v>
          </cell>
          <cell r="H102">
            <v>39</v>
          </cell>
          <cell r="I102" t="str">
            <v>14-Sep-2015</v>
          </cell>
          <cell r="J102" t="str">
            <v>N</v>
          </cell>
          <cell r="K102">
            <v>0</v>
          </cell>
          <cell r="L102" t="str">
            <v>HBV</v>
          </cell>
          <cell r="N102" t="str">
            <v>Box 2 BioIVT</v>
          </cell>
          <cell r="O102" t="str">
            <v>Well #</v>
          </cell>
          <cell r="P102" t="e">
            <v>#VALUE!</v>
          </cell>
          <cell r="Q102">
            <v>44518</v>
          </cell>
          <cell r="R102">
            <v>8</v>
          </cell>
          <cell r="S102" t="str">
            <v>KB</v>
          </cell>
          <cell r="T102">
            <v>533</v>
          </cell>
          <cell r="U102">
            <v>0.5</v>
          </cell>
          <cell r="V102">
            <v>0.5</v>
          </cell>
          <cell r="W102" t="str">
            <v>PDF</v>
          </cell>
          <cell r="X102">
            <v>172</v>
          </cell>
          <cell r="Y102">
            <v>42.42</v>
          </cell>
          <cell r="AF102">
            <v>50</v>
          </cell>
          <cell r="AG102">
            <v>42.42</v>
          </cell>
          <cell r="AH102">
            <v>2.121</v>
          </cell>
          <cell r="AI102">
            <v>4.242</v>
          </cell>
          <cell r="AJ102">
            <v>532</v>
          </cell>
          <cell r="AK102" t="str">
            <v>REVCO</v>
          </cell>
          <cell r="AL102" t="str">
            <v>HCC Amy Kim cfDNA Box 2 Sept. 2021</v>
          </cell>
          <cell r="AM102" t="str">
            <v>E10</v>
          </cell>
          <cell r="AN102">
            <v>2.121</v>
          </cell>
          <cell r="AO102">
            <v>50</v>
          </cell>
          <cell r="AP102">
            <v>0</v>
          </cell>
          <cell r="AQ102">
            <v>7</v>
          </cell>
          <cell r="AR102">
            <v>44533</v>
          </cell>
          <cell r="AT102" t="str">
            <v>IDT8_UDI_92</v>
          </cell>
          <cell r="AU102">
            <v>1</v>
          </cell>
          <cell r="AV102">
            <v>4</v>
          </cell>
          <cell r="AW102" t="str">
            <v>KB</v>
          </cell>
          <cell r="AX102" t="str">
            <v>PDF</v>
          </cell>
          <cell r="AY102">
            <v>305</v>
          </cell>
          <cell r="AZ102">
            <v>1.75</v>
          </cell>
          <cell r="BA102">
            <v>8.6999999999999993</v>
          </cell>
          <cell r="BJ102">
            <v>20</v>
          </cell>
          <cell r="BK102">
            <v>1.75</v>
          </cell>
          <cell r="BL102">
            <v>8.6999999999999993</v>
          </cell>
          <cell r="BM102">
            <v>35</v>
          </cell>
          <cell r="BN102">
            <v>532</v>
          </cell>
          <cell r="BO102" t="str">
            <v>REVCO -20</v>
          </cell>
          <cell r="BP102" t="str">
            <v>HCC PCR1 Box3</v>
          </cell>
          <cell r="BQ102" t="str">
            <v>A9</v>
          </cell>
          <cell r="BR102">
            <v>10</v>
          </cell>
          <cell r="BS102">
            <v>0</v>
          </cell>
          <cell r="BT102">
            <v>1.75</v>
          </cell>
          <cell r="BU102">
            <v>8.6999999999999993</v>
          </cell>
          <cell r="BV102">
            <v>37592</v>
          </cell>
          <cell r="BX102">
            <v>0</v>
          </cell>
          <cell r="BY102" t="str">
            <v>CGLI100</v>
          </cell>
        </row>
        <row r="103">
          <cell r="A103" t="str">
            <v>CGLI67P</v>
          </cell>
          <cell r="B103" t="str">
            <v>HMN704064</v>
          </cell>
          <cell r="C103">
            <v>5</v>
          </cell>
          <cell r="D103">
            <v>44503</v>
          </cell>
          <cell r="E103" t="str">
            <v xml:space="preserve">CGLI67P </v>
          </cell>
          <cell r="F103" t="str">
            <v>No</v>
          </cell>
          <cell r="G103">
            <v>2</v>
          </cell>
          <cell r="H103">
            <v>63</v>
          </cell>
          <cell r="I103" t="str">
            <v>14-Nov-2019</v>
          </cell>
          <cell r="J103" t="str">
            <v>N</v>
          </cell>
          <cell r="K103">
            <v>0</v>
          </cell>
          <cell r="L103" t="str">
            <v>HBV</v>
          </cell>
          <cell r="N103" t="str">
            <v>BOX 1 BioIVT</v>
          </cell>
          <cell r="O103" t="str">
            <v>Well #</v>
          </cell>
          <cell r="P103" t="e">
            <v>#VALUE!</v>
          </cell>
          <cell r="Q103">
            <v>44515</v>
          </cell>
          <cell r="R103">
            <v>6</v>
          </cell>
          <cell r="S103" t="str">
            <v>ZF</v>
          </cell>
          <cell r="T103">
            <v>533</v>
          </cell>
          <cell r="U103">
            <v>4.8</v>
          </cell>
          <cell r="V103">
            <v>0.20000000000000018</v>
          </cell>
          <cell r="W103" t="str">
            <v>PDF</v>
          </cell>
          <cell r="X103">
            <v>173</v>
          </cell>
          <cell r="Y103">
            <v>256.58</v>
          </cell>
          <cell r="Z103">
            <v>344</v>
          </cell>
          <cell r="AA103">
            <v>36.08</v>
          </cell>
          <cell r="AB103">
            <v>502</v>
          </cell>
          <cell r="AC103">
            <v>14.03</v>
          </cell>
          <cell r="AF103">
            <v>50</v>
          </cell>
          <cell r="AG103">
            <v>306.68999999999994</v>
          </cell>
          <cell r="AH103">
            <v>15.334499999999997</v>
          </cell>
          <cell r="AI103">
            <v>3.1946874999999992</v>
          </cell>
          <cell r="AJ103">
            <v>532</v>
          </cell>
          <cell r="AK103" t="str">
            <v>REVCO</v>
          </cell>
          <cell r="AL103" t="str">
            <v>HCC Amy Kim cfDNA Box 2 Sept. 2021</v>
          </cell>
          <cell r="AM103" t="str">
            <v>B7</v>
          </cell>
          <cell r="AN103">
            <v>15</v>
          </cell>
          <cell r="AO103">
            <v>48.909322116795472</v>
          </cell>
          <cell r="AP103">
            <v>1.0906778832045276</v>
          </cell>
          <cell r="AQ103">
            <v>7</v>
          </cell>
          <cell r="AR103">
            <v>44533</v>
          </cell>
          <cell r="AT103" t="str">
            <v>IDT8_UDI_54</v>
          </cell>
          <cell r="AU103">
            <v>3</v>
          </cell>
          <cell r="AV103">
            <v>4</v>
          </cell>
          <cell r="AW103" t="str">
            <v>KB</v>
          </cell>
          <cell r="AX103" t="str">
            <v>PDF</v>
          </cell>
          <cell r="AY103">
            <v>306</v>
          </cell>
          <cell r="AZ103">
            <v>12.88</v>
          </cell>
          <cell r="BA103">
            <v>63.9</v>
          </cell>
          <cell r="BB103">
            <v>492</v>
          </cell>
          <cell r="BC103">
            <v>1.1000000000000001</v>
          </cell>
          <cell r="BD103">
            <v>3.4</v>
          </cell>
          <cell r="BJ103">
            <v>20</v>
          </cell>
          <cell r="BK103">
            <v>13.98</v>
          </cell>
          <cell r="BL103">
            <v>67.3</v>
          </cell>
          <cell r="BM103">
            <v>279.60000000000002</v>
          </cell>
          <cell r="BN103">
            <v>532</v>
          </cell>
          <cell r="BO103" t="str">
            <v>REVCO -20</v>
          </cell>
          <cell r="BP103" t="str">
            <v>HCC PCR1 Box3</v>
          </cell>
          <cell r="BQ103" t="str">
            <v>A1</v>
          </cell>
          <cell r="BR103">
            <v>10</v>
          </cell>
          <cell r="BS103">
            <v>0</v>
          </cell>
          <cell r="BT103">
            <v>6.99</v>
          </cell>
          <cell r="BU103">
            <v>33.65</v>
          </cell>
          <cell r="BV103">
            <v>37592</v>
          </cell>
          <cell r="BX103">
            <v>0.33449999999999647</v>
          </cell>
          <cell r="BY103" t="str">
            <v>CGLI67</v>
          </cell>
        </row>
        <row r="104">
          <cell r="A104" t="str">
            <v>CGLI89P</v>
          </cell>
          <cell r="B104" t="str">
            <v>HMN704086</v>
          </cell>
          <cell r="C104">
            <v>3</v>
          </cell>
          <cell r="D104">
            <v>44503</v>
          </cell>
          <cell r="E104" t="str">
            <v xml:space="preserve">CGLI89P </v>
          </cell>
          <cell r="F104" t="str">
            <v>No</v>
          </cell>
          <cell r="G104">
            <v>1</v>
          </cell>
          <cell r="H104">
            <v>30</v>
          </cell>
          <cell r="I104" t="str">
            <v>16-Feb-2017</v>
          </cell>
          <cell r="J104" t="str">
            <v>N</v>
          </cell>
          <cell r="K104">
            <v>0</v>
          </cell>
          <cell r="L104" t="str">
            <v>HBV</v>
          </cell>
          <cell r="N104" t="str">
            <v>Box 2 BioIVT</v>
          </cell>
          <cell r="O104" t="str">
            <v>Well #</v>
          </cell>
          <cell r="P104" t="e">
            <v>#VALUE!</v>
          </cell>
          <cell r="Q104">
            <v>41230</v>
          </cell>
          <cell r="R104">
            <v>7</v>
          </cell>
          <cell r="S104" t="str">
            <v>KB</v>
          </cell>
          <cell r="T104">
            <v>533</v>
          </cell>
          <cell r="U104">
            <v>3</v>
          </cell>
          <cell r="V104">
            <v>0</v>
          </cell>
          <cell r="W104" t="str">
            <v>PDF</v>
          </cell>
          <cell r="X104">
            <v>175</v>
          </cell>
          <cell r="Y104">
            <v>234.4852888919132</v>
          </cell>
          <cell r="AF104">
            <v>50</v>
          </cell>
          <cell r="AG104">
            <v>234.4852888919132</v>
          </cell>
          <cell r="AH104">
            <v>11.72426444459566</v>
          </cell>
          <cell r="AI104">
            <v>3.9080881481985532</v>
          </cell>
          <cell r="AJ104">
            <v>532</v>
          </cell>
          <cell r="AK104" t="str">
            <v>REVCO</v>
          </cell>
          <cell r="AL104" t="str">
            <v>HCC Amy Kim cfDNA Box 2 Sept. 2021</v>
          </cell>
          <cell r="AM104" t="str">
            <v>D9</v>
          </cell>
          <cell r="AN104">
            <v>11.72426444459566</v>
          </cell>
          <cell r="AO104">
            <v>50</v>
          </cell>
          <cell r="AP104">
            <v>0</v>
          </cell>
          <cell r="AQ104">
            <v>7</v>
          </cell>
          <cell r="AR104">
            <v>44533</v>
          </cell>
          <cell r="AT104" t="str">
            <v>IDT8_UDI_55</v>
          </cell>
          <cell r="AU104">
            <v>3</v>
          </cell>
          <cell r="AV104">
            <v>4</v>
          </cell>
          <cell r="AW104" t="str">
            <v>KB</v>
          </cell>
          <cell r="AX104" t="str">
            <v>PDF</v>
          </cell>
          <cell r="AY104">
            <v>307</v>
          </cell>
          <cell r="AZ104">
            <v>7.49</v>
          </cell>
          <cell r="BA104">
            <v>37</v>
          </cell>
          <cell r="BB104">
            <v>482</v>
          </cell>
          <cell r="BC104">
            <v>0.3</v>
          </cell>
          <cell r="BD104">
            <v>1</v>
          </cell>
          <cell r="BJ104">
            <v>20</v>
          </cell>
          <cell r="BK104">
            <v>7.79</v>
          </cell>
          <cell r="BL104">
            <v>38</v>
          </cell>
          <cell r="BM104">
            <v>155.80000000000001</v>
          </cell>
          <cell r="BN104">
            <v>532</v>
          </cell>
          <cell r="BO104" t="str">
            <v>REVCO -20</v>
          </cell>
          <cell r="BP104" t="str">
            <v>HCC PCR1 Box3</v>
          </cell>
          <cell r="BQ104" t="str">
            <v>A2</v>
          </cell>
          <cell r="BR104">
            <v>10</v>
          </cell>
          <cell r="BS104">
            <v>0</v>
          </cell>
          <cell r="BT104">
            <v>3.895</v>
          </cell>
          <cell r="BU104">
            <v>19</v>
          </cell>
          <cell r="BV104">
            <v>37592</v>
          </cell>
          <cell r="BX104">
            <v>0</v>
          </cell>
          <cell r="BY104" t="str">
            <v>CGLI89</v>
          </cell>
        </row>
        <row r="105">
          <cell r="A105" t="str">
            <v>CGLI90P</v>
          </cell>
          <cell r="B105" t="str">
            <v>HMN704087</v>
          </cell>
          <cell r="C105">
            <v>2.5</v>
          </cell>
          <cell r="D105">
            <v>44503</v>
          </cell>
          <cell r="E105" t="str">
            <v xml:space="preserve">CGLI90P </v>
          </cell>
          <cell r="F105" t="str">
            <v>No</v>
          </cell>
          <cell r="G105">
            <v>2</v>
          </cell>
          <cell r="H105">
            <v>42</v>
          </cell>
          <cell r="I105" t="str">
            <v>26-Sep-2016</v>
          </cell>
          <cell r="J105" t="str">
            <v>N</v>
          </cell>
          <cell r="K105">
            <v>0</v>
          </cell>
          <cell r="L105" t="str">
            <v>HBV</v>
          </cell>
          <cell r="N105" t="str">
            <v>Box 2 BioIVT</v>
          </cell>
          <cell r="O105" t="str">
            <v>Well #</v>
          </cell>
          <cell r="P105" t="e">
            <v>#VALUE!</v>
          </cell>
          <cell r="Q105">
            <v>41230</v>
          </cell>
          <cell r="R105">
            <v>7</v>
          </cell>
          <cell r="S105" t="str">
            <v>KB</v>
          </cell>
          <cell r="T105">
            <v>533</v>
          </cell>
          <cell r="U105">
            <v>2.5</v>
          </cell>
          <cell r="V105">
            <v>0.5</v>
          </cell>
          <cell r="W105" t="str">
            <v>PDF</v>
          </cell>
          <cell r="X105">
            <v>173</v>
          </cell>
          <cell r="Y105">
            <v>134.4</v>
          </cell>
          <cell r="Z105">
            <v>334</v>
          </cell>
          <cell r="AA105">
            <v>37.01</v>
          </cell>
          <cell r="AF105">
            <v>50</v>
          </cell>
          <cell r="AG105">
            <v>171.41</v>
          </cell>
          <cell r="AH105">
            <v>8.5704999999999991</v>
          </cell>
          <cell r="AI105">
            <v>3.4281999999999995</v>
          </cell>
          <cell r="AJ105">
            <v>532</v>
          </cell>
          <cell r="AK105" t="str">
            <v>REVCO</v>
          </cell>
          <cell r="AL105" t="str">
            <v>HCC Amy Kim cfDNA Box 2 Sept. 2021</v>
          </cell>
          <cell r="AM105" t="str">
            <v>D10</v>
          </cell>
          <cell r="AN105">
            <v>8.5704999999999991</v>
          </cell>
          <cell r="AO105">
            <v>50</v>
          </cell>
          <cell r="AP105">
            <v>0</v>
          </cell>
          <cell r="AQ105">
            <v>7</v>
          </cell>
          <cell r="AR105">
            <v>44533</v>
          </cell>
          <cell r="AT105" t="str">
            <v>IDT8_UDI_56</v>
          </cell>
          <cell r="AU105">
            <v>2</v>
          </cell>
          <cell r="AV105">
            <v>4</v>
          </cell>
          <cell r="AW105" t="str">
            <v>KB</v>
          </cell>
          <cell r="AX105" t="str">
            <v>PDF</v>
          </cell>
          <cell r="AY105">
            <v>309</v>
          </cell>
          <cell r="AZ105">
            <v>5.24</v>
          </cell>
          <cell r="BA105">
            <v>25.7</v>
          </cell>
          <cell r="BB105">
            <v>503</v>
          </cell>
          <cell r="BC105">
            <v>0.65</v>
          </cell>
          <cell r="BD105">
            <v>2</v>
          </cell>
          <cell r="BJ105">
            <v>20</v>
          </cell>
          <cell r="BK105">
            <v>5.8900000000000006</v>
          </cell>
          <cell r="BL105">
            <v>27.7</v>
          </cell>
          <cell r="BM105">
            <v>117.80000000000001</v>
          </cell>
          <cell r="BN105">
            <v>532</v>
          </cell>
          <cell r="BO105" t="str">
            <v>REVCO -20</v>
          </cell>
          <cell r="BP105" t="str">
            <v>HCC PCR1 Box3</v>
          </cell>
          <cell r="BQ105" t="str">
            <v>A3</v>
          </cell>
          <cell r="BR105">
            <v>10</v>
          </cell>
          <cell r="BS105">
            <v>0</v>
          </cell>
          <cell r="BT105">
            <v>2.9450000000000003</v>
          </cell>
          <cell r="BU105">
            <v>13.85</v>
          </cell>
          <cell r="BV105">
            <v>37592</v>
          </cell>
          <cell r="BX105">
            <v>0</v>
          </cell>
          <cell r="BY105" t="str">
            <v>CGLI90</v>
          </cell>
        </row>
        <row r="106">
          <cell r="A106" t="str">
            <v>CGLI91P</v>
          </cell>
          <cell r="B106" t="str">
            <v>HMN704088</v>
          </cell>
          <cell r="C106">
            <v>1.5</v>
          </cell>
          <cell r="D106">
            <v>44503</v>
          </cell>
          <cell r="E106" t="str">
            <v xml:space="preserve">CGLI91P </v>
          </cell>
          <cell r="F106" t="str">
            <v>No</v>
          </cell>
          <cell r="G106">
            <v>1</v>
          </cell>
          <cell r="H106">
            <v>76</v>
          </cell>
          <cell r="I106" t="str">
            <v>29-Oct-2019</v>
          </cell>
          <cell r="J106" t="str">
            <v>N</v>
          </cell>
          <cell r="K106">
            <v>0</v>
          </cell>
          <cell r="L106" t="str">
            <v>HBV</v>
          </cell>
          <cell r="N106" t="str">
            <v>Box 2 BioIVT</v>
          </cell>
          <cell r="O106" t="str">
            <v>Well #</v>
          </cell>
          <cell r="P106" t="e">
            <v>#VALUE!</v>
          </cell>
          <cell r="Q106">
            <v>44518</v>
          </cell>
          <cell r="R106">
            <v>8</v>
          </cell>
          <cell r="S106" t="str">
            <v>KB</v>
          </cell>
          <cell r="T106">
            <v>533</v>
          </cell>
          <cell r="U106">
            <v>1.5</v>
          </cell>
          <cell r="V106">
            <v>0.5</v>
          </cell>
          <cell r="W106" t="str">
            <v>PDF</v>
          </cell>
          <cell r="X106">
            <v>166</v>
          </cell>
          <cell r="Y106">
            <v>130.13</v>
          </cell>
          <cell r="AF106">
            <v>50</v>
          </cell>
          <cell r="AG106">
            <v>130.13</v>
          </cell>
          <cell r="AH106">
            <v>6.5065</v>
          </cell>
          <cell r="AI106">
            <v>4.3376666666666663</v>
          </cell>
          <cell r="AJ106">
            <v>532</v>
          </cell>
          <cell r="AK106" t="str">
            <v>REVCO</v>
          </cell>
          <cell r="AL106" t="str">
            <v>HCC Amy Kim cfDNA Box 2 Sept. 2021</v>
          </cell>
          <cell r="AM106" t="str">
            <v>E1</v>
          </cell>
          <cell r="AN106">
            <v>6.5065</v>
          </cell>
          <cell r="AO106">
            <v>50</v>
          </cell>
          <cell r="AP106">
            <v>0</v>
          </cell>
          <cell r="AQ106">
            <v>7</v>
          </cell>
          <cell r="AR106">
            <v>44533</v>
          </cell>
          <cell r="AT106" t="str">
            <v>IDT8_UDI_57</v>
          </cell>
          <cell r="AU106">
            <v>2</v>
          </cell>
          <cell r="AV106">
            <v>4</v>
          </cell>
          <cell r="AW106" t="str">
            <v>KB</v>
          </cell>
          <cell r="AX106" t="str">
            <v>PDF</v>
          </cell>
          <cell r="AY106">
            <v>308</v>
          </cell>
          <cell r="AZ106">
            <v>5.36</v>
          </cell>
          <cell r="BA106">
            <v>26.4</v>
          </cell>
          <cell r="BB106">
            <v>477</v>
          </cell>
          <cell r="BC106">
            <v>0.28999999999999998</v>
          </cell>
          <cell r="BD106">
            <v>0.9</v>
          </cell>
          <cell r="BJ106">
            <v>20</v>
          </cell>
          <cell r="BK106">
            <v>5.65</v>
          </cell>
          <cell r="BL106">
            <v>27.299999999999997</v>
          </cell>
          <cell r="BM106">
            <v>113</v>
          </cell>
          <cell r="BN106">
            <v>532</v>
          </cell>
          <cell r="BO106" t="str">
            <v>REVCO -20</v>
          </cell>
          <cell r="BP106" t="str">
            <v>HCC PCR1 Box3</v>
          </cell>
          <cell r="BQ106" t="str">
            <v>A4</v>
          </cell>
          <cell r="BR106">
            <v>10</v>
          </cell>
          <cell r="BS106">
            <v>0</v>
          </cell>
          <cell r="BT106">
            <v>2.8250000000000002</v>
          </cell>
          <cell r="BU106">
            <v>13.649999999999999</v>
          </cell>
          <cell r="BV106">
            <v>37592</v>
          </cell>
          <cell r="BX106">
            <v>0</v>
          </cell>
          <cell r="BY106" t="str">
            <v>CGLI91</v>
          </cell>
        </row>
        <row r="107">
          <cell r="A107" t="str">
            <v>CGLI92P</v>
          </cell>
          <cell r="B107" t="str">
            <v>HMN704089</v>
          </cell>
          <cell r="C107">
            <v>1.5</v>
          </cell>
          <cell r="D107">
            <v>44503</v>
          </cell>
          <cell r="E107" t="str">
            <v xml:space="preserve">CGLI92P </v>
          </cell>
          <cell r="F107" t="str">
            <v>No</v>
          </cell>
          <cell r="G107">
            <v>2</v>
          </cell>
          <cell r="H107">
            <v>68</v>
          </cell>
          <cell r="I107" t="str">
            <v>19-Jan-2016</v>
          </cell>
          <cell r="J107" t="str">
            <v>N</v>
          </cell>
          <cell r="K107">
            <v>0</v>
          </cell>
          <cell r="L107" t="str">
            <v>HBV</v>
          </cell>
          <cell r="N107" t="str">
            <v>Box 2 BioIVT</v>
          </cell>
          <cell r="O107" t="str">
            <v>Well #</v>
          </cell>
          <cell r="P107" t="e">
            <v>#VALUE!</v>
          </cell>
          <cell r="Q107">
            <v>44518</v>
          </cell>
          <cell r="R107">
            <v>8</v>
          </cell>
          <cell r="S107" t="str">
            <v>KB</v>
          </cell>
          <cell r="T107">
            <v>533</v>
          </cell>
          <cell r="U107">
            <v>1.5</v>
          </cell>
          <cell r="V107">
            <v>0.5</v>
          </cell>
          <cell r="W107" t="str">
            <v>PDF</v>
          </cell>
          <cell r="X107">
            <v>168</v>
          </cell>
          <cell r="Y107">
            <v>170.37</v>
          </cell>
          <cell r="AF107">
            <v>50</v>
          </cell>
          <cell r="AG107">
            <v>170.37</v>
          </cell>
          <cell r="AH107">
            <v>8.5184999999999995</v>
          </cell>
          <cell r="AI107">
            <v>5.6789999999999994</v>
          </cell>
          <cell r="AJ107">
            <v>532</v>
          </cell>
          <cell r="AK107" t="str">
            <v>REVCO</v>
          </cell>
          <cell r="AL107" t="str">
            <v>HCC Amy Kim cfDNA Box 2 Sept. 2021</v>
          </cell>
          <cell r="AM107" t="str">
            <v>E2</v>
          </cell>
          <cell r="AN107">
            <v>8.5184999999999995</v>
          </cell>
          <cell r="AO107">
            <v>50</v>
          </cell>
          <cell r="AP107">
            <v>0</v>
          </cell>
          <cell r="AQ107">
            <v>7</v>
          </cell>
          <cell r="AR107">
            <v>44533</v>
          </cell>
          <cell r="AT107" t="str">
            <v>IDT8_UDI_58</v>
          </cell>
          <cell r="AU107">
            <v>2</v>
          </cell>
          <cell r="AV107">
            <v>4</v>
          </cell>
          <cell r="AW107" t="str">
            <v>KB</v>
          </cell>
          <cell r="AX107" t="str">
            <v>PDF</v>
          </cell>
          <cell r="AY107">
            <v>307</v>
          </cell>
          <cell r="AZ107">
            <v>5.25</v>
          </cell>
          <cell r="BA107">
            <v>25.9</v>
          </cell>
          <cell r="BB107">
            <v>488</v>
          </cell>
          <cell r="BC107">
            <v>0.21</v>
          </cell>
          <cell r="BD107">
            <v>0.6</v>
          </cell>
          <cell r="BJ107">
            <v>20</v>
          </cell>
          <cell r="BK107">
            <v>5.46</v>
          </cell>
          <cell r="BL107">
            <v>26.5</v>
          </cell>
          <cell r="BM107">
            <v>109.2</v>
          </cell>
          <cell r="BN107">
            <v>532</v>
          </cell>
          <cell r="BO107" t="str">
            <v>REVCO -20</v>
          </cell>
          <cell r="BP107" t="str">
            <v>HCC PCR1 Box3</v>
          </cell>
          <cell r="BQ107" t="str">
            <v>A5</v>
          </cell>
          <cell r="BR107">
            <v>10</v>
          </cell>
          <cell r="BS107">
            <v>0</v>
          </cell>
          <cell r="BT107">
            <v>2.73</v>
          </cell>
          <cell r="BU107">
            <v>13.25</v>
          </cell>
          <cell r="BV107">
            <v>37592</v>
          </cell>
          <cell r="BX107">
            <v>0</v>
          </cell>
          <cell r="BY107" t="str">
            <v>CGLI92</v>
          </cell>
        </row>
        <row r="108">
          <cell r="A108" t="str">
            <v>CGLI93P</v>
          </cell>
          <cell r="B108" t="str">
            <v>HMN704090</v>
          </cell>
          <cell r="C108">
            <v>1.5</v>
          </cell>
          <cell r="D108">
            <v>44503</v>
          </cell>
          <cell r="E108" t="str">
            <v xml:space="preserve">CGLI93P </v>
          </cell>
          <cell r="F108" t="str">
            <v>No</v>
          </cell>
          <cell r="G108">
            <v>2</v>
          </cell>
          <cell r="H108">
            <v>38</v>
          </cell>
          <cell r="I108" t="str">
            <v>05-Jan-2016</v>
          </cell>
          <cell r="J108" t="str">
            <v>N</v>
          </cell>
          <cell r="K108">
            <v>0</v>
          </cell>
          <cell r="L108" t="str">
            <v>HBV</v>
          </cell>
          <cell r="N108" t="str">
            <v>Box 2 BioIVT</v>
          </cell>
          <cell r="O108" t="str">
            <v>Well #</v>
          </cell>
          <cell r="P108" t="e">
            <v>#VALUE!</v>
          </cell>
          <cell r="Q108">
            <v>44518</v>
          </cell>
          <cell r="R108">
            <v>8</v>
          </cell>
          <cell r="S108" t="str">
            <v>KB</v>
          </cell>
          <cell r="T108">
            <v>533</v>
          </cell>
          <cell r="U108">
            <v>1.8</v>
          </cell>
          <cell r="V108">
            <v>0.19999999999999996</v>
          </cell>
          <cell r="W108" t="str">
            <v>PDF</v>
          </cell>
          <cell r="X108">
            <v>173</v>
          </cell>
          <cell r="Y108">
            <v>56.26</v>
          </cell>
          <cell r="AF108">
            <v>50</v>
          </cell>
          <cell r="AG108">
            <v>56.26</v>
          </cell>
          <cell r="AH108">
            <v>2.8130000000000002</v>
          </cell>
          <cell r="AI108">
            <v>1.5627777777777778</v>
          </cell>
          <cell r="AJ108">
            <v>532</v>
          </cell>
          <cell r="AK108" t="str">
            <v>REVCO</v>
          </cell>
          <cell r="AL108" t="str">
            <v>HCC Amy Kim cfDNA Box 2 Sept. 2021</v>
          </cell>
          <cell r="AM108" t="str">
            <v>E3</v>
          </cell>
          <cell r="AN108">
            <v>2.8130000000000002</v>
          </cell>
          <cell r="AO108">
            <v>50</v>
          </cell>
          <cell r="AP108">
            <v>0</v>
          </cell>
          <cell r="AQ108">
            <v>7</v>
          </cell>
          <cell r="AR108">
            <v>44533</v>
          </cell>
          <cell r="AT108" t="str">
            <v>IDT8_UDI_59</v>
          </cell>
          <cell r="AU108">
            <v>1</v>
          </cell>
          <cell r="AV108">
            <v>4</v>
          </cell>
          <cell r="AW108" t="str">
            <v>KB</v>
          </cell>
          <cell r="AX108" t="str">
            <v>PDF</v>
          </cell>
          <cell r="AY108">
            <v>309</v>
          </cell>
          <cell r="AZ108">
            <v>5.53</v>
          </cell>
          <cell r="BA108">
            <v>27.1</v>
          </cell>
          <cell r="BB108">
            <v>486</v>
          </cell>
          <cell r="BC108">
            <v>0.28000000000000003</v>
          </cell>
          <cell r="BD108">
            <v>0.9</v>
          </cell>
          <cell r="BJ108">
            <v>20</v>
          </cell>
          <cell r="BK108">
            <v>5.8100000000000005</v>
          </cell>
          <cell r="BL108">
            <v>28</v>
          </cell>
          <cell r="BM108">
            <v>116.20000000000002</v>
          </cell>
          <cell r="BN108">
            <v>532</v>
          </cell>
          <cell r="BO108" t="str">
            <v>REVCO -20</v>
          </cell>
          <cell r="BP108" t="str">
            <v>HCC PCR1 Box3</v>
          </cell>
          <cell r="BQ108" t="str">
            <v>A6</v>
          </cell>
          <cell r="BR108">
            <v>10</v>
          </cell>
          <cell r="BS108">
            <v>0</v>
          </cell>
          <cell r="BT108">
            <v>2.9050000000000002</v>
          </cell>
          <cell r="BU108">
            <v>14</v>
          </cell>
          <cell r="BV108">
            <v>37592</v>
          </cell>
          <cell r="BX108">
            <v>0</v>
          </cell>
          <cell r="BY108" t="str">
            <v>CGLI93</v>
          </cell>
        </row>
        <row r="109">
          <cell r="A109" t="str">
            <v>CGLI94P</v>
          </cell>
          <cell r="B109" t="str">
            <v>HMN704091</v>
          </cell>
          <cell r="C109">
            <v>1</v>
          </cell>
          <cell r="D109">
            <v>44503</v>
          </cell>
          <cell r="E109" t="str">
            <v xml:space="preserve">CGLI94P </v>
          </cell>
          <cell r="F109" t="str">
            <v>No</v>
          </cell>
          <cell r="G109">
            <v>2</v>
          </cell>
          <cell r="H109">
            <v>63</v>
          </cell>
          <cell r="I109" t="str">
            <v>23-May-2016</v>
          </cell>
          <cell r="J109" t="str">
            <v>N</v>
          </cell>
          <cell r="K109">
            <v>0</v>
          </cell>
          <cell r="L109" t="str">
            <v>HBV</v>
          </cell>
          <cell r="N109" t="str">
            <v>Box 2 BioIVT</v>
          </cell>
          <cell r="O109" t="str">
            <v>Well #</v>
          </cell>
          <cell r="P109" t="e">
            <v>#VALUE!</v>
          </cell>
          <cell r="Q109">
            <v>44518</v>
          </cell>
          <cell r="R109">
            <v>8</v>
          </cell>
          <cell r="S109" t="str">
            <v>KB</v>
          </cell>
          <cell r="T109">
            <v>533</v>
          </cell>
          <cell r="U109">
            <v>1.2</v>
          </cell>
          <cell r="V109">
            <v>0.8</v>
          </cell>
          <cell r="W109" t="str">
            <v>PDF</v>
          </cell>
          <cell r="X109">
            <v>173</v>
          </cell>
          <cell r="Y109">
            <v>77.87</v>
          </cell>
          <cell r="AF109">
            <v>50</v>
          </cell>
          <cell r="AG109">
            <v>77.87</v>
          </cell>
          <cell r="AH109">
            <v>3.8935</v>
          </cell>
          <cell r="AI109">
            <v>3.2445833333333334</v>
          </cell>
          <cell r="AJ109">
            <v>532</v>
          </cell>
          <cell r="AK109" t="str">
            <v>REVCO</v>
          </cell>
          <cell r="AL109" t="str">
            <v>HCC Amy Kim cfDNA Box 2 Sept. 2021</v>
          </cell>
          <cell r="AM109" t="str">
            <v>E4</v>
          </cell>
          <cell r="AN109">
            <v>3.8935</v>
          </cell>
          <cell r="AO109">
            <v>50</v>
          </cell>
          <cell r="AP109">
            <v>0</v>
          </cell>
          <cell r="AQ109">
            <v>7</v>
          </cell>
          <cell r="AR109">
            <v>44533</v>
          </cell>
          <cell r="AT109" t="str">
            <v>IDT8_UDI_90</v>
          </cell>
          <cell r="AU109">
            <v>1</v>
          </cell>
          <cell r="AV109">
            <v>4</v>
          </cell>
          <cell r="AW109" t="str">
            <v>KB</v>
          </cell>
          <cell r="AX109" t="str">
            <v>PDF</v>
          </cell>
          <cell r="AY109">
            <v>308</v>
          </cell>
          <cell r="AZ109">
            <v>4.08</v>
          </cell>
          <cell r="BA109">
            <v>20.100000000000001</v>
          </cell>
          <cell r="BB109">
            <v>479</v>
          </cell>
          <cell r="BC109">
            <v>0.33</v>
          </cell>
          <cell r="BD109">
            <v>1</v>
          </cell>
          <cell r="BJ109">
            <v>20</v>
          </cell>
          <cell r="BK109">
            <v>4.41</v>
          </cell>
          <cell r="BL109">
            <v>21.1</v>
          </cell>
          <cell r="BM109">
            <v>88.2</v>
          </cell>
          <cell r="BN109">
            <v>532</v>
          </cell>
          <cell r="BO109" t="str">
            <v>REVCO -20</v>
          </cell>
          <cell r="BP109" t="str">
            <v>HCC PCR1 Box3</v>
          </cell>
          <cell r="BQ109" t="str">
            <v>A7</v>
          </cell>
          <cell r="BR109">
            <v>10</v>
          </cell>
          <cell r="BS109">
            <v>0</v>
          </cell>
          <cell r="BT109">
            <v>2.2050000000000001</v>
          </cell>
          <cell r="BU109">
            <v>10.55</v>
          </cell>
          <cell r="BV109">
            <v>37592</v>
          </cell>
          <cell r="BX109">
            <v>0</v>
          </cell>
          <cell r="BY109" t="str">
            <v>CGLI94</v>
          </cell>
        </row>
        <row r="110">
          <cell r="A110" t="str">
            <v>CGLI98P</v>
          </cell>
          <cell r="B110" t="str">
            <v>HMN704095</v>
          </cell>
          <cell r="C110">
            <v>0.5</v>
          </cell>
          <cell r="D110">
            <v>44503</v>
          </cell>
          <cell r="E110" t="str">
            <v xml:space="preserve">CGLI98P </v>
          </cell>
          <cell r="F110" t="str">
            <v>No</v>
          </cell>
          <cell r="G110">
            <v>2</v>
          </cell>
          <cell r="H110">
            <v>64</v>
          </cell>
          <cell r="I110" t="str">
            <v>17-Aug-2017</v>
          </cell>
          <cell r="J110" t="str">
            <v>N</v>
          </cell>
          <cell r="K110">
            <v>0</v>
          </cell>
          <cell r="L110" t="str">
            <v>HBV</v>
          </cell>
          <cell r="N110" t="str">
            <v>Box 2 BioIVT</v>
          </cell>
          <cell r="O110" t="str">
            <v>Well #</v>
          </cell>
          <cell r="P110" t="e">
            <v>#VALUE!</v>
          </cell>
          <cell r="Q110">
            <v>44518</v>
          </cell>
          <cell r="R110">
            <v>8</v>
          </cell>
          <cell r="S110" t="str">
            <v>KB</v>
          </cell>
          <cell r="T110">
            <v>533</v>
          </cell>
          <cell r="U110">
            <v>0.8</v>
          </cell>
          <cell r="V110">
            <v>0.19999999999999996</v>
          </cell>
          <cell r="W110" t="str">
            <v>PDF</v>
          </cell>
          <cell r="X110">
            <v>169</v>
          </cell>
          <cell r="Y110">
            <v>13.52</v>
          </cell>
          <cell r="AF110">
            <v>50</v>
          </cell>
          <cell r="AG110">
            <v>13.52</v>
          </cell>
          <cell r="AH110">
            <v>0.67600000000000005</v>
          </cell>
          <cell r="AI110">
            <v>0.84499999999999997</v>
          </cell>
          <cell r="AJ110">
            <v>532</v>
          </cell>
          <cell r="AK110" t="str">
            <v>REVCO</v>
          </cell>
          <cell r="AL110" t="str">
            <v>HCC Amy Kim cfDNA Box 2 Sept. 2021</v>
          </cell>
          <cell r="AM110" t="str">
            <v>E8</v>
          </cell>
          <cell r="AN110">
            <v>0.67600000000000005</v>
          </cell>
          <cell r="AO110">
            <v>50</v>
          </cell>
          <cell r="AP110">
            <v>0</v>
          </cell>
          <cell r="AQ110">
            <v>7</v>
          </cell>
          <cell r="AR110">
            <v>44533</v>
          </cell>
          <cell r="AT110" t="str">
            <v>IDT8_UDI_91</v>
          </cell>
          <cell r="AU110">
            <v>1</v>
          </cell>
          <cell r="AV110">
            <v>4</v>
          </cell>
          <cell r="AW110" t="str">
            <v>KB</v>
          </cell>
          <cell r="AX110" t="str">
            <v>PDF</v>
          </cell>
          <cell r="AY110">
            <v>307</v>
          </cell>
          <cell r="AZ110">
            <v>0.84</v>
          </cell>
          <cell r="BA110">
            <v>4.2</v>
          </cell>
          <cell r="BJ110">
            <v>20</v>
          </cell>
          <cell r="BK110">
            <v>0.84</v>
          </cell>
          <cell r="BL110">
            <v>4.2</v>
          </cell>
          <cell r="BM110">
            <v>16.8</v>
          </cell>
          <cell r="BN110">
            <v>532</v>
          </cell>
          <cell r="BO110" t="str">
            <v>REVCO -20</v>
          </cell>
          <cell r="BP110" t="str">
            <v>HCC PCR1 Box3</v>
          </cell>
          <cell r="BQ110" t="str">
            <v>A8</v>
          </cell>
          <cell r="BR110">
            <v>10</v>
          </cell>
          <cell r="BS110">
            <v>0</v>
          </cell>
          <cell r="BT110">
            <v>0.84</v>
          </cell>
          <cell r="BU110">
            <v>4.2</v>
          </cell>
          <cell r="BV110">
            <v>37592</v>
          </cell>
          <cell r="BX110">
            <v>0</v>
          </cell>
          <cell r="BY110" t="str">
            <v>CGLI98</v>
          </cell>
        </row>
        <row r="111">
          <cell r="A111" t="str">
            <v>CGLI112P</v>
          </cell>
          <cell r="B111" t="str">
            <v>HMN709514</v>
          </cell>
          <cell r="C111">
            <v>1</v>
          </cell>
          <cell r="D111">
            <v>44516</v>
          </cell>
          <cell r="E111" t="str">
            <v>CGLI112P</v>
          </cell>
          <cell r="F111" t="str">
            <v>No</v>
          </cell>
          <cell r="G111">
            <v>2</v>
          </cell>
          <cell r="H111" t="str">
            <v>58</v>
          </cell>
          <cell r="I111" t="str">
            <v>07-Aug-2019</v>
          </cell>
          <cell r="J111" t="str">
            <v>N</v>
          </cell>
          <cell r="K111">
            <v>0</v>
          </cell>
          <cell r="L111" t="str">
            <v>Cirrhosis</v>
          </cell>
          <cell r="N111" t="str">
            <v>Box 3 BioIVT</v>
          </cell>
          <cell r="O111" t="str">
            <v>Well #</v>
          </cell>
          <cell r="P111" t="e">
            <v>#VALUE!</v>
          </cell>
          <cell r="Q111">
            <v>44519</v>
          </cell>
          <cell r="R111">
            <v>9</v>
          </cell>
          <cell r="S111" t="str">
            <v>KB</v>
          </cell>
          <cell r="T111">
            <v>533</v>
          </cell>
          <cell r="U111">
            <v>1</v>
          </cell>
          <cell r="V111">
            <v>0</v>
          </cell>
          <cell r="W111" t="str">
            <v>PDF</v>
          </cell>
          <cell r="X111">
            <v>166</v>
          </cell>
          <cell r="Y111">
            <v>207.83</v>
          </cell>
          <cell r="AF111">
            <v>50</v>
          </cell>
          <cell r="AG111">
            <v>207.83</v>
          </cell>
          <cell r="AH111">
            <v>10.391500000000001</v>
          </cell>
          <cell r="AI111">
            <v>10.391500000000001</v>
          </cell>
          <cell r="AJ111">
            <v>532</v>
          </cell>
          <cell r="AK111" t="str">
            <v>REVCO</v>
          </cell>
          <cell r="AL111" t="str">
            <v>HCC cfDNA Nov 2021 Box 3</v>
          </cell>
          <cell r="AM111" t="str">
            <v>B3</v>
          </cell>
          <cell r="AN111">
            <v>10.391500000000001</v>
          </cell>
          <cell r="AO111">
            <v>50</v>
          </cell>
          <cell r="AP111">
            <v>0</v>
          </cell>
          <cell r="AQ111">
            <v>7</v>
          </cell>
          <cell r="AR111">
            <v>44533</v>
          </cell>
          <cell r="AT111" t="str">
            <v>IDT8_UDI_93</v>
          </cell>
          <cell r="AU111">
            <v>3</v>
          </cell>
          <cell r="AV111">
            <v>4</v>
          </cell>
          <cell r="AW111" t="str">
            <v>KB</v>
          </cell>
          <cell r="AX111" t="str">
            <v>PDF</v>
          </cell>
          <cell r="AY111">
            <v>298</v>
          </cell>
          <cell r="AZ111">
            <v>2.96</v>
          </cell>
          <cell r="BA111">
            <v>15</v>
          </cell>
          <cell r="BJ111">
            <v>20</v>
          </cell>
          <cell r="BK111">
            <v>2.96</v>
          </cell>
          <cell r="BL111">
            <v>15</v>
          </cell>
          <cell r="BM111">
            <v>59.2</v>
          </cell>
          <cell r="BN111">
            <v>532</v>
          </cell>
          <cell r="BO111" t="str">
            <v>REVCO -20</v>
          </cell>
          <cell r="BP111" t="str">
            <v>HCC PCR1 Box3</v>
          </cell>
          <cell r="BQ111" t="str">
            <v>A10</v>
          </cell>
          <cell r="BR111">
            <v>10</v>
          </cell>
          <cell r="BS111">
            <v>0</v>
          </cell>
          <cell r="BT111">
            <v>1.48</v>
          </cell>
          <cell r="BU111">
            <v>7.5</v>
          </cell>
          <cell r="BV111">
            <v>37592</v>
          </cell>
          <cell r="BX111">
            <v>0</v>
          </cell>
          <cell r="BY111" t="str">
            <v>CGLI112</v>
          </cell>
        </row>
        <row r="112">
          <cell r="A112" t="str">
            <v>CGLI114P</v>
          </cell>
          <cell r="B112" t="str">
            <v>HMN709516</v>
          </cell>
          <cell r="C112">
            <v>1.5</v>
          </cell>
          <cell r="D112">
            <v>44516</v>
          </cell>
          <cell r="E112" t="str">
            <v>CGLI114P</v>
          </cell>
          <cell r="F112" t="str">
            <v>No</v>
          </cell>
          <cell r="G112">
            <v>2</v>
          </cell>
          <cell r="H112" t="str">
            <v>56</v>
          </cell>
          <cell r="I112" t="str">
            <v>22-Aug-2016</v>
          </cell>
          <cell r="J112" t="str">
            <v>N</v>
          </cell>
          <cell r="K112">
            <v>0</v>
          </cell>
          <cell r="L112" t="str">
            <v>Cirrhosis</v>
          </cell>
          <cell r="N112" t="str">
            <v>Box 3 BioIVT</v>
          </cell>
          <cell r="O112" t="str">
            <v>Well #</v>
          </cell>
          <cell r="P112" t="e">
            <v>#VALUE!</v>
          </cell>
          <cell r="Q112">
            <v>44519</v>
          </cell>
          <cell r="R112">
            <v>9</v>
          </cell>
          <cell r="S112" t="str">
            <v>KB</v>
          </cell>
          <cell r="T112">
            <v>533</v>
          </cell>
          <cell r="U112">
            <v>1.5</v>
          </cell>
          <cell r="V112">
            <v>0.5</v>
          </cell>
          <cell r="W112" t="str">
            <v>PDF</v>
          </cell>
          <cell r="X112">
            <v>166</v>
          </cell>
          <cell r="Y112">
            <v>29.45</v>
          </cell>
          <cell r="AF112">
            <v>50</v>
          </cell>
          <cell r="AG112">
            <v>29.45</v>
          </cell>
          <cell r="AH112">
            <v>1.4724999999999999</v>
          </cell>
          <cell r="AI112">
            <v>0.98166666666666658</v>
          </cell>
          <cell r="AJ112">
            <v>532</v>
          </cell>
          <cell r="AK112" t="str">
            <v>REVCO</v>
          </cell>
          <cell r="AL112" t="str">
            <v>HCC cfDNA Nov 2021 Box 3</v>
          </cell>
          <cell r="AM112" t="str">
            <v>B5</v>
          </cell>
          <cell r="AN112">
            <v>1.4724999999999999</v>
          </cell>
          <cell r="AO112">
            <v>50</v>
          </cell>
          <cell r="AP112">
            <v>0</v>
          </cell>
          <cell r="AQ112">
            <v>7</v>
          </cell>
          <cell r="AR112">
            <v>44533</v>
          </cell>
          <cell r="AT112" t="str">
            <v>IDT8_UDI_94</v>
          </cell>
          <cell r="AU112">
            <v>1</v>
          </cell>
          <cell r="AV112">
            <v>4</v>
          </cell>
          <cell r="AW112" t="str">
            <v>KB</v>
          </cell>
          <cell r="AX112" t="str">
            <v>PDF</v>
          </cell>
          <cell r="AY112">
            <v>298</v>
          </cell>
          <cell r="AZ112">
            <v>1.1299999999999999</v>
          </cell>
          <cell r="BA112">
            <v>5.7</v>
          </cell>
          <cell r="BJ112">
            <v>20</v>
          </cell>
          <cell r="BK112">
            <v>1.1299999999999999</v>
          </cell>
          <cell r="BL112">
            <v>5.7</v>
          </cell>
          <cell r="BM112">
            <v>22.599999999999998</v>
          </cell>
          <cell r="BN112">
            <v>532</v>
          </cell>
          <cell r="BO112" t="str">
            <v>REVCO -20</v>
          </cell>
          <cell r="BP112" t="str">
            <v>HCC PCR1 Box3</v>
          </cell>
          <cell r="BQ112" t="str">
            <v>B1</v>
          </cell>
          <cell r="BR112">
            <v>10</v>
          </cell>
          <cell r="BS112">
            <v>0</v>
          </cell>
          <cell r="BT112">
            <v>1.1299999999999999</v>
          </cell>
          <cell r="BU112">
            <v>5.7</v>
          </cell>
          <cell r="BV112">
            <v>37592</v>
          </cell>
          <cell r="BX112">
            <v>0</v>
          </cell>
          <cell r="BY112" t="str">
            <v>CGLI114</v>
          </cell>
        </row>
        <row r="113">
          <cell r="A113" t="str">
            <v>CGLI115P</v>
          </cell>
          <cell r="B113" t="str">
            <v>HMN709517</v>
          </cell>
          <cell r="C113">
            <v>5</v>
          </cell>
          <cell r="D113">
            <v>44516</v>
          </cell>
          <cell r="E113" t="str">
            <v>CGLI115P</v>
          </cell>
          <cell r="F113" t="str">
            <v>No</v>
          </cell>
          <cell r="G113">
            <v>1</v>
          </cell>
          <cell r="H113" t="str">
            <v>61</v>
          </cell>
          <cell r="I113" t="str">
            <v>07-Nov-2019</v>
          </cell>
          <cell r="J113" t="str">
            <v>N</v>
          </cell>
          <cell r="K113">
            <v>0</v>
          </cell>
          <cell r="L113" t="str">
            <v>Cirrhosis</v>
          </cell>
          <cell r="N113" t="str">
            <v>Box 3 BioIVT</v>
          </cell>
          <cell r="O113" t="str">
            <v>Well #</v>
          </cell>
          <cell r="P113" t="e">
            <v>#VALUE!</v>
          </cell>
          <cell r="Q113">
            <v>44519</v>
          </cell>
          <cell r="R113">
            <v>9</v>
          </cell>
          <cell r="S113" t="str">
            <v>KB</v>
          </cell>
          <cell r="T113">
            <v>533</v>
          </cell>
          <cell r="U113">
            <v>5</v>
          </cell>
          <cell r="V113">
            <v>0</v>
          </cell>
          <cell r="W113" t="str">
            <v>PDF</v>
          </cell>
          <cell r="X113">
            <v>165</v>
          </cell>
          <cell r="Y113">
            <v>1470.69</v>
          </cell>
          <cell r="Z113">
            <v>312</v>
          </cell>
          <cell r="AA113">
            <v>70.069999999999993</v>
          </cell>
          <cell r="AB113">
            <v>496</v>
          </cell>
          <cell r="AC113">
            <v>30.07</v>
          </cell>
          <cell r="AF113">
            <v>50</v>
          </cell>
          <cell r="AG113">
            <v>1570.83</v>
          </cell>
          <cell r="AH113">
            <v>78.541499999999999</v>
          </cell>
          <cell r="AI113">
            <v>15.708299999999999</v>
          </cell>
          <cell r="AJ113">
            <v>532</v>
          </cell>
          <cell r="AK113" t="str">
            <v>REVCO</v>
          </cell>
          <cell r="AL113" t="str">
            <v>HCC cfDNA Nov 2021 Box 3</v>
          </cell>
          <cell r="AM113" t="str">
            <v>B6</v>
          </cell>
          <cell r="AN113">
            <v>15</v>
          </cell>
          <cell r="AO113">
            <v>9.5490918813620826</v>
          </cell>
          <cell r="AP113">
            <v>40.450908118637919</v>
          </cell>
          <cell r="AQ113">
            <v>7</v>
          </cell>
          <cell r="AR113">
            <v>44533</v>
          </cell>
          <cell r="AT113" t="str">
            <v>IDT8_UDI_95</v>
          </cell>
          <cell r="AU113">
            <v>3</v>
          </cell>
          <cell r="AV113">
            <v>4</v>
          </cell>
          <cell r="AW113" t="str">
            <v>KB</v>
          </cell>
          <cell r="AX113" t="str">
            <v>PDF</v>
          </cell>
          <cell r="AY113">
            <v>298</v>
          </cell>
          <cell r="AZ113">
            <v>13.8</v>
          </cell>
          <cell r="BA113">
            <v>70.3</v>
          </cell>
          <cell r="BB113">
            <v>461</v>
          </cell>
          <cell r="BC113">
            <v>0.9</v>
          </cell>
          <cell r="BD113">
            <v>2.9</v>
          </cell>
          <cell r="BJ113">
            <v>20</v>
          </cell>
          <cell r="BK113">
            <v>14.700000000000001</v>
          </cell>
          <cell r="BL113">
            <v>73.2</v>
          </cell>
          <cell r="BM113">
            <v>294</v>
          </cell>
          <cell r="BN113">
            <v>532</v>
          </cell>
          <cell r="BO113" t="str">
            <v>REVCO -20</v>
          </cell>
          <cell r="BP113" t="str">
            <v>HCC PCR1 Box3</v>
          </cell>
          <cell r="BQ113" t="str">
            <v>B2</v>
          </cell>
          <cell r="BR113">
            <v>10</v>
          </cell>
          <cell r="BS113">
            <v>0</v>
          </cell>
          <cell r="BT113">
            <v>7.3500000000000005</v>
          </cell>
          <cell r="BU113">
            <v>36.6</v>
          </cell>
          <cell r="BV113">
            <v>37592</v>
          </cell>
          <cell r="BX113">
            <v>63.541500000000006</v>
          </cell>
          <cell r="BY113" t="str">
            <v>CGLI115</v>
          </cell>
        </row>
        <row r="114">
          <cell r="A114" t="str">
            <v>CGLI116P</v>
          </cell>
          <cell r="B114" t="str">
            <v>HMN709518</v>
          </cell>
          <cell r="C114">
            <v>5</v>
          </cell>
          <cell r="D114">
            <v>44516</v>
          </cell>
          <cell r="E114" t="str">
            <v>CGLI116P</v>
          </cell>
          <cell r="F114" t="str">
            <v>No</v>
          </cell>
          <cell r="G114">
            <v>1</v>
          </cell>
          <cell r="H114" t="str">
            <v>56</v>
          </cell>
          <cell r="I114" t="str">
            <v>21-Oct-2019</v>
          </cell>
          <cell r="J114" t="str">
            <v>N</v>
          </cell>
          <cell r="K114">
            <v>0</v>
          </cell>
          <cell r="L114" t="str">
            <v>Cirrhosis</v>
          </cell>
          <cell r="N114" t="str">
            <v>Box 3 BioIVT</v>
          </cell>
          <cell r="O114" t="str">
            <v>Well #</v>
          </cell>
          <cell r="P114" t="e">
            <v>#VALUE!</v>
          </cell>
          <cell r="Q114">
            <v>44519</v>
          </cell>
          <cell r="R114">
            <v>9</v>
          </cell>
          <cell r="S114" t="str">
            <v>KB</v>
          </cell>
          <cell r="T114">
            <v>533</v>
          </cell>
          <cell r="U114">
            <v>5</v>
          </cell>
          <cell r="V114">
            <v>0</v>
          </cell>
          <cell r="W114" t="str">
            <v>PDF</v>
          </cell>
          <cell r="X114">
            <v>169</v>
          </cell>
          <cell r="Y114">
            <v>473.14</v>
          </cell>
          <cell r="AF114">
            <v>50</v>
          </cell>
          <cell r="AG114">
            <v>473.14</v>
          </cell>
          <cell r="AH114">
            <v>23.657</v>
          </cell>
          <cell r="AI114">
            <v>4.7313999999999998</v>
          </cell>
          <cell r="AJ114">
            <v>532</v>
          </cell>
          <cell r="AK114" t="str">
            <v>REVCO</v>
          </cell>
          <cell r="AL114" t="str">
            <v>HCC cfDNA Nov 2021 Box 3</v>
          </cell>
          <cell r="AM114" t="str">
            <v>B7</v>
          </cell>
          <cell r="AN114">
            <v>15</v>
          </cell>
          <cell r="AO114">
            <v>31.703089994504797</v>
          </cell>
          <cell r="AP114">
            <v>18.296910005495203</v>
          </cell>
          <cell r="AQ114">
            <v>7</v>
          </cell>
          <cell r="AR114">
            <v>44533</v>
          </cell>
          <cell r="AT114" t="str">
            <v>IDT8_UDI_96</v>
          </cell>
          <cell r="AU114">
            <v>3</v>
          </cell>
          <cell r="AV114">
            <v>4</v>
          </cell>
          <cell r="AW114" t="str">
            <v>KB</v>
          </cell>
          <cell r="AX114" t="str">
            <v>PDF</v>
          </cell>
          <cell r="AY114">
            <v>301</v>
          </cell>
          <cell r="AZ114">
            <v>8.0299999999999994</v>
          </cell>
          <cell r="BA114">
            <v>40.4</v>
          </cell>
          <cell r="BB114">
            <v>467</v>
          </cell>
          <cell r="BC114">
            <v>0.49</v>
          </cell>
          <cell r="BD114">
            <v>1.6</v>
          </cell>
          <cell r="BJ114">
            <v>20</v>
          </cell>
          <cell r="BK114">
            <v>8.52</v>
          </cell>
          <cell r="BL114">
            <v>42</v>
          </cell>
          <cell r="BM114">
            <v>170.39999999999998</v>
          </cell>
          <cell r="BN114">
            <v>532</v>
          </cell>
          <cell r="BO114" t="str">
            <v>REVCO -20</v>
          </cell>
          <cell r="BP114" t="str">
            <v>HCC PCR1 Box3</v>
          </cell>
          <cell r="BQ114" t="str">
            <v>B3</v>
          </cell>
          <cell r="BR114">
            <v>10</v>
          </cell>
          <cell r="BS114">
            <v>0</v>
          </cell>
          <cell r="BT114">
            <v>4.26</v>
          </cell>
          <cell r="BU114">
            <v>21</v>
          </cell>
          <cell r="BV114">
            <v>37592</v>
          </cell>
          <cell r="BX114">
            <v>8.657</v>
          </cell>
          <cell r="BY114" t="str">
            <v>CGLI116</v>
          </cell>
        </row>
        <row r="115">
          <cell r="A115" t="str">
            <v>CGH17N_42</v>
          </cell>
          <cell r="E115" t="str">
            <v>CGH17N_42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Q115">
            <v>43407</v>
          </cell>
          <cell r="S115" t="str">
            <v>AL</v>
          </cell>
          <cell r="W115" t="str">
            <v>103018 nDNA 1_DNA 1000_DE13805124_2018-10-30_15-52-26</v>
          </cell>
          <cell r="X115">
            <v>157</v>
          </cell>
          <cell r="Y115">
            <v>33.880000000000003</v>
          </cell>
          <cell r="AF115">
            <v>50</v>
          </cell>
          <cell r="AG115">
            <v>33.880000000000003</v>
          </cell>
          <cell r="AH115">
            <v>1694.0000000000002</v>
          </cell>
          <cell r="AI115" t="e">
            <v>#DIV/0!</v>
          </cell>
          <cell r="AJ115">
            <v>531</v>
          </cell>
          <cell r="AK115">
            <v>-20</v>
          </cell>
          <cell r="AL115" t="str">
            <v>Lymphocyte control</v>
          </cell>
          <cell r="AM115" t="str">
            <v>small box</v>
          </cell>
          <cell r="AN115">
            <v>34</v>
          </cell>
          <cell r="AO115">
            <v>1.0035419126328216</v>
          </cell>
          <cell r="AP115">
            <v>48.996458087367181</v>
          </cell>
          <cell r="AQ115">
            <v>7</v>
          </cell>
          <cell r="AR115">
            <v>44533</v>
          </cell>
          <cell r="AT115" t="str">
            <v>IDT8_UDI_97</v>
          </cell>
          <cell r="AU115">
            <v>3</v>
          </cell>
          <cell r="AV115">
            <v>4</v>
          </cell>
          <cell r="AW115" t="str">
            <v>KB</v>
          </cell>
          <cell r="AX115" t="str">
            <v>PDF</v>
          </cell>
          <cell r="AY115">
            <v>281</v>
          </cell>
          <cell r="AZ115">
            <v>8.42</v>
          </cell>
          <cell r="BA115">
            <v>45.3</v>
          </cell>
          <cell r="BB115">
            <v>493</v>
          </cell>
          <cell r="BC115">
            <v>0.19</v>
          </cell>
          <cell r="BD115">
            <v>0.6</v>
          </cell>
          <cell r="BJ115">
            <v>20</v>
          </cell>
          <cell r="BK115">
            <v>8.61</v>
          </cell>
          <cell r="BL115">
            <v>45.9</v>
          </cell>
          <cell r="BM115">
            <v>172.2</v>
          </cell>
          <cell r="BN115">
            <v>532</v>
          </cell>
          <cell r="BO115" t="str">
            <v>REVCO -20</v>
          </cell>
          <cell r="BP115" t="str">
            <v>HCC PCR1 Box3</v>
          </cell>
          <cell r="BQ115" t="str">
            <v>B4</v>
          </cell>
          <cell r="BR115">
            <v>10</v>
          </cell>
          <cell r="BS115">
            <v>0</v>
          </cell>
          <cell r="BT115">
            <v>4.3049999999999997</v>
          </cell>
          <cell r="BU115">
            <v>22.95</v>
          </cell>
          <cell r="BV115">
            <v>37592</v>
          </cell>
          <cell r="BX115">
            <v>1660.0000000000002</v>
          </cell>
          <cell r="BY115" t="str">
            <v>CGH17N_42</v>
          </cell>
        </row>
        <row r="116">
          <cell r="A116" t="str">
            <v>CGLI12P_1</v>
          </cell>
          <cell r="B116" t="str">
            <v>HCCAK347</v>
          </cell>
          <cell r="C116">
            <v>4</v>
          </cell>
          <cell r="D116">
            <v>44435</v>
          </cell>
          <cell r="E116" t="str">
            <v>CGLI12P_1</v>
          </cell>
          <cell r="F116" t="str">
            <v>Yes</v>
          </cell>
          <cell r="G116">
            <v>1</v>
          </cell>
          <cell r="H116">
            <v>50</v>
          </cell>
          <cell r="I116">
            <v>43879</v>
          </cell>
          <cell r="J116" t="str">
            <v>A</v>
          </cell>
          <cell r="K116">
            <v>13</v>
          </cell>
          <cell r="L116" t="str">
            <v>HCC</v>
          </cell>
          <cell r="N116" t="str">
            <v>HCC from AK</v>
          </cell>
          <cell r="O116" t="str">
            <v>E,F</v>
          </cell>
          <cell r="P116" t="str">
            <v>8,9,10,2</v>
          </cell>
          <cell r="Q116">
            <v>44459</v>
          </cell>
          <cell r="R116">
            <v>2</v>
          </cell>
          <cell r="S116" t="str">
            <v>KB</v>
          </cell>
          <cell r="T116">
            <v>533</v>
          </cell>
          <cell r="U116">
            <v>3.8</v>
          </cell>
          <cell r="V116">
            <v>0.2</v>
          </cell>
          <cell r="W116" t="str">
            <v>PDF</v>
          </cell>
          <cell r="X116">
            <v>170</v>
          </cell>
          <cell r="Y116">
            <v>1648.41</v>
          </cell>
          <cell r="Z116">
            <v>316</v>
          </cell>
          <cell r="AA116">
            <v>69.89</v>
          </cell>
          <cell r="AB116">
            <v>535</v>
          </cell>
          <cell r="AC116">
            <v>28.7</v>
          </cell>
          <cell r="AF116">
            <v>50</v>
          </cell>
          <cell r="AG116">
            <v>1747.0000000000002</v>
          </cell>
          <cell r="AH116">
            <v>87.350000000000009</v>
          </cell>
          <cell r="AI116">
            <v>22.986842105263161</v>
          </cell>
          <cell r="AJ116">
            <v>532</v>
          </cell>
          <cell r="AK116" t="str">
            <v>REVCO</v>
          </cell>
          <cell r="AL116" t="str">
            <v>HCC Amy Kim cfDNA Box 1 Sept. 2021</v>
          </cell>
          <cell r="AM116" t="str">
            <v>C10</v>
          </cell>
          <cell r="AN116">
            <v>15</v>
          </cell>
          <cell r="AO116">
            <v>8.5861476817401243</v>
          </cell>
          <cell r="AP116">
            <v>41.413852318259877</v>
          </cell>
          <cell r="AQ116">
            <v>8</v>
          </cell>
          <cell r="AR116">
            <v>44601</v>
          </cell>
          <cell r="AT116" t="str">
            <v>IDT8_UDI_98</v>
          </cell>
          <cell r="AU116">
            <v>3</v>
          </cell>
          <cell r="AV116">
            <v>4</v>
          </cell>
          <cell r="AW116" t="str">
            <v>KB</v>
          </cell>
          <cell r="AX116" t="str">
            <v>Qubit File</v>
          </cell>
          <cell r="BJ116">
            <v>20</v>
          </cell>
          <cell r="BK116">
            <v>11.8</v>
          </cell>
          <cell r="BM116">
            <v>236</v>
          </cell>
          <cell r="BN116">
            <v>532</v>
          </cell>
          <cell r="BO116" t="str">
            <v>REVCO -20</v>
          </cell>
          <cell r="BP116" t="str">
            <v>HCC PCR1 Box3</v>
          </cell>
          <cell r="BQ116" t="str">
            <v>B5</v>
          </cell>
          <cell r="BR116">
            <v>10</v>
          </cell>
          <cell r="BS116">
            <v>0</v>
          </cell>
          <cell r="BT116">
            <v>11.8</v>
          </cell>
          <cell r="BU116">
            <v>0</v>
          </cell>
          <cell r="BV116">
            <v>44670</v>
          </cell>
          <cell r="BX116">
            <v>72.350000000000009</v>
          </cell>
          <cell r="BY116" t="str">
            <v>CGLI12</v>
          </cell>
          <cell r="BZ116" t="str">
            <v>_1</v>
          </cell>
        </row>
        <row r="117">
          <cell r="A117" t="str">
            <v>CGLI13P_1</v>
          </cell>
          <cell r="B117" t="str">
            <v>HCCAK348</v>
          </cell>
          <cell r="C117">
            <v>4</v>
          </cell>
          <cell r="D117">
            <v>44435</v>
          </cell>
          <cell r="E117" t="str">
            <v>CGLI13P_1</v>
          </cell>
          <cell r="F117" t="str">
            <v>Yes</v>
          </cell>
          <cell r="G117">
            <v>2</v>
          </cell>
          <cell r="H117">
            <v>58</v>
          </cell>
          <cell r="I117">
            <v>43886</v>
          </cell>
          <cell r="J117" t="str">
            <v>C</v>
          </cell>
          <cell r="K117">
            <v>5</v>
          </cell>
          <cell r="L117" t="str">
            <v>HCC</v>
          </cell>
          <cell r="N117" t="str">
            <v>HCC from AK</v>
          </cell>
          <cell r="O117" t="str">
            <v>F</v>
          </cell>
          <cell r="P117" t="str">
            <v>3,4,5,6</v>
          </cell>
          <cell r="Q117">
            <v>44459</v>
          </cell>
          <cell r="R117">
            <v>2</v>
          </cell>
          <cell r="S117" t="str">
            <v>KB</v>
          </cell>
          <cell r="T117">
            <v>533</v>
          </cell>
          <cell r="U117">
            <v>3.8</v>
          </cell>
          <cell r="V117">
            <v>0.2</v>
          </cell>
          <cell r="W117" t="str">
            <v>PDF</v>
          </cell>
          <cell r="X117">
            <v>165</v>
          </cell>
          <cell r="Y117">
            <v>3936.12</v>
          </cell>
          <cell r="Z117">
            <v>308</v>
          </cell>
          <cell r="AA117">
            <v>129.83000000000001</v>
          </cell>
          <cell r="AB117">
            <v>506</v>
          </cell>
          <cell r="AC117">
            <v>54.76</v>
          </cell>
          <cell r="AF117">
            <v>50</v>
          </cell>
          <cell r="AG117">
            <v>4120.71</v>
          </cell>
          <cell r="AH117">
            <v>206.03550000000001</v>
          </cell>
          <cell r="AI117">
            <v>54.219868421052638</v>
          </cell>
          <cell r="AJ117">
            <v>532</v>
          </cell>
          <cell r="AK117" t="str">
            <v>REVCO</v>
          </cell>
          <cell r="AL117" t="str">
            <v>HCC Amy Kim cfDNA Box 1 Sept. 2021</v>
          </cell>
          <cell r="AM117" t="str">
            <v>D1</v>
          </cell>
          <cell r="AN117">
            <v>15</v>
          </cell>
          <cell r="AO117">
            <v>3.6401493917310366</v>
          </cell>
          <cell r="AP117">
            <v>46.359850608268964</v>
          </cell>
          <cell r="AQ117">
            <v>8</v>
          </cell>
          <cell r="AR117">
            <v>44601</v>
          </cell>
          <cell r="AT117" t="str">
            <v>IDT8_UDI_99</v>
          </cell>
          <cell r="AU117">
            <v>3</v>
          </cell>
          <cell r="AV117">
            <v>4</v>
          </cell>
          <cell r="AW117" t="str">
            <v>KB</v>
          </cell>
          <cell r="AX117" t="str">
            <v>Qubit File</v>
          </cell>
          <cell r="BJ117">
            <v>20</v>
          </cell>
          <cell r="BK117">
            <v>19.3</v>
          </cell>
          <cell r="BM117">
            <v>386</v>
          </cell>
          <cell r="BN117">
            <v>532</v>
          </cell>
          <cell r="BO117" t="str">
            <v>REVCO -20</v>
          </cell>
          <cell r="BP117" t="str">
            <v>HCC PCR1 Box3</v>
          </cell>
          <cell r="BQ117" t="str">
            <v>B6</v>
          </cell>
          <cell r="BR117">
            <v>10</v>
          </cell>
          <cell r="BS117">
            <v>0</v>
          </cell>
          <cell r="BT117">
            <v>19.3</v>
          </cell>
          <cell r="BU117">
            <v>0</v>
          </cell>
          <cell r="BV117">
            <v>44670</v>
          </cell>
          <cell r="BX117">
            <v>191.03550000000004</v>
          </cell>
          <cell r="BY117" t="str">
            <v>CGLI13</v>
          </cell>
          <cell r="BZ117" t="str">
            <v>_1</v>
          </cell>
        </row>
        <row r="118">
          <cell r="A118" t="str">
            <v>CGLI18P_1</v>
          </cell>
          <cell r="B118" t="str">
            <v>HCCAK372</v>
          </cell>
          <cell r="C118">
            <v>5.4</v>
          </cell>
          <cell r="D118">
            <v>44435</v>
          </cell>
          <cell r="E118" t="str">
            <v>CGLI18P_1</v>
          </cell>
          <cell r="F118" t="str">
            <v>Yes</v>
          </cell>
          <cell r="G118">
            <v>2</v>
          </cell>
          <cell r="H118">
            <v>69</v>
          </cell>
          <cell r="I118">
            <v>44236</v>
          </cell>
          <cell r="J118" t="str">
            <v>B</v>
          </cell>
          <cell r="K118">
            <v>5</v>
          </cell>
          <cell r="L118" t="str">
            <v>HCC</v>
          </cell>
          <cell r="N118" t="str">
            <v>HCC from AK</v>
          </cell>
          <cell r="O118" t="str">
            <v>J</v>
          </cell>
          <cell r="P118" t="str">
            <v>3,4,5</v>
          </cell>
          <cell r="Q118">
            <v>44456</v>
          </cell>
          <cell r="R118">
            <v>3</v>
          </cell>
          <cell r="S118" t="str">
            <v>ZF</v>
          </cell>
          <cell r="T118">
            <v>533</v>
          </cell>
          <cell r="U118">
            <v>5.2</v>
          </cell>
          <cell r="V118">
            <v>0.79999999999999982</v>
          </cell>
          <cell r="W118" t="str">
            <v>PDF</v>
          </cell>
          <cell r="X118">
            <v>165</v>
          </cell>
          <cell r="Y118">
            <v>2248.8200000000002</v>
          </cell>
          <cell r="Z118">
            <v>311</v>
          </cell>
          <cell r="AA118">
            <v>84.83</v>
          </cell>
          <cell r="AB118">
            <v>482</v>
          </cell>
          <cell r="AC118">
            <v>40.01</v>
          </cell>
          <cell r="AF118">
            <v>50</v>
          </cell>
          <cell r="AG118">
            <v>2373.6600000000003</v>
          </cell>
          <cell r="AH118">
            <v>118.68300000000002</v>
          </cell>
          <cell r="AI118">
            <v>22.823653846153849</v>
          </cell>
          <cell r="AJ118">
            <v>532</v>
          </cell>
          <cell r="AK118" t="str">
            <v>REVCO</v>
          </cell>
          <cell r="AL118" t="str">
            <v>HCC Amy Kim cfDNA Box 1 Sept. 2021</v>
          </cell>
          <cell r="AM118" t="str">
            <v>B5</v>
          </cell>
          <cell r="AN118">
            <v>15</v>
          </cell>
          <cell r="AO118">
            <v>6.3193549202497392</v>
          </cell>
          <cell r="AP118">
            <v>43.680645079750263</v>
          </cell>
          <cell r="AQ118">
            <v>8</v>
          </cell>
          <cell r="AR118">
            <v>44601</v>
          </cell>
          <cell r="AT118" t="str">
            <v>IDT8_UDI_100</v>
          </cell>
          <cell r="AU118">
            <v>3</v>
          </cell>
          <cell r="AV118">
            <v>4</v>
          </cell>
          <cell r="AW118" t="str">
            <v>KB</v>
          </cell>
          <cell r="AX118" t="str">
            <v>Qubit File</v>
          </cell>
          <cell r="BJ118">
            <v>20</v>
          </cell>
          <cell r="BK118">
            <v>5.58</v>
          </cell>
          <cell r="BM118">
            <v>111.6</v>
          </cell>
          <cell r="BN118">
            <v>532</v>
          </cell>
          <cell r="BO118" t="str">
            <v>REVCO -20</v>
          </cell>
          <cell r="BP118" t="str">
            <v>HCC PCR1 Box3</v>
          </cell>
          <cell r="BQ118" t="str">
            <v>B7</v>
          </cell>
          <cell r="BR118">
            <v>10</v>
          </cell>
          <cell r="BS118">
            <v>0</v>
          </cell>
          <cell r="BT118">
            <v>5.58</v>
          </cell>
          <cell r="BU118">
            <v>0</v>
          </cell>
          <cell r="BV118">
            <v>44670</v>
          </cell>
          <cell r="BX118">
            <v>103.68300000000004</v>
          </cell>
          <cell r="BY118" t="str">
            <v>CGLI18</v>
          </cell>
          <cell r="BZ118" t="str">
            <v>_1</v>
          </cell>
        </row>
        <row r="119">
          <cell r="A119" t="str">
            <v>CGLI117P</v>
          </cell>
          <cell r="B119" t="str">
            <v>AK096</v>
          </cell>
          <cell r="C119">
            <v>0.3</v>
          </cell>
          <cell r="D119">
            <v>44594</v>
          </cell>
          <cell r="E119" t="str">
            <v>CGLI117P</v>
          </cell>
          <cell r="F119" t="str">
            <v>No</v>
          </cell>
          <cell r="G119" t="str">
            <v>F</v>
          </cell>
          <cell r="H119">
            <v>38</v>
          </cell>
          <cell r="I119">
            <v>42410</v>
          </cell>
          <cell r="J119">
            <v>0</v>
          </cell>
          <cell r="K119">
            <v>13</v>
          </cell>
          <cell r="L119" t="str">
            <v>Cirrhosis</v>
          </cell>
          <cell r="N119" t="str">
            <v>HCC from AK 1/28/22</v>
          </cell>
          <cell r="O119" t="str">
            <v>A</v>
          </cell>
          <cell r="P119" t="str">
            <v>1..4</v>
          </cell>
          <cell r="Q119">
            <v>44596</v>
          </cell>
          <cell r="R119">
            <v>10</v>
          </cell>
          <cell r="S119" t="str">
            <v>KB</v>
          </cell>
          <cell r="T119">
            <v>533</v>
          </cell>
          <cell r="U119">
            <v>0.8</v>
          </cell>
          <cell r="V119">
            <v>0.19999999999999996</v>
          </cell>
          <cell r="W119" t="str">
            <v>PDF</v>
          </cell>
          <cell r="X119">
            <v>167</v>
          </cell>
          <cell r="Y119">
            <v>237.35</v>
          </cell>
          <cell r="Z119">
            <v>321</v>
          </cell>
          <cell r="AA119">
            <v>16.920000000000002</v>
          </cell>
          <cell r="AF119">
            <v>50</v>
          </cell>
          <cell r="AG119">
            <v>254.26999999999998</v>
          </cell>
          <cell r="AH119">
            <v>12.7135</v>
          </cell>
          <cell r="AI119">
            <v>15.891874999999999</v>
          </cell>
          <cell r="AJ119">
            <v>532</v>
          </cell>
          <cell r="AK119" t="str">
            <v>REVCO</v>
          </cell>
          <cell r="AL119" t="str">
            <v>HCC cfDNA Nov 2021 Box 3</v>
          </cell>
          <cell r="AM119" t="str">
            <v>C1</v>
          </cell>
          <cell r="AN119">
            <v>12.7135</v>
          </cell>
          <cell r="AO119">
            <v>50</v>
          </cell>
          <cell r="AP119">
            <v>0</v>
          </cell>
          <cell r="AQ119">
            <v>8</v>
          </cell>
          <cell r="AR119">
            <v>44601</v>
          </cell>
          <cell r="AT119" t="str">
            <v>IDT8_UDI_101</v>
          </cell>
          <cell r="AU119">
            <v>3</v>
          </cell>
          <cell r="AV119">
            <v>4</v>
          </cell>
          <cell r="AW119" t="str">
            <v>KB</v>
          </cell>
          <cell r="AX119" t="str">
            <v>Qubit File</v>
          </cell>
          <cell r="BJ119">
            <v>20</v>
          </cell>
          <cell r="BK119">
            <v>11.5</v>
          </cell>
          <cell r="BM119">
            <v>230</v>
          </cell>
          <cell r="BN119">
            <v>532</v>
          </cell>
          <cell r="BO119" t="str">
            <v>REVCO -20</v>
          </cell>
          <cell r="BP119" t="str">
            <v>HCC PCR1 Box3</v>
          </cell>
          <cell r="BQ119" t="str">
            <v>B8</v>
          </cell>
          <cell r="BR119">
            <v>10</v>
          </cell>
          <cell r="BS119">
            <v>0</v>
          </cell>
          <cell r="BT119">
            <v>11.5</v>
          </cell>
          <cell r="BU119">
            <v>0</v>
          </cell>
          <cell r="BV119">
            <v>44670</v>
          </cell>
          <cell r="BX119">
            <v>0</v>
          </cell>
          <cell r="BY119" t="str">
            <v>CGLI117</v>
          </cell>
        </row>
        <row r="120">
          <cell r="A120" t="str">
            <v>CGLI118P</v>
          </cell>
          <cell r="B120" t="str">
            <v>AK106</v>
          </cell>
          <cell r="C120">
            <v>1.2</v>
          </cell>
          <cell r="D120">
            <v>44594</v>
          </cell>
          <cell r="E120" t="str">
            <v>CGLI118P</v>
          </cell>
          <cell r="F120" t="str">
            <v>No</v>
          </cell>
          <cell r="G120" t="str">
            <v>M</v>
          </cell>
          <cell r="H120">
            <v>56</v>
          </cell>
          <cell r="I120">
            <v>42438</v>
          </cell>
          <cell r="J120">
            <v>0</v>
          </cell>
          <cell r="K120">
            <v>11</v>
          </cell>
          <cell r="L120" t="str">
            <v>Cirrhosis</v>
          </cell>
          <cell r="N120" t="str">
            <v>HCC from AK 1/28/23</v>
          </cell>
          <cell r="O120" t="str">
            <v>a</v>
          </cell>
          <cell r="P120">
            <v>5</v>
          </cell>
          <cell r="Q120">
            <v>44596</v>
          </cell>
          <cell r="R120">
            <v>10</v>
          </cell>
          <cell r="S120" t="str">
            <v>KB</v>
          </cell>
          <cell r="T120">
            <v>533</v>
          </cell>
          <cell r="U120">
            <v>1</v>
          </cell>
          <cell r="V120">
            <v>0</v>
          </cell>
          <cell r="W120" t="str">
            <v>PDF</v>
          </cell>
          <cell r="X120">
            <v>163</v>
          </cell>
          <cell r="Y120">
            <v>149.88999999999999</v>
          </cell>
          <cell r="Z120">
            <v>313</v>
          </cell>
          <cell r="AA120">
            <v>7.2</v>
          </cell>
          <cell r="AF120">
            <v>50</v>
          </cell>
          <cell r="AG120">
            <v>157.08999999999997</v>
          </cell>
          <cell r="AH120">
            <v>7.8544999999999989</v>
          </cell>
          <cell r="AI120">
            <v>7.8544999999999989</v>
          </cell>
          <cell r="AJ120">
            <v>532</v>
          </cell>
          <cell r="AK120" t="str">
            <v>REVCO</v>
          </cell>
          <cell r="AL120" t="str">
            <v>HCC cfDNA Nov 2021 Box 3</v>
          </cell>
          <cell r="AM120" t="str">
            <v>C2</v>
          </cell>
          <cell r="AN120">
            <v>7.8544999999999989</v>
          </cell>
          <cell r="AO120">
            <v>50</v>
          </cell>
          <cell r="AP120">
            <v>0</v>
          </cell>
          <cell r="AQ120">
            <v>8</v>
          </cell>
          <cell r="AR120">
            <v>44601</v>
          </cell>
          <cell r="AT120" t="str">
            <v>IDT8_UDI_102</v>
          </cell>
          <cell r="AU120">
            <v>2</v>
          </cell>
          <cell r="AV120">
            <v>4</v>
          </cell>
          <cell r="AW120" t="str">
            <v>KB</v>
          </cell>
          <cell r="AX120" t="str">
            <v>Qubit File</v>
          </cell>
          <cell r="BJ120">
            <v>20</v>
          </cell>
          <cell r="BK120">
            <v>7.18</v>
          </cell>
          <cell r="BM120">
            <v>143.6</v>
          </cell>
          <cell r="BN120">
            <v>532</v>
          </cell>
          <cell r="BO120" t="str">
            <v>REVCO -20</v>
          </cell>
          <cell r="BP120" t="str">
            <v>HCC PCR1 Box3</v>
          </cell>
          <cell r="BQ120" t="str">
            <v>B9</v>
          </cell>
          <cell r="BR120">
            <v>10</v>
          </cell>
          <cell r="BS120">
            <v>0</v>
          </cell>
          <cell r="BT120">
            <v>7.18</v>
          </cell>
          <cell r="BU120">
            <v>0</v>
          </cell>
          <cell r="BV120">
            <v>44670</v>
          </cell>
          <cell r="BX120">
            <v>0</v>
          </cell>
          <cell r="BY120" t="str">
            <v>CGLI118</v>
          </cell>
        </row>
        <row r="121">
          <cell r="A121" t="str">
            <v>CGLI119P</v>
          </cell>
          <cell r="B121" t="str">
            <v>AK198</v>
          </cell>
          <cell r="C121">
            <v>1</v>
          </cell>
          <cell r="D121">
            <v>44594</v>
          </cell>
          <cell r="E121" t="str">
            <v>CGLI119P</v>
          </cell>
          <cell r="F121" t="str">
            <v>No</v>
          </cell>
          <cell r="G121" t="str">
            <v>F</v>
          </cell>
          <cell r="H121">
            <v>44</v>
          </cell>
          <cell r="I121">
            <v>42990</v>
          </cell>
          <cell r="J121">
            <v>0</v>
          </cell>
          <cell r="K121">
            <v>5</v>
          </cell>
          <cell r="L121" t="str">
            <v>Cirrhosis</v>
          </cell>
          <cell r="N121" t="str">
            <v>HCC from AK 1/28/24</v>
          </cell>
          <cell r="O121" t="str">
            <v>a</v>
          </cell>
          <cell r="P121" t="str">
            <v>6..7</v>
          </cell>
          <cell r="Q121">
            <v>44596</v>
          </cell>
          <cell r="R121">
            <v>10</v>
          </cell>
          <cell r="S121" t="str">
            <v>KB</v>
          </cell>
          <cell r="T121">
            <v>533</v>
          </cell>
          <cell r="U121">
            <v>1.9</v>
          </cell>
          <cell r="V121">
            <v>0.10000000000000009</v>
          </cell>
          <cell r="W121" t="str">
            <v>PDF</v>
          </cell>
          <cell r="X121">
            <v>167</v>
          </cell>
          <cell r="Y121">
            <v>424.58</v>
          </cell>
          <cell r="Z121">
            <v>314</v>
          </cell>
          <cell r="AA121">
            <v>51.85</v>
          </cell>
          <cell r="AB121">
            <v>490</v>
          </cell>
          <cell r="AC121">
            <v>11.6</v>
          </cell>
          <cell r="AF121">
            <v>50</v>
          </cell>
          <cell r="AG121">
            <v>488.03000000000003</v>
          </cell>
          <cell r="AH121">
            <v>24.401499999999999</v>
          </cell>
          <cell r="AI121">
            <v>12.842894736842105</v>
          </cell>
          <cell r="AJ121">
            <v>532</v>
          </cell>
          <cell r="AK121" t="str">
            <v>REVCO</v>
          </cell>
          <cell r="AL121" t="str">
            <v>HCC cfDNA Nov 2021 Box 3</v>
          </cell>
          <cell r="AM121" t="str">
            <v>C3</v>
          </cell>
          <cell r="AN121">
            <v>15</v>
          </cell>
          <cell r="AO121">
            <v>30.735815421183126</v>
          </cell>
          <cell r="AP121">
            <v>19.264184578816874</v>
          </cell>
          <cell r="AQ121">
            <v>8</v>
          </cell>
          <cell r="AR121">
            <v>44601</v>
          </cell>
          <cell r="AT121" t="str">
            <v>IDT8_UDI_1</v>
          </cell>
          <cell r="AU121">
            <v>3</v>
          </cell>
          <cell r="AV121">
            <v>4</v>
          </cell>
          <cell r="AW121" t="str">
            <v>KB</v>
          </cell>
          <cell r="AX121" t="str">
            <v>Qubit File</v>
          </cell>
          <cell r="BJ121">
            <v>20</v>
          </cell>
          <cell r="BK121">
            <v>10.7</v>
          </cell>
          <cell r="BM121">
            <v>214</v>
          </cell>
          <cell r="BN121">
            <v>532</v>
          </cell>
          <cell r="BO121" t="str">
            <v>REVCO -20</v>
          </cell>
          <cell r="BP121" t="str">
            <v>HCC PCR1 Box3</v>
          </cell>
          <cell r="BQ121" t="str">
            <v>B10</v>
          </cell>
          <cell r="BR121">
            <v>10</v>
          </cell>
          <cell r="BS121">
            <v>0</v>
          </cell>
          <cell r="BT121">
            <v>10.7</v>
          </cell>
          <cell r="BU121">
            <v>0</v>
          </cell>
          <cell r="BV121">
            <v>44670</v>
          </cell>
          <cell r="BX121">
            <v>9.4014999999999986</v>
          </cell>
          <cell r="BY121" t="str">
            <v>CGLI119</v>
          </cell>
        </row>
        <row r="122">
          <cell r="A122" t="str">
            <v>CGLI120P</v>
          </cell>
          <cell r="B122" t="str">
            <v>AK200</v>
          </cell>
          <cell r="C122">
            <v>1</v>
          </cell>
          <cell r="D122">
            <v>44594</v>
          </cell>
          <cell r="E122" t="str">
            <v>CGLI120P</v>
          </cell>
          <cell r="F122" t="str">
            <v>No</v>
          </cell>
          <cell r="G122" t="str">
            <v>M</v>
          </cell>
          <cell r="H122">
            <v>36</v>
          </cell>
          <cell r="I122">
            <v>43004</v>
          </cell>
          <cell r="J122">
            <v>0</v>
          </cell>
          <cell r="K122" t="str">
            <v>no inr</v>
          </cell>
          <cell r="L122" t="str">
            <v>Cirrhosis</v>
          </cell>
          <cell r="N122" t="str">
            <v>HCC from AK 1/28/25</v>
          </cell>
          <cell r="O122" t="str">
            <v>a</v>
          </cell>
          <cell r="P122" t="str">
            <v>8..9</v>
          </cell>
          <cell r="Q122">
            <v>44596</v>
          </cell>
          <cell r="R122">
            <v>10</v>
          </cell>
          <cell r="S122" t="str">
            <v>KB</v>
          </cell>
          <cell r="T122">
            <v>533</v>
          </cell>
          <cell r="U122">
            <v>1.7</v>
          </cell>
          <cell r="V122">
            <v>0.30000000000000004</v>
          </cell>
          <cell r="W122" t="str">
            <v>PDF</v>
          </cell>
          <cell r="X122">
            <v>170</v>
          </cell>
          <cell r="Y122">
            <v>95.13</v>
          </cell>
          <cell r="Z122">
            <v>326</v>
          </cell>
          <cell r="AA122">
            <v>8.52</v>
          </cell>
          <cell r="AF122">
            <v>50</v>
          </cell>
          <cell r="AG122">
            <v>103.64999999999999</v>
          </cell>
          <cell r="AH122">
            <v>5.1825000000000001</v>
          </cell>
          <cell r="AI122">
            <v>3.0485294117647062</v>
          </cell>
          <cell r="AJ122">
            <v>532</v>
          </cell>
          <cell r="AK122" t="str">
            <v>REVCO</v>
          </cell>
          <cell r="AL122" t="str">
            <v>HCC cfDNA Nov 2021 Box 3</v>
          </cell>
          <cell r="AM122" t="str">
            <v>C4</v>
          </cell>
          <cell r="AN122">
            <v>5.1825000000000001</v>
          </cell>
          <cell r="AO122">
            <v>50</v>
          </cell>
          <cell r="AP122">
            <v>0</v>
          </cell>
          <cell r="AQ122">
            <v>8</v>
          </cell>
          <cell r="AR122">
            <v>44601</v>
          </cell>
          <cell r="AT122" t="str">
            <v>IDT8_UDI_2</v>
          </cell>
          <cell r="AU122">
            <v>2</v>
          </cell>
          <cell r="AV122">
            <v>4</v>
          </cell>
          <cell r="AW122" t="str">
            <v>KB</v>
          </cell>
          <cell r="AX122" t="str">
            <v>Qubit File</v>
          </cell>
          <cell r="BJ122">
            <v>20</v>
          </cell>
          <cell r="BK122">
            <v>4.92</v>
          </cell>
          <cell r="BM122">
            <v>98.4</v>
          </cell>
          <cell r="BN122">
            <v>532</v>
          </cell>
          <cell r="BO122" t="str">
            <v>REVCO -20</v>
          </cell>
          <cell r="BP122" t="str">
            <v>HCC PCR1 Box3</v>
          </cell>
          <cell r="BQ122" t="str">
            <v>C1</v>
          </cell>
          <cell r="BR122">
            <v>10</v>
          </cell>
          <cell r="BS122">
            <v>0</v>
          </cell>
          <cell r="BT122">
            <v>4.92</v>
          </cell>
          <cell r="BU122">
            <v>0</v>
          </cell>
          <cell r="BV122">
            <v>44670</v>
          </cell>
          <cell r="BX122">
            <v>0</v>
          </cell>
          <cell r="BY122" t="str">
            <v>CGLI120</v>
          </cell>
        </row>
        <row r="123">
          <cell r="A123" t="str">
            <v>CGLI121P</v>
          </cell>
          <cell r="B123" t="str">
            <v>AK203</v>
          </cell>
          <cell r="C123">
            <v>1</v>
          </cell>
          <cell r="D123">
            <v>44594</v>
          </cell>
          <cell r="E123" t="str">
            <v>CGLI121P</v>
          </cell>
          <cell r="F123" t="str">
            <v>No</v>
          </cell>
          <cell r="G123" t="str">
            <v>F</v>
          </cell>
          <cell r="H123">
            <v>34</v>
          </cell>
          <cell r="I123">
            <v>43018</v>
          </cell>
          <cell r="J123">
            <v>0</v>
          </cell>
          <cell r="K123">
            <v>5</v>
          </cell>
          <cell r="L123" t="str">
            <v>Cirrhosis</v>
          </cell>
          <cell r="N123" t="str">
            <v>HCC from AK 1/28/26</v>
          </cell>
          <cell r="O123" t="str">
            <v>b</v>
          </cell>
          <cell r="P123">
            <v>1</v>
          </cell>
          <cell r="Q123">
            <v>44596</v>
          </cell>
          <cell r="R123">
            <v>10</v>
          </cell>
          <cell r="S123" t="str">
            <v>KB</v>
          </cell>
          <cell r="T123">
            <v>533</v>
          </cell>
          <cell r="U123">
            <v>1</v>
          </cell>
          <cell r="V123">
            <v>0</v>
          </cell>
          <cell r="W123" t="str">
            <v>PDF</v>
          </cell>
          <cell r="X123">
            <v>170</v>
          </cell>
          <cell r="Y123">
            <v>27.57</v>
          </cell>
          <cell r="AF123">
            <v>50</v>
          </cell>
          <cell r="AG123">
            <v>27.57</v>
          </cell>
          <cell r="AH123">
            <v>1.3785000000000001</v>
          </cell>
          <cell r="AI123">
            <v>1.3785000000000001</v>
          </cell>
          <cell r="AJ123">
            <v>532</v>
          </cell>
          <cell r="AK123" t="str">
            <v>REVCO</v>
          </cell>
          <cell r="AL123" t="str">
            <v>HCC cfDNA Nov 2021 Box 3</v>
          </cell>
          <cell r="AM123" t="str">
            <v>C5</v>
          </cell>
          <cell r="AN123">
            <v>1.3785000000000001</v>
          </cell>
          <cell r="AO123">
            <v>50</v>
          </cell>
          <cell r="AP123">
            <v>0</v>
          </cell>
          <cell r="AQ123">
            <v>8</v>
          </cell>
          <cell r="AR123">
            <v>44601</v>
          </cell>
          <cell r="AT123" t="str">
            <v>IDT8_UDI_4</v>
          </cell>
          <cell r="AU123">
            <v>1</v>
          </cell>
          <cell r="AV123">
            <v>4</v>
          </cell>
          <cell r="AW123" t="str">
            <v>KB</v>
          </cell>
          <cell r="AX123" t="str">
            <v>Qubit File</v>
          </cell>
          <cell r="BJ123">
            <v>20</v>
          </cell>
          <cell r="BK123">
            <v>2.54</v>
          </cell>
          <cell r="BM123">
            <v>50.8</v>
          </cell>
          <cell r="BN123">
            <v>532</v>
          </cell>
          <cell r="BO123" t="str">
            <v>REVCO -20</v>
          </cell>
          <cell r="BP123" t="str">
            <v>HCC PCR1 Box3</v>
          </cell>
          <cell r="BQ123" t="str">
            <v>C2</v>
          </cell>
          <cell r="BR123">
            <v>10</v>
          </cell>
          <cell r="BS123">
            <v>0</v>
          </cell>
          <cell r="BT123">
            <v>2.54</v>
          </cell>
          <cell r="BU123">
            <v>0</v>
          </cell>
          <cell r="BV123">
            <v>44670</v>
          </cell>
          <cell r="BX123">
            <v>0</v>
          </cell>
          <cell r="BY123" t="str">
            <v>CGLI121</v>
          </cell>
        </row>
        <row r="124">
          <cell r="A124" t="str">
            <v>CGLI122P</v>
          </cell>
          <cell r="B124" t="str">
            <v>AK201</v>
          </cell>
          <cell r="C124">
            <v>1</v>
          </cell>
          <cell r="D124">
            <v>44594</v>
          </cell>
          <cell r="E124" t="str">
            <v>CGLI122P</v>
          </cell>
          <cell r="F124" t="str">
            <v>No</v>
          </cell>
          <cell r="G124" t="str">
            <v>M</v>
          </cell>
          <cell r="H124">
            <v>65</v>
          </cell>
          <cell r="I124">
            <v>43004</v>
          </cell>
          <cell r="J124">
            <v>0</v>
          </cell>
          <cell r="K124">
            <v>4</v>
          </cell>
          <cell r="L124" t="str">
            <v>Cirrhosis</v>
          </cell>
          <cell r="N124" t="str">
            <v>HCC from AK 1/28/27</v>
          </cell>
          <cell r="O124" t="str">
            <v>b</v>
          </cell>
          <cell r="P124">
            <v>2</v>
          </cell>
          <cell r="Q124">
            <v>44596</v>
          </cell>
          <cell r="R124">
            <v>10</v>
          </cell>
          <cell r="S124" t="str">
            <v>KB</v>
          </cell>
          <cell r="T124">
            <v>533</v>
          </cell>
          <cell r="U124">
            <v>0.8</v>
          </cell>
          <cell r="V124">
            <v>0.19999999999999996</v>
          </cell>
          <cell r="W124" t="str">
            <v>PDF</v>
          </cell>
          <cell r="X124">
            <v>167</v>
          </cell>
          <cell r="Y124">
            <v>24.29</v>
          </cell>
          <cell r="AF124">
            <v>50</v>
          </cell>
          <cell r="AG124">
            <v>24.29</v>
          </cell>
          <cell r="AH124">
            <v>1.2144999999999999</v>
          </cell>
          <cell r="AI124">
            <v>1.5181249999999997</v>
          </cell>
          <cell r="AJ124">
            <v>532</v>
          </cell>
          <cell r="AK124" t="str">
            <v>REVCO</v>
          </cell>
          <cell r="AL124" t="str">
            <v>HCC cfDNA Nov 2021 Box 3</v>
          </cell>
          <cell r="AM124" t="str">
            <v>C6</v>
          </cell>
          <cell r="AN124">
            <v>1.2144999999999999</v>
          </cell>
          <cell r="AO124">
            <v>50</v>
          </cell>
          <cell r="AP124">
            <v>0</v>
          </cell>
          <cell r="AQ124">
            <v>8</v>
          </cell>
          <cell r="AR124">
            <v>44601</v>
          </cell>
          <cell r="AT124" t="str">
            <v>IDT8_UDI_8</v>
          </cell>
          <cell r="AU124">
            <v>1</v>
          </cell>
          <cell r="AV124">
            <v>4</v>
          </cell>
          <cell r="AW124" t="str">
            <v>KB</v>
          </cell>
          <cell r="AX124" t="str">
            <v>Qubit File</v>
          </cell>
          <cell r="BJ124">
            <v>20</v>
          </cell>
          <cell r="BK124">
            <v>2.2799999999999998</v>
          </cell>
          <cell r="BM124">
            <v>45.599999999999994</v>
          </cell>
          <cell r="BN124">
            <v>532</v>
          </cell>
          <cell r="BO124" t="str">
            <v>REVCO -20</v>
          </cell>
          <cell r="BP124" t="str">
            <v>HCC PCR1 Box3</v>
          </cell>
          <cell r="BQ124" t="str">
            <v>C3</v>
          </cell>
          <cell r="BR124">
            <v>10</v>
          </cell>
          <cell r="BS124">
            <v>0</v>
          </cell>
          <cell r="BT124">
            <v>2.2799999999999998</v>
          </cell>
          <cell r="BU124">
            <v>0</v>
          </cell>
          <cell r="BV124">
            <v>44670</v>
          </cell>
          <cell r="BX124">
            <v>0</v>
          </cell>
          <cell r="BY124" t="str">
            <v>CGLI122</v>
          </cell>
        </row>
        <row r="125">
          <cell r="A125" t="str">
            <v>CGLI123P</v>
          </cell>
          <cell r="B125" t="str">
            <v>AK204</v>
          </cell>
          <cell r="C125">
            <v>1</v>
          </cell>
          <cell r="D125">
            <v>44594</v>
          </cell>
          <cell r="E125" t="str">
            <v>CGLI123P</v>
          </cell>
          <cell r="F125" t="str">
            <v>No</v>
          </cell>
          <cell r="G125" t="str">
            <v>F</v>
          </cell>
          <cell r="H125">
            <v>38</v>
          </cell>
          <cell r="I125">
            <v>43025</v>
          </cell>
          <cell r="J125">
            <v>0</v>
          </cell>
          <cell r="K125">
            <v>12</v>
          </cell>
          <cell r="L125" t="str">
            <v>Cirrhosis</v>
          </cell>
          <cell r="N125" t="str">
            <v>HCC from AK 1/28/28</v>
          </cell>
          <cell r="O125" t="str">
            <v>b</v>
          </cell>
          <cell r="P125" t="str">
            <v>4..6</v>
          </cell>
          <cell r="Q125">
            <v>44596</v>
          </cell>
          <cell r="R125">
            <v>10</v>
          </cell>
          <cell r="S125" t="str">
            <v>KB</v>
          </cell>
          <cell r="T125">
            <v>533</v>
          </cell>
          <cell r="U125">
            <v>2.5</v>
          </cell>
          <cell r="V125">
            <v>0.5</v>
          </cell>
          <cell r="W125" t="str">
            <v>PDF</v>
          </cell>
          <cell r="X125">
            <v>168</v>
          </cell>
          <cell r="Y125">
            <v>2884.84</v>
          </cell>
          <cell r="Z125">
            <v>325</v>
          </cell>
          <cell r="AA125">
            <v>105.1</v>
          </cell>
          <cell r="AB125">
            <v>495</v>
          </cell>
          <cell r="AC125">
            <v>38.68</v>
          </cell>
          <cell r="AF125">
            <v>50</v>
          </cell>
          <cell r="AG125">
            <v>3028.62</v>
          </cell>
          <cell r="AH125">
            <v>151.43100000000001</v>
          </cell>
          <cell r="AI125">
            <v>60.572400000000002</v>
          </cell>
          <cell r="AJ125">
            <v>532</v>
          </cell>
          <cell r="AK125" t="str">
            <v>REVCO</v>
          </cell>
          <cell r="AL125" t="str">
            <v>HCC cfDNA Nov 2021 Box 3</v>
          </cell>
          <cell r="AM125" t="str">
            <v>C7</v>
          </cell>
          <cell r="AN125">
            <v>15</v>
          </cell>
          <cell r="AO125">
            <v>4.9527507577708656</v>
          </cell>
          <cell r="AP125">
            <v>45.047249242229135</v>
          </cell>
          <cell r="AQ125">
            <v>8</v>
          </cell>
          <cell r="AR125">
            <v>44601</v>
          </cell>
          <cell r="AT125" t="str">
            <v>IDT8_UDI_9</v>
          </cell>
          <cell r="AU125">
            <v>3</v>
          </cell>
          <cell r="AV125">
            <v>4</v>
          </cell>
          <cell r="AW125" t="str">
            <v>KB</v>
          </cell>
          <cell r="AX125" t="str">
            <v>Qubit File</v>
          </cell>
          <cell r="BJ125">
            <v>20</v>
          </cell>
          <cell r="BK125">
            <v>7.82</v>
          </cell>
          <cell r="BM125">
            <v>156.4</v>
          </cell>
          <cell r="BN125">
            <v>532</v>
          </cell>
          <cell r="BO125" t="str">
            <v>REVCO -20</v>
          </cell>
          <cell r="BP125" t="str">
            <v>HCC PCR1 Box3</v>
          </cell>
          <cell r="BQ125" t="str">
            <v>C4</v>
          </cell>
          <cell r="BR125">
            <v>10</v>
          </cell>
          <cell r="BS125">
            <v>0</v>
          </cell>
          <cell r="BT125">
            <v>7.82</v>
          </cell>
          <cell r="BU125">
            <v>0</v>
          </cell>
          <cell r="BV125">
            <v>44670</v>
          </cell>
          <cell r="BX125">
            <v>136.43100000000001</v>
          </cell>
          <cell r="BY125" t="str">
            <v>CGLI123</v>
          </cell>
        </row>
        <row r="126">
          <cell r="A126" t="str">
            <v>CGLI124P</v>
          </cell>
          <cell r="B126" t="str">
            <v>AK215</v>
          </cell>
          <cell r="C126">
            <v>1</v>
          </cell>
          <cell r="D126">
            <v>44594</v>
          </cell>
          <cell r="E126" t="str">
            <v>CGLI124P</v>
          </cell>
          <cell r="F126" t="str">
            <v>No</v>
          </cell>
          <cell r="G126" t="str">
            <v>M</v>
          </cell>
          <cell r="H126">
            <v>50</v>
          </cell>
          <cell r="I126">
            <v>43104</v>
          </cell>
          <cell r="J126">
            <v>0</v>
          </cell>
          <cell r="K126">
            <v>12</v>
          </cell>
          <cell r="L126" t="str">
            <v>Cirrhosis</v>
          </cell>
          <cell r="N126" t="str">
            <v>HCC from AK 1/28/29</v>
          </cell>
          <cell r="O126" t="str">
            <v>b</v>
          </cell>
          <cell r="P126" t="str">
            <v>7..9</v>
          </cell>
          <cell r="Q126">
            <v>44596</v>
          </cell>
          <cell r="R126">
            <v>10</v>
          </cell>
          <cell r="S126" t="str">
            <v>KB</v>
          </cell>
          <cell r="T126">
            <v>533</v>
          </cell>
          <cell r="U126">
            <v>3</v>
          </cell>
          <cell r="V126">
            <v>0</v>
          </cell>
          <cell r="W126" t="str">
            <v>PDF</v>
          </cell>
          <cell r="X126">
            <v>172</v>
          </cell>
          <cell r="Y126">
            <v>571.9</v>
          </cell>
          <cell r="Z126">
            <v>319</v>
          </cell>
          <cell r="AA126">
            <v>56.27</v>
          </cell>
          <cell r="AB126">
            <v>529</v>
          </cell>
          <cell r="AC126">
            <v>17.89</v>
          </cell>
          <cell r="AF126">
            <v>50</v>
          </cell>
          <cell r="AG126">
            <v>646.05999999999995</v>
          </cell>
          <cell r="AH126">
            <v>32.302999999999997</v>
          </cell>
          <cell r="AI126">
            <v>10.767666666666665</v>
          </cell>
          <cell r="AJ126">
            <v>532</v>
          </cell>
          <cell r="AK126" t="str">
            <v>REVCO</v>
          </cell>
          <cell r="AL126" t="str">
            <v>HCC cfDNA Nov 2021 Box 3</v>
          </cell>
          <cell r="AM126" t="str">
            <v>C8</v>
          </cell>
          <cell r="AN126">
            <v>15</v>
          </cell>
          <cell r="AO126">
            <v>23.217657802680868</v>
          </cell>
          <cell r="AP126">
            <v>26.782342197319132</v>
          </cell>
          <cell r="AQ126">
            <v>8</v>
          </cell>
          <cell r="AR126">
            <v>44601</v>
          </cell>
          <cell r="AT126" t="str">
            <v>IDT8_UDI_11</v>
          </cell>
          <cell r="AU126">
            <v>3</v>
          </cell>
          <cell r="AV126">
            <v>4</v>
          </cell>
          <cell r="AW126" t="str">
            <v>KB</v>
          </cell>
          <cell r="AX126" t="str">
            <v>Qubit File</v>
          </cell>
          <cell r="BJ126">
            <v>20</v>
          </cell>
          <cell r="BK126">
            <v>10.3</v>
          </cell>
          <cell r="BM126">
            <v>206</v>
          </cell>
          <cell r="BN126">
            <v>532</v>
          </cell>
          <cell r="BO126" t="str">
            <v>REVCO -20</v>
          </cell>
          <cell r="BP126" t="str">
            <v>HCC PCR1 Box3</v>
          </cell>
          <cell r="BQ126" t="str">
            <v>C5</v>
          </cell>
          <cell r="BR126">
            <v>10</v>
          </cell>
          <cell r="BS126">
            <v>0</v>
          </cell>
          <cell r="BT126">
            <v>10.3</v>
          </cell>
          <cell r="BU126">
            <v>0</v>
          </cell>
          <cell r="BV126">
            <v>44670</v>
          </cell>
          <cell r="BX126">
            <v>17.302999999999997</v>
          </cell>
          <cell r="BY126" t="str">
            <v>CGLI124</v>
          </cell>
        </row>
        <row r="127">
          <cell r="A127" t="str">
            <v>CGLI125P</v>
          </cell>
          <cell r="B127" t="str">
            <v>AK239</v>
          </cell>
          <cell r="C127">
            <v>1</v>
          </cell>
          <cell r="D127">
            <v>44594</v>
          </cell>
          <cell r="E127" t="str">
            <v>CGLI125P</v>
          </cell>
          <cell r="F127" t="str">
            <v>No</v>
          </cell>
          <cell r="G127" t="str">
            <v>M</v>
          </cell>
          <cell r="H127">
            <v>34</v>
          </cell>
          <cell r="I127">
            <v>43333</v>
          </cell>
          <cell r="J127">
            <v>0</v>
          </cell>
          <cell r="K127">
            <v>12</v>
          </cell>
          <cell r="L127" t="str">
            <v>Cirrhosis</v>
          </cell>
          <cell r="N127" t="str">
            <v>HCC from AK 1/28/30</v>
          </cell>
          <cell r="O127" t="str">
            <v>c</v>
          </cell>
          <cell r="P127" t="str">
            <v>1..3</v>
          </cell>
          <cell r="Q127">
            <v>44596</v>
          </cell>
          <cell r="R127">
            <v>10</v>
          </cell>
          <cell r="S127" t="str">
            <v>KB</v>
          </cell>
          <cell r="T127">
            <v>533</v>
          </cell>
          <cell r="U127">
            <v>3</v>
          </cell>
          <cell r="V127">
            <v>0</v>
          </cell>
          <cell r="W127" t="str">
            <v>PDF</v>
          </cell>
          <cell r="X127">
            <v>153</v>
          </cell>
          <cell r="Y127">
            <v>1880.51</v>
          </cell>
          <cell r="Z127">
            <v>288</v>
          </cell>
          <cell r="AA127">
            <v>69.81</v>
          </cell>
          <cell r="AF127">
            <v>50</v>
          </cell>
          <cell r="AG127">
            <v>1950.32</v>
          </cell>
          <cell r="AH127">
            <v>97.516000000000005</v>
          </cell>
          <cell r="AI127">
            <v>32.505333333333333</v>
          </cell>
          <cell r="AJ127">
            <v>532</v>
          </cell>
          <cell r="AK127" t="str">
            <v>REVCO</v>
          </cell>
          <cell r="AL127" t="str">
            <v>HCC cfDNA Nov 2021 Box 3</v>
          </cell>
          <cell r="AM127" t="str">
            <v>C9</v>
          </cell>
          <cell r="AN127">
            <v>15</v>
          </cell>
          <cell r="AO127">
            <v>7.6910455720086954</v>
          </cell>
          <cell r="AP127">
            <v>42.308954427991303</v>
          </cell>
          <cell r="AQ127">
            <v>8</v>
          </cell>
          <cell r="AR127">
            <v>44601</v>
          </cell>
          <cell r="AT127" t="str">
            <v>IDT8_UDI_34</v>
          </cell>
          <cell r="AU127">
            <v>3</v>
          </cell>
          <cell r="AV127">
            <v>4</v>
          </cell>
          <cell r="AW127" t="str">
            <v>KB</v>
          </cell>
          <cell r="AX127" t="str">
            <v>Qubit File</v>
          </cell>
          <cell r="BJ127">
            <v>20</v>
          </cell>
          <cell r="BK127">
            <v>9.66</v>
          </cell>
          <cell r="BM127">
            <v>193.2</v>
          </cell>
          <cell r="BN127">
            <v>532</v>
          </cell>
          <cell r="BO127" t="str">
            <v>REVCO -20</v>
          </cell>
          <cell r="BP127" t="str">
            <v>HCC PCR1 Box3</v>
          </cell>
          <cell r="BQ127" t="str">
            <v>C6</v>
          </cell>
          <cell r="BR127">
            <v>10</v>
          </cell>
          <cell r="BS127">
            <v>0</v>
          </cell>
          <cell r="BT127">
            <v>9.66</v>
          </cell>
          <cell r="BU127">
            <v>0</v>
          </cell>
          <cell r="BV127">
            <v>44670</v>
          </cell>
          <cell r="BX127">
            <v>82.516000000000005</v>
          </cell>
          <cell r="BY127" t="str">
            <v>CGLI125</v>
          </cell>
        </row>
        <row r="128">
          <cell r="A128" t="str">
            <v>CGLI126P</v>
          </cell>
          <cell r="B128" t="str">
            <v>AK240</v>
          </cell>
          <cell r="C128">
            <v>1</v>
          </cell>
          <cell r="D128">
            <v>44594</v>
          </cell>
          <cell r="E128" t="str">
            <v>CGLI126P</v>
          </cell>
          <cell r="F128" t="str">
            <v>No</v>
          </cell>
          <cell r="G128" t="str">
            <v>M</v>
          </cell>
          <cell r="H128">
            <v>32</v>
          </cell>
          <cell r="I128">
            <v>43333</v>
          </cell>
          <cell r="J128">
            <v>0</v>
          </cell>
          <cell r="K128">
            <v>5</v>
          </cell>
          <cell r="L128" t="str">
            <v>Cirrhosis</v>
          </cell>
          <cell r="N128" t="str">
            <v>HCC from AK 1/28/31</v>
          </cell>
          <cell r="O128" t="str">
            <v>c</v>
          </cell>
          <cell r="P128" t="str">
            <v>4..5</v>
          </cell>
          <cell r="Q128">
            <v>44596</v>
          </cell>
          <cell r="R128">
            <v>10</v>
          </cell>
          <cell r="S128" t="str">
            <v>KB</v>
          </cell>
          <cell r="T128">
            <v>533</v>
          </cell>
          <cell r="U128">
            <v>2</v>
          </cell>
          <cell r="V128">
            <v>0</v>
          </cell>
          <cell r="W128" t="str">
            <v>PDF</v>
          </cell>
          <cell r="X128">
            <v>164</v>
          </cell>
          <cell r="Y128">
            <v>38.82</v>
          </cell>
          <cell r="AE128" t="str">
            <v>genomic too high?</v>
          </cell>
          <cell r="AF128">
            <v>50</v>
          </cell>
          <cell r="AG128">
            <v>38.82</v>
          </cell>
          <cell r="AH128">
            <v>1.9410000000000001</v>
          </cell>
          <cell r="AI128">
            <v>0.97050000000000003</v>
          </cell>
          <cell r="AJ128">
            <v>532</v>
          </cell>
          <cell r="AK128" t="str">
            <v>REVCO</v>
          </cell>
          <cell r="AL128" t="str">
            <v>HCC cfDNA Nov 2021 Box 3</v>
          </cell>
          <cell r="AM128" t="str">
            <v>D1</v>
          </cell>
          <cell r="AN128">
            <v>1.9410000000000001</v>
          </cell>
          <cell r="AO128">
            <v>50</v>
          </cell>
          <cell r="AP128">
            <v>0</v>
          </cell>
          <cell r="AQ128">
            <v>8</v>
          </cell>
          <cell r="AR128">
            <v>44601</v>
          </cell>
          <cell r="AT128" t="str">
            <v>IDT8_UDI_35</v>
          </cell>
          <cell r="AU128">
            <v>1</v>
          </cell>
          <cell r="AV128">
            <v>4</v>
          </cell>
          <cell r="AW128" t="str">
            <v>KB</v>
          </cell>
          <cell r="AX128" t="str">
            <v>Qubit File</v>
          </cell>
          <cell r="BJ128">
            <v>20</v>
          </cell>
          <cell r="BK128">
            <v>2.7</v>
          </cell>
          <cell r="BM128">
            <v>54</v>
          </cell>
          <cell r="BN128">
            <v>532</v>
          </cell>
          <cell r="BO128" t="str">
            <v>REVCO -20</v>
          </cell>
          <cell r="BP128" t="str">
            <v>HCC PCR1 Box3</v>
          </cell>
          <cell r="BQ128" t="str">
            <v>C7</v>
          </cell>
          <cell r="BR128">
            <v>10</v>
          </cell>
          <cell r="BS128">
            <v>0</v>
          </cell>
          <cell r="BT128">
            <v>2.7</v>
          </cell>
          <cell r="BU128">
            <v>0</v>
          </cell>
          <cell r="BV128">
            <v>44670</v>
          </cell>
          <cell r="BX128">
            <v>0</v>
          </cell>
          <cell r="BY128" t="str">
            <v>CGLI126</v>
          </cell>
        </row>
        <row r="129">
          <cell r="A129" t="str">
            <v>CGLI127P</v>
          </cell>
          <cell r="B129" t="str">
            <v>AK243</v>
          </cell>
          <cell r="C129">
            <v>1</v>
          </cell>
          <cell r="D129">
            <v>44594</v>
          </cell>
          <cell r="E129" t="str">
            <v>CGLI127P</v>
          </cell>
          <cell r="F129" t="str">
            <v>No</v>
          </cell>
          <cell r="G129" t="str">
            <v>M</v>
          </cell>
          <cell r="H129">
            <v>50</v>
          </cell>
          <cell r="I129">
            <v>43350</v>
          </cell>
          <cell r="J129">
            <v>0</v>
          </cell>
          <cell r="K129">
            <v>5</v>
          </cell>
          <cell r="L129" t="str">
            <v>Cirrhosis</v>
          </cell>
          <cell r="N129" t="str">
            <v>HCC from AK 1/28/32</v>
          </cell>
          <cell r="O129" t="str">
            <v>c</v>
          </cell>
          <cell r="P129" t="str">
            <v>6..7</v>
          </cell>
          <cell r="Q129">
            <v>44596</v>
          </cell>
          <cell r="R129">
            <v>10</v>
          </cell>
          <cell r="S129" t="str">
            <v>KB</v>
          </cell>
          <cell r="T129">
            <v>533</v>
          </cell>
          <cell r="U129">
            <v>2</v>
          </cell>
          <cell r="V129">
            <v>0</v>
          </cell>
          <cell r="W129" t="str">
            <v>PDF</v>
          </cell>
          <cell r="X129">
            <v>161</v>
          </cell>
          <cell r="Y129">
            <v>317.52</v>
          </cell>
          <cell r="Z129">
            <v>337</v>
          </cell>
          <cell r="AA129">
            <v>39.03</v>
          </cell>
          <cell r="AB129">
            <v>492</v>
          </cell>
          <cell r="AC129">
            <v>10.19</v>
          </cell>
          <cell r="AF129">
            <v>50</v>
          </cell>
          <cell r="AG129">
            <v>366.73999999999995</v>
          </cell>
          <cell r="AH129">
            <v>18.336999999999996</v>
          </cell>
          <cell r="AI129">
            <v>9.1684999999999981</v>
          </cell>
          <cell r="AJ129">
            <v>532</v>
          </cell>
          <cell r="AK129" t="str">
            <v>REVCO</v>
          </cell>
          <cell r="AL129" t="str">
            <v>HCC cfDNA Nov 2021 Box 3</v>
          </cell>
          <cell r="AM129" t="str">
            <v>D2</v>
          </cell>
          <cell r="AN129">
            <v>15</v>
          </cell>
          <cell r="AO129">
            <v>40.900910726945526</v>
          </cell>
          <cell r="AP129">
            <v>9.0990892730544743</v>
          </cell>
          <cell r="AQ129">
            <v>8</v>
          </cell>
          <cell r="AR129">
            <v>44601</v>
          </cell>
          <cell r="AT129" t="str">
            <v>IDT8_UDI_36</v>
          </cell>
          <cell r="AU129">
            <v>3</v>
          </cell>
          <cell r="AV129">
            <v>4</v>
          </cell>
          <cell r="AW129" t="str">
            <v>KB</v>
          </cell>
          <cell r="AX129" t="str">
            <v>Qubit File</v>
          </cell>
          <cell r="BJ129">
            <v>20</v>
          </cell>
          <cell r="BK129">
            <v>7.12</v>
          </cell>
          <cell r="BM129">
            <v>142.4</v>
          </cell>
          <cell r="BN129">
            <v>532</v>
          </cell>
          <cell r="BO129" t="str">
            <v>REVCO -20</v>
          </cell>
          <cell r="BP129" t="str">
            <v>HCC PCR1 Box3</v>
          </cell>
          <cell r="BQ129" t="str">
            <v>C8</v>
          </cell>
          <cell r="BR129">
            <v>10</v>
          </cell>
          <cell r="BS129">
            <v>0</v>
          </cell>
          <cell r="BT129">
            <v>7.12</v>
          </cell>
          <cell r="BU129">
            <v>0</v>
          </cell>
          <cell r="BV129">
            <v>44670</v>
          </cell>
          <cell r="BX129">
            <v>3.3369999999999971</v>
          </cell>
          <cell r="BY129" t="str">
            <v>CGLI127</v>
          </cell>
        </row>
        <row r="130">
          <cell r="A130" t="str">
            <v>CGLI128P</v>
          </cell>
          <cell r="B130" t="str">
            <v>AK247</v>
          </cell>
          <cell r="C130">
            <v>1</v>
          </cell>
          <cell r="D130">
            <v>44594</v>
          </cell>
          <cell r="E130" t="str">
            <v>CGLI128P</v>
          </cell>
          <cell r="F130" t="str">
            <v>No</v>
          </cell>
          <cell r="G130" t="str">
            <v>F</v>
          </cell>
          <cell r="H130">
            <v>72</v>
          </cell>
          <cell r="I130">
            <v>43382</v>
          </cell>
          <cell r="J130">
            <v>0</v>
          </cell>
          <cell r="K130">
            <v>5</v>
          </cell>
          <cell r="L130" t="str">
            <v>Cirrhosis</v>
          </cell>
          <cell r="N130" t="str">
            <v>HCC from AK 1/28/33</v>
          </cell>
          <cell r="O130" t="str">
            <v>c</v>
          </cell>
          <cell r="P130" t="str">
            <v>8..9..1</v>
          </cell>
          <cell r="Q130">
            <v>44596</v>
          </cell>
          <cell r="R130">
            <v>10</v>
          </cell>
          <cell r="S130" t="str">
            <v>KB</v>
          </cell>
          <cell r="T130">
            <v>533</v>
          </cell>
          <cell r="U130">
            <v>3</v>
          </cell>
          <cell r="V130">
            <v>0</v>
          </cell>
          <cell r="W130" t="str">
            <v>PDF</v>
          </cell>
          <cell r="X130">
            <v>159</v>
          </cell>
          <cell r="Y130">
            <v>778.9</v>
          </cell>
          <cell r="Z130">
            <v>299</v>
          </cell>
          <cell r="AA130">
            <v>37.119999999999997</v>
          </cell>
          <cell r="AB130">
            <v>454</v>
          </cell>
          <cell r="AC130">
            <v>10.07</v>
          </cell>
          <cell r="AF130">
            <v>50</v>
          </cell>
          <cell r="AG130">
            <v>826.09</v>
          </cell>
          <cell r="AH130">
            <v>41.304499999999997</v>
          </cell>
          <cell r="AI130">
            <v>13.768166666666666</v>
          </cell>
          <cell r="AJ130">
            <v>532</v>
          </cell>
          <cell r="AK130" t="str">
            <v>REVCO</v>
          </cell>
          <cell r="AL130" t="str">
            <v>HCC cfDNA Nov 2021 Box 3</v>
          </cell>
          <cell r="AM130" t="str">
            <v>D3</v>
          </cell>
          <cell r="AN130">
            <v>15</v>
          </cell>
          <cell r="AO130">
            <v>18.157827839581646</v>
          </cell>
          <cell r="AP130">
            <v>31.842172160418354</v>
          </cell>
          <cell r="AQ130">
            <v>8</v>
          </cell>
          <cell r="AR130">
            <v>44601</v>
          </cell>
          <cell r="AT130" t="str">
            <v>IDT8_UDI_44</v>
          </cell>
          <cell r="AU130">
            <v>3</v>
          </cell>
          <cell r="AV130">
            <v>4</v>
          </cell>
          <cell r="AW130" t="str">
            <v>KB</v>
          </cell>
          <cell r="AX130" t="str">
            <v>Qubit File</v>
          </cell>
          <cell r="BJ130">
            <v>20</v>
          </cell>
          <cell r="BK130">
            <v>8.9600000000000009</v>
          </cell>
          <cell r="BM130">
            <v>179.20000000000002</v>
          </cell>
          <cell r="BN130">
            <v>532</v>
          </cell>
          <cell r="BO130" t="str">
            <v>REVCO -20</v>
          </cell>
          <cell r="BP130" t="str">
            <v>HCC PCR1 Box3</v>
          </cell>
          <cell r="BQ130" t="str">
            <v>C9</v>
          </cell>
          <cell r="BR130">
            <v>10</v>
          </cell>
          <cell r="BS130">
            <v>0</v>
          </cell>
          <cell r="BT130">
            <v>8.9600000000000009</v>
          </cell>
          <cell r="BU130">
            <v>0</v>
          </cell>
          <cell r="BV130">
            <v>44670</v>
          </cell>
          <cell r="BX130">
            <v>26.304499999999997</v>
          </cell>
          <cell r="BY130" t="str">
            <v>CGLI128</v>
          </cell>
        </row>
        <row r="131">
          <cell r="A131" t="str">
            <v>CGH16N_1</v>
          </cell>
          <cell r="E131" t="str">
            <v>CGH16N_1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Q131">
            <v>43407</v>
          </cell>
          <cell r="S131" t="str">
            <v>AL</v>
          </cell>
          <cell r="W131" t="str">
            <v>103018 nDNA 1_DNA 1000_DE13805124_2018-10-30_15-52-26</v>
          </cell>
          <cell r="X131">
            <v>157</v>
          </cell>
          <cell r="Y131">
            <v>33.880000000000003</v>
          </cell>
          <cell r="AF131">
            <v>50</v>
          </cell>
          <cell r="AG131">
            <v>33.880000000000003</v>
          </cell>
          <cell r="AH131">
            <v>1694.0000000000002</v>
          </cell>
          <cell r="AI131" t="e">
            <v>#DIV/0!</v>
          </cell>
          <cell r="AJ131">
            <v>531</v>
          </cell>
          <cell r="AK131">
            <v>-20</v>
          </cell>
          <cell r="AL131" t="str">
            <v>Lymphocyte control</v>
          </cell>
          <cell r="AM131" t="str">
            <v>small box</v>
          </cell>
          <cell r="AN131">
            <v>34</v>
          </cell>
          <cell r="AO131">
            <v>1.0035419126328216</v>
          </cell>
          <cell r="AP131">
            <v>48.996458087367181</v>
          </cell>
          <cell r="AQ131">
            <v>8</v>
          </cell>
          <cell r="AR131">
            <v>44601</v>
          </cell>
          <cell r="AT131" t="str">
            <v>IDT8_UDI_46</v>
          </cell>
          <cell r="AU131">
            <v>3</v>
          </cell>
          <cell r="AV131">
            <v>4</v>
          </cell>
          <cell r="AW131" t="str">
            <v>KB</v>
          </cell>
          <cell r="AX131" t="str">
            <v>Qubit File</v>
          </cell>
          <cell r="BJ131">
            <v>20</v>
          </cell>
          <cell r="BK131">
            <v>21.4</v>
          </cell>
          <cell r="BM131">
            <v>428</v>
          </cell>
          <cell r="BN131">
            <v>532</v>
          </cell>
          <cell r="BO131" t="str">
            <v>REVCO -20</v>
          </cell>
          <cell r="BP131" t="str">
            <v>HCC PCR1 Box3</v>
          </cell>
          <cell r="BQ131" t="str">
            <v>C10</v>
          </cell>
          <cell r="BR131">
            <v>10</v>
          </cell>
          <cell r="BS131">
            <v>0</v>
          </cell>
          <cell r="BT131">
            <v>21.4</v>
          </cell>
          <cell r="BU131">
            <v>0</v>
          </cell>
          <cell r="BV131">
            <v>44670</v>
          </cell>
          <cell r="BX131">
            <v>1660.0000000000002</v>
          </cell>
          <cell r="BY131" t="str">
            <v>CGH16N_1</v>
          </cell>
        </row>
        <row r="132">
          <cell r="A132" t="str">
            <v>CGLI1P_1</v>
          </cell>
          <cell r="B132" t="str">
            <v>HCCAK172</v>
          </cell>
          <cell r="C132">
            <v>3</v>
          </cell>
          <cell r="D132">
            <v>44435</v>
          </cell>
          <cell r="E132" t="str">
            <v>CGLI1P_1</v>
          </cell>
          <cell r="F132" t="str">
            <v>Yes</v>
          </cell>
          <cell r="G132">
            <v>1</v>
          </cell>
          <cell r="H132">
            <v>57</v>
          </cell>
          <cell r="I132">
            <v>42758</v>
          </cell>
          <cell r="J132" t="str">
            <v>A</v>
          </cell>
          <cell r="K132">
            <v>8</v>
          </cell>
          <cell r="L132" t="str">
            <v>HCC</v>
          </cell>
          <cell r="N132" t="str">
            <v>HCC from AK</v>
          </cell>
          <cell r="O132" t="str">
            <v>A</v>
          </cell>
          <cell r="P132" t="str">
            <v>2,3,4</v>
          </cell>
          <cell r="Q132">
            <v>44455</v>
          </cell>
          <cell r="R132">
            <v>1</v>
          </cell>
          <cell r="S132" t="str">
            <v>KB</v>
          </cell>
          <cell r="T132">
            <v>533</v>
          </cell>
          <cell r="U132">
            <v>3</v>
          </cell>
          <cell r="V132">
            <v>0</v>
          </cell>
          <cell r="W132" t="str">
            <v>PDF</v>
          </cell>
          <cell r="X132">
            <v>176</v>
          </cell>
          <cell r="Y132">
            <v>1361.76</v>
          </cell>
          <cell r="Z132">
            <v>368</v>
          </cell>
          <cell r="AA132">
            <v>130.84</v>
          </cell>
          <cell r="AB132">
            <v>547</v>
          </cell>
          <cell r="AC132">
            <v>44.05</v>
          </cell>
          <cell r="AF132">
            <v>50</v>
          </cell>
          <cell r="AG132">
            <v>1536.6499999999999</v>
          </cell>
          <cell r="AH132">
            <v>76.832499999999996</v>
          </cell>
          <cell r="AI132">
            <v>25.610833333333332</v>
          </cell>
          <cell r="AJ132">
            <v>532</v>
          </cell>
          <cell r="AK132" t="str">
            <v>REVCO</v>
          </cell>
          <cell r="AL132" t="str">
            <v>HCC Amy Kim cfDNA Box 1 Sept. 2021</v>
          </cell>
          <cell r="AM132" t="str">
            <v>A1</v>
          </cell>
          <cell r="AN132">
            <v>15</v>
          </cell>
          <cell r="AO132">
            <v>9.7614941593726616</v>
          </cell>
          <cell r="AP132">
            <v>40.23850584062734</v>
          </cell>
          <cell r="AQ132">
            <v>9</v>
          </cell>
          <cell r="AR132">
            <v>44602</v>
          </cell>
          <cell r="AT132" t="str">
            <v>IDT8_UDI_48</v>
          </cell>
          <cell r="AU132">
            <v>3</v>
          </cell>
          <cell r="AV132">
            <v>4</v>
          </cell>
          <cell r="AW132" t="str">
            <v>KB</v>
          </cell>
          <cell r="AX132" t="str">
            <v>Qubit File</v>
          </cell>
          <cell r="BJ132">
            <v>20</v>
          </cell>
          <cell r="BK132">
            <v>8.42</v>
          </cell>
          <cell r="BM132">
            <v>168.4</v>
          </cell>
          <cell r="BN132">
            <v>532</v>
          </cell>
          <cell r="BO132" t="str">
            <v>REVCO -20</v>
          </cell>
          <cell r="BP132" t="str">
            <v>HCC PCR1 Box3</v>
          </cell>
          <cell r="BQ132" t="str">
            <v>D1</v>
          </cell>
          <cell r="BR132">
            <v>10</v>
          </cell>
          <cell r="BS132">
            <v>0</v>
          </cell>
          <cell r="BT132">
            <v>8.42</v>
          </cell>
          <cell r="BU132">
            <v>0</v>
          </cell>
          <cell r="BV132">
            <v>44670</v>
          </cell>
          <cell r="BX132">
            <v>61.832500000000003</v>
          </cell>
          <cell r="BY132" t="str">
            <v>CGLI1</v>
          </cell>
          <cell r="BZ132" t="str">
            <v>_1</v>
          </cell>
        </row>
        <row r="133">
          <cell r="A133" t="str">
            <v>CGLI21P_1</v>
          </cell>
          <cell r="B133" t="str">
            <v>HCCAK393</v>
          </cell>
          <cell r="C133">
            <v>5.4</v>
          </cell>
          <cell r="D133">
            <v>44435</v>
          </cell>
          <cell r="E133" t="str">
            <v>CGLI21P_1</v>
          </cell>
          <cell r="F133" t="str">
            <v>Yes</v>
          </cell>
          <cell r="G133">
            <v>2</v>
          </cell>
          <cell r="H133">
            <v>68</v>
          </cell>
          <cell r="I133">
            <v>44350</v>
          </cell>
          <cell r="J133" t="str">
            <v>B</v>
          </cell>
          <cell r="K133">
            <v>5</v>
          </cell>
          <cell r="L133" t="str">
            <v>HCC</v>
          </cell>
          <cell r="N133" t="str">
            <v>HCC from AK</v>
          </cell>
          <cell r="O133" t="str">
            <v>I</v>
          </cell>
          <cell r="P133" t="str">
            <v>3,4,5</v>
          </cell>
          <cell r="Q133">
            <v>44456</v>
          </cell>
          <cell r="R133">
            <v>3</v>
          </cell>
          <cell r="S133" t="str">
            <v>ZF</v>
          </cell>
          <cell r="T133">
            <v>533</v>
          </cell>
          <cell r="U133">
            <v>5.4</v>
          </cell>
          <cell r="V133">
            <v>0.59999999999999964</v>
          </cell>
          <cell r="W133" t="str">
            <v>PDF</v>
          </cell>
          <cell r="X133">
            <v>169</v>
          </cell>
          <cell r="Y133">
            <v>3515.24</v>
          </cell>
          <cell r="Z133">
            <v>331</v>
          </cell>
          <cell r="AA133">
            <v>172.02</v>
          </cell>
          <cell r="AB133">
            <v>540</v>
          </cell>
          <cell r="AC133">
            <v>79.55</v>
          </cell>
          <cell r="AF133">
            <v>50</v>
          </cell>
          <cell r="AG133">
            <v>3766.81</v>
          </cell>
          <cell r="AH133">
            <v>188.34049999999999</v>
          </cell>
          <cell r="AI133">
            <v>34.877870370370367</v>
          </cell>
          <cell r="AJ133">
            <v>532</v>
          </cell>
          <cell r="AK133" t="str">
            <v>REVCO</v>
          </cell>
          <cell r="AL133" t="str">
            <v>HCC Amy Kim cfDNA Box 1 Sept. 2021</v>
          </cell>
          <cell r="AM133" t="str">
            <v>B8</v>
          </cell>
          <cell r="AN133">
            <v>15</v>
          </cell>
          <cell r="AO133">
            <v>3.982149351838824</v>
          </cell>
          <cell r="AP133">
            <v>46.017850648161179</v>
          </cell>
          <cell r="AQ133">
            <v>9</v>
          </cell>
          <cell r="AR133">
            <v>44602</v>
          </cell>
          <cell r="AT133" t="str">
            <v>IDT8_UDI_49</v>
          </cell>
          <cell r="AU133">
            <v>3</v>
          </cell>
          <cell r="AV133">
            <v>4</v>
          </cell>
          <cell r="AW133" t="str">
            <v>KB</v>
          </cell>
          <cell r="AX133" t="str">
            <v>Qubit File</v>
          </cell>
          <cell r="BJ133">
            <v>20</v>
          </cell>
          <cell r="BK133">
            <v>3.96</v>
          </cell>
          <cell r="BM133">
            <v>79.2</v>
          </cell>
          <cell r="BN133">
            <v>532</v>
          </cell>
          <cell r="BO133" t="str">
            <v>REVCO -20</v>
          </cell>
          <cell r="BP133" t="str">
            <v>HCC PCR1 Box3</v>
          </cell>
          <cell r="BQ133" t="str">
            <v>D2</v>
          </cell>
          <cell r="BR133">
            <v>10</v>
          </cell>
          <cell r="BS133">
            <v>0</v>
          </cell>
          <cell r="BT133">
            <v>3.96</v>
          </cell>
          <cell r="BU133">
            <v>0</v>
          </cell>
          <cell r="BV133">
            <v>44670</v>
          </cell>
          <cell r="BX133">
            <v>173.34049999999999</v>
          </cell>
          <cell r="BY133" t="str">
            <v>CGLI21</v>
          </cell>
          <cell r="BZ133" t="str">
            <v>_1</v>
          </cell>
        </row>
        <row r="134">
          <cell r="A134" t="str">
            <v>CGLI41P_1</v>
          </cell>
          <cell r="B134" t="str">
            <v>HCCAK143</v>
          </cell>
          <cell r="C134">
            <v>4</v>
          </cell>
          <cell r="D134">
            <v>44465</v>
          </cell>
          <cell r="E134" t="str">
            <v>CGLI41P_1</v>
          </cell>
          <cell r="F134" t="str">
            <v>Yes</v>
          </cell>
          <cell r="G134">
            <v>2</v>
          </cell>
          <cell r="H134">
            <v>54</v>
          </cell>
          <cell r="I134">
            <v>42597</v>
          </cell>
          <cell r="J134" t="str">
            <v>C</v>
          </cell>
          <cell r="K134">
            <v>5</v>
          </cell>
          <cell r="L134" t="str">
            <v>HCC</v>
          </cell>
          <cell r="N134" t="str">
            <v>Box 3 from AK</v>
          </cell>
          <cell r="O134" t="str">
            <v>B,C</v>
          </cell>
          <cell r="P134" t="str">
            <v>10,1,2,3</v>
          </cell>
          <cell r="Q134">
            <v>44466</v>
          </cell>
          <cell r="R134">
            <v>4</v>
          </cell>
          <cell r="S134" t="str">
            <v>KB</v>
          </cell>
          <cell r="T134">
            <v>533</v>
          </cell>
          <cell r="U134">
            <v>2.8</v>
          </cell>
          <cell r="V134">
            <v>0.20000000000000018</v>
          </cell>
          <cell r="W134" t="str">
            <v>PDF</v>
          </cell>
          <cell r="X134">
            <v>163</v>
          </cell>
          <cell r="Y134">
            <v>3114.85</v>
          </cell>
          <cell r="Z134">
            <v>304</v>
          </cell>
          <cell r="AA134">
            <v>604.24</v>
          </cell>
          <cell r="AB134">
            <v>457</v>
          </cell>
          <cell r="AC134">
            <v>133.87</v>
          </cell>
          <cell r="AF134">
            <v>50</v>
          </cell>
          <cell r="AG134">
            <v>3852.96</v>
          </cell>
          <cell r="AH134">
            <v>192.648</v>
          </cell>
          <cell r="AI134">
            <v>68.80285714285715</v>
          </cell>
          <cell r="AJ134">
            <v>532</v>
          </cell>
          <cell r="AK134" t="str">
            <v>REVCO</v>
          </cell>
          <cell r="AL134" t="str">
            <v>HCC Amy Kim cfDNA Box 1 Sept. 2021</v>
          </cell>
          <cell r="AM134" t="str">
            <v>E1</v>
          </cell>
          <cell r="AN134">
            <v>15</v>
          </cell>
          <cell r="AO134">
            <v>3.8931107512146506</v>
          </cell>
          <cell r="AP134">
            <v>46.10688924878535</v>
          </cell>
          <cell r="AQ134">
            <v>9</v>
          </cell>
          <cell r="AR134">
            <v>44602</v>
          </cell>
          <cell r="AT134" t="str">
            <v>IDT8_UDI_50</v>
          </cell>
          <cell r="AU134">
            <v>3</v>
          </cell>
          <cell r="AV134">
            <v>4</v>
          </cell>
          <cell r="AW134" t="str">
            <v>KB</v>
          </cell>
          <cell r="AX134" t="str">
            <v>Qubit File</v>
          </cell>
          <cell r="BJ134">
            <v>20</v>
          </cell>
          <cell r="BK134">
            <v>9.18</v>
          </cell>
          <cell r="BM134">
            <v>183.6</v>
          </cell>
          <cell r="BN134">
            <v>532</v>
          </cell>
          <cell r="BO134" t="str">
            <v>REVCO -20</v>
          </cell>
          <cell r="BP134" t="str">
            <v>HCC PCR1 Box3</v>
          </cell>
          <cell r="BQ134" t="str">
            <v>D3</v>
          </cell>
          <cell r="BR134">
            <v>10</v>
          </cell>
          <cell r="BS134">
            <v>0</v>
          </cell>
          <cell r="BT134">
            <v>9.18</v>
          </cell>
          <cell r="BU134">
            <v>0</v>
          </cell>
          <cell r="BV134">
            <v>44670</v>
          </cell>
          <cell r="BX134">
            <v>177.648</v>
          </cell>
          <cell r="BY134" t="str">
            <v>CGLI41</v>
          </cell>
          <cell r="BZ134" t="str">
            <v>_1</v>
          </cell>
        </row>
        <row r="135">
          <cell r="A135" t="str">
            <v>CGLI129P</v>
          </cell>
          <cell r="B135" t="str">
            <v>AK250</v>
          </cell>
          <cell r="C135">
            <v>1</v>
          </cell>
          <cell r="D135">
            <v>44594</v>
          </cell>
          <cell r="E135" t="str">
            <v>CGLI129P</v>
          </cell>
          <cell r="F135" t="str">
            <v>No</v>
          </cell>
          <cell r="G135" t="str">
            <v>M</v>
          </cell>
          <cell r="H135">
            <v>71</v>
          </cell>
          <cell r="I135">
            <v>43389</v>
          </cell>
          <cell r="J135">
            <v>0</v>
          </cell>
          <cell r="K135">
            <v>7</v>
          </cell>
          <cell r="L135" t="str">
            <v>Cirrhosis</v>
          </cell>
          <cell r="N135" t="str">
            <v>HCC from AK 1/28/34</v>
          </cell>
          <cell r="O135" t="str">
            <v>d</v>
          </cell>
          <cell r="P135">
            <v>2</v>
          </cell>
          <cell r="Q135">
            <v>44596</v>
          </cell>
          <cell r="R135">
            <v>11</v>
          </cell>
          <cell r="S135" t="str">
            <v>KB</v>
          </cell>
          <cell r="T135">
            <v>533</v>
          </cell>
          <cell r="U135">
            <v>0.9</v>
          </cell>
          <cell r="V135">
            <v>9.9999999999999978E-2</v>
          </cell>
          <cell r="W135" t="str">
            <v>PDF</v>
          </cell>
          <cell r="X135">
            <v>165</v>
          </cell>
          <cell r="Y135">
            <v>178.92</v>
          </cell>
          <cell r="Z135">
            <v>309</v>
          </cell>
          <cell r="AA135">
            <v>8.64</v>
          </cell>
          <cell r="AF135">
            <v>50</v>
          </cell>
          <cell r="AG135">
            <v>187.56</v>
          </cell>
          <cell r="AH135">
            <v>9.3780000000000001</v>
          </cell>
          <cell r="AI135">
            <v>10.42</v>
          </cell>
          <cell r="AJ135">
            <v>532</v>
          </cell>
          <cell r="AK135" t="str">
            <v>REVCO</v>
          </cell>
          <cell r="AL135" t="str">
            <v>HCC cfDNA Nov 2021 Box 3</v>
          </cell>
          <cell r="AM135" t="str">
            <v>D4</v>
          </cell>
          <cell r="AN135">
            <v>9.3780000000000001</v>
          </cell>
          <cell r="AO135">
            <v>50</v>
          </cell>
          <cell r="AP135">
            <v>0</v>
          </cell>
          <cell r="AQ135">
            <v>9</v>
          </cell>
          <cell r="AR135">
            <v>44602</v>
          </cell>
          <cell r="AT135" t="str">
            <v>IDT8_UDI_60</v>
          </cell>
          <cell r="AU135">
            <v>2</v>
          </cell>
          <cell r="AV135">
            <v>4</v>
          </cell>
          <cell r="AW135" t="str">
            <v>KB</v>
          </cell>
          <cell r="AX135" t="str">
            <v>Qubit File</v>
          </cell>
          <cell r="BJ135">
            <v>20</v>
          </cell>
          <cell r="BK135">
            <v>6.74</v>
          </cell>
          <cell r="BM135">
            <v>134.80000000000001</v>
          </cell>
          <cell r="BN135">
            <v>532</v>
          </cell>
          <cell r="BO135" t="str">
            <v>REVCO -20</v>
          </cell>
          <cell r="BP135" t="str">
            <v>HCC PCR1 Box3</v>
          </cell>
          <cell r="BQ135" t="str">
            <v>D4</v>
          </cell>
          <cell r="BR135">
            <v>10</v>
          </cell>
          <cell r="BS135">
            <v>0</v>
          </cell>
          <cell r="BT135">
            <v>6.74</v>
          </cell>
          <cell r="BU135">
            <v>0</v>
          </cell>
          <cell r="BV135">
            <v>44670</v>
          </cell>
          <cell r="BX135">
            <v>0</v>
          </cell>
          <cell r="BY135" t="str">
            <v>CGLI129</v>
          </cell>
        </row>
        <row r="136">
          <cell r="A136" t="str">
            <v>CGLI130P</v>
          </cell>
          <cell r="B136" t="str">
            <v>AK263</v>
          </cell>
          <cell r="C136">
            <v>1</v>
          </cell>
          <cell r="D136">
            <v>44594</v>
          </cell>
          <cell r="E136" t="str">
            <v>CGLI130P</v>
          </cell>
          <cell r="F136" t="str">
            <v>No</v>
          </cell>
          <cell r="G136" t="str">
            <v>M</v>
          </cell>
          <cell r="H136">
            <v>62</v>
          </cell>
          <cell r="I136">
            <v>43452</v>
          </cell>
          <cell r="J136">
            <v>0</v>
          </cell>
          <cell r="K136">
            <v>5</v>
          </cell>
          <cell r="L136" t="str">
            <v>Cirrhosis</v>
          </cell>
          <cell r="N136" t="str">
            <v>HCC from AK 1/28/35</v>
          </cell>
          <cell r="O136" t="str">
            <v>d</v>
          </cell>
          <cell r="P136" t="str">
            <v>3..4</v>
          </cell>
          <cell r="Q136">
            <v>44596</v>
          </cell>
          <cell r="R136">
            <v>11</v>
          </cell>
          <cell r="S136" t="str">
            <v>KB</v>
          </cell>
          <cell r="T136">
            <v>533</v>
          </cell>
          <cell r="U136">
            <v>1.9</v>
          </cell>
          <cell r="V136">
            <v>0.10000000000000009</v>
          </cell>
          <cell r="W136" t="str">
            <v>PDF</v>
          </cell>
          <cell r="X136">
            <v>168</v>
          </cell>
          <cell r="Y136">
            <v>587.85</v>
          </cell>
          <cell r="Z136">
            <v>324</v>
          </cell>
          <cell r="AA136">
            <v>45.92</v>
          </cell>
          <cell r="AB136">
            <v>515</v>
          </cell>
          <cell r="AC136">
            <v>8.83</v>
          </cell>
          <cell r="AF136">
            <v>50</v>
          </cell>
          <cell r="AG136">
            <v>642.6</v>
          </cell>
          <cell r="AH136">
            <v>32.130000000000003</v>
          </cell>
          <cell r="AI136">
            <v>16.910526315789475</v>
          </cell>
          <cell r="AJ136">
            <v>532</v>
          </cell>
          <cell r="AK136" t="str">
            <v>REVCO</v>
          </cell>
          <cell r="AL136" t="str">
            <v>HCC cfDNA Nov 2021 Box 3</v>
          </cell>
          <cell r="AM136" t="str">
            <v>D5</v>
          </cell>
          <cell r="AN136">
            <v>15</v>
          </cell>
          <cell r="AO136">
            <v>23.34267040149393</v>
          </cell>
          <cell r="AP136">
            <v>26.65732959850607</v>
          </cell>
          <cell r="AQ136">
            <v>9</v>
          </cell>
          <cell r="AR136">
            <v>44602</v>
          </cell>
          <cell r="AT136" t="str">
            <v>IDT8_UDI_63</v>
          </cell>
          <cell r="AU136">
            <v>3</v>
          </cell>
          <cell r="AV136">
            <v>4</v>
          </cell>
          <cell r="AW136" t="str">
            <v>KB</v>
          </cell>
          <cell r="AX136" t="str">
            <v>Qubit File</v>
          </cell>
          <cell r="BJ136">
            <v>20</v>
          </cell>
          <cell r="BK136">
            <v>9.4</v>
          </cell>
          <cell r="BM136">
            <v>188</v>
          </cell>
          <cell r="BN136">
            <v>532</v>
          </cell>
          <cell r="BO136" t="str">
            <v>REVCO -20</v>
          </cell>
          <cell r="BP136" t="str">
            <v>HCC PCR1 Box3</v>
          </cell>
          <cell r="BQ136" t="str">
            <v>D5</v>
          </cell>
          <cell r="BR136">
            <v>10</v>
          </cell>
          <cell r="BS136">
            <v>0</v>
          </cell>
          <cell r="BT136">
            <v>9.4</v>
          </cell>
          <cell r="BU136">
            <v>0</v>
          </cell>
          <cell r="BV136">
            <v>44670</v>
          </cell>
          <cell r="BX136">
            <v>17.130000000000003</v>
          </cell>
          <cell r="BY136" t="str">
            <v>CGLI130</v>
          </cell>
        </row>
        <row r="137">
          <cell r="A137" t="str">
            <v>CGLI131P</v>
          </cell>
          <cell r="B137" t="str">
            <v>AK264</v>
          </cell>
          <cell r="C137">
            <v>1</v>
          </cell>
          <cell r="D137">
            <v>44594</v>
          </cell>
          <cell r="E137" t="str">
            <v>CGLI131P</v>
          </cell>
          <cell r="F137" t="str">
            <v>No</v>
          </cell>
          <cell r="G137" t="str">
            <v>M</v>
          </cell>
          <cell r="H137">
            <v>57</v>
          </cell>
          <cell r="I137">
            <v>43452</v>
          </cell>
          <cell r="J137">
            <v>0</v>
          </cell>
          <cell r="K137">
            <v>5</v>
          </cell>
          <cell r="L137" t="str">
            <v>Cirrhosis</v>
          </cell>
          <cell r="N137" t="str">
            <v>HCC from AK 1/28/36</v>
          </cell>
          <cell r="O137" t="str">
            <v>d</v>
          </cell>
          <cell r="P137" t="str">
            <v>5..6</v>
          </cell>
          <cell r="Q137">
            <v>44596</v>
          </cell>
          <cell r="R137">
            <v>11</v>
          </cell>
          <cell r="S137" t="str">
            <v>KB</v>
          </cell>
          <cell r="T137">
            <v>533</v>
          </cell>
          <cell r="U137">
            <v>0.8</v>
          </cell>
          <cell r="V137">
            <v>0.19999999999999996</v>
          </cell>
          <cell r="W137" t="str">
            <v>PDF</v>
          </cell>
          <cell r="X137">
            <v>167</v>
          </cell>
          <cell r="Y137">
            <v>552.83000000000004</v>
          </cell>
          <cell r="Z137">
            <v>327</v>
          </cell>
          <cell r="AA137">
            <v>53.04</v>
          </cell>
          <cell r="AB137">
            <v>499</v>
          </cell>
          <cell r="AC137">
            <v>14.65</v>
          </cell>
          <cell r="AF137">
            <v>50</v>
          </cell>
          <cell r="AG137">
            <v>620.52</v>
          </cell>
          <cell r="AH137">
            <v>31.026</v>
          </cell>
          <cell r="AI137">
            <v>38.782499999999999</v>
          </cell>
          <cell r="AJ137">
            <v>532</v>
          </cell>
          <cell r="AK137" t="str">
            <v>REVCO</v>
          </cell>
          <cell r="AL137" t="str">
            <v>HCC cfDNA Nov 2021 Box 3</v>
          </cell>
          <cell r="AM137" t="str">
            <v>D6</v>
          </cell>
          <cell r="AN137">
            <v>15</v>
          </cell>
          <cell r="AO137">
            <v>24.173274028234385</v>
          </cell>
          <cell r="AP137">
            <v>25.826725971765615</v>
          </cell>
          <cell r="AQ137">
            <v>9</v>
          </cell>
          <cell r="AR137">
            <v>44602</v>
          </cell>
          <cell r="AT137" t="str">
            <v>IDT8_UDI_71</v>
          </cell>
          <cell r="AU137">
            <v>3</v>
          </cell>
          <cell r="AV137">
            <v>4</v>
          </cell>
          <cell r="AW137" t="str">
            <v>KB</v>
          </cell>
          <cell r="AX137" t="str">
            <v>Qubit File</v>
          </cell>
          <cell r="BJ137">
            <v>20</v>
          </cell>
          <cell r="BK137">
            <v>9.32</v>
          </cell>
          <cell r="BM137">
            <v>186.4</v>
          </cell>
          <cell r="BN137">
            <v>532</v>
          </cell>
          <cell r="BO137" t="str">
            <v>REVCO -20</v>
          </cell>
          <cell r="BP137" t="str">
            <v>HCC PCR1 Box3</v>
          </cell>
          <cell r="BQ137" t="str">
            <v>D6</v>
          </cell>
          <cell r="BR137">
            <v>10</v>
          </cell>
          <cell r="BS137">
            <v>0</v>
          </cell>
          <cell r="BT137">
            <v>9.32</v>
          </cell>
          <cell r="BU137">
            <v>0</v>
          </cell>
          <cell r="BV137">
            <v>44670</v>
          </cell>
          <cell r="BX137">
            <v>16.026</v>
          </cell>
          <cell r="BY137" t="str">
            <v>CGLI131</v>
          </cell>
        </row>
        <row r="138">
          <cell r="A138" t="str">
            <v>CGLI132P</v>
          </cell>
          <cell r="B138" t="str">
            <v>AK258</v>
          </cell>
          <cell r="C138">
            <v>1</v>
          </cell>
          <cell r="D138">
            <v>44594</v>
          </cell>
          <cell r="E138" t="str">
            <v>CGLI132P</v>
          </cell>
          <cell r="F138" t="str">
            <v>No</v>
          </cell>
          <cell r="G138" t="str">
            <v>M</v>
          </cell>
          <cell r="H138">
            <v>63</v>
          </cell>
          <cell r="I138">
            <v>43431</v>
          </cell>
          <cell r="J138">
            <v>0</v>
          </cell>
          <cell r="K138">
            <v>4</v>
          </cell>
          <cell r="L138" t="str">
            <v>Cirrhosis</v>
          </cell>
          <cell r="N138" t="str">
            <v>HCC from AK 1/28/37</v>
          </cell>
          <cell r="O138" t="str">
            <v>d</v>
          </cell>
          <cell r="P138" t="str">
            <v>8..9..1</v>
          </cell>
          <cell r="Q138">
            <v>44596</v>
          </cell>
          <cell r="R138">
            <v>11</v>
          </cell>
          <cell r="S138" t="str">
            <v>KB</v>
          </cell>
          <cell r="T138">
            <v>533</v>
          </cell>
          <cell r="U138">
            <v>3</v>
          </cell>
          <cell r="V138">
            <v>0</v>
          </cell>
          <cell r="W138" t="str">
            <v>PDF</v>
          </cell>
          <cell r="X138">
            <v>170</v>
          </cell>
          <cell r="Y138">
            <v>215.33</v>
          </cell>
          <cell r="Z138">
            <v>337</v>
          </cell>
          <cell r="AA138">
            <v>48.18</v>
          </cell>
          <cell r="AB138">
            <v>494</v>
          </cell>
          <cell r="AC138">
            <v>16.21</v>
          </cell>
          <cell r="AF138">
            <v>50</v>
          </cell>
          <cell r="AG138">
            <v>279.71999999999997</v>
          </cell>
          <cell r="AH138">
            <v>13.985999999999999</v>
          </cell>
          <cell r="AI138">
            <v>4.6619999999999999</v>
          </cell>
          <cell r="AJ138">
            <v>532</v>
          </cell>
          <cell r="AK138" t="str">
            <v>REVCO</v>
          </cell>
          <cell r="AL138" t="str">
            <v>HCC cfDNA Nov 2021 Box 3</v>
          </cell>
          <cell r="AM138" t="str">
            <v>D7</v>
          </cell>
          <cell r="AN138">
            <v>13.985999999999999</v>
          </cell>
          <cell r="AO138">
            <v>50</v>
          </cell>
          <cell r="AP138">
            <v>0</v>
          </cell>
          <cell r="AQ138">
            <v>9</v>
          </cell>
          <cell r="AR138">
            <v>44602</v>
          </cell>
          <cell r="AT138" t="str">
            <v>IDT8_UDI_72</v>
          </cell>
          <cell r="AU138">
            <v>3</v>
          </cell>
          <cell r="AV138">
            <v>4</v>
          </cell>
          <cell r="AW138" t="str">
            <v>KB</v>
          </cell>
          <cell r="AX138" t="str">
            <v>Qubit File</v>
          </cell>
          <cell r="BJ138">
            <v>20</v>
          </cell>
          <cell r="BK138">
            <v>8.32</v>
          </cell>
          <cell r="BM138">
            <v>166.4</v>
          </cell>
          <cell r="BN138">
            <v>532</v>
          </cell>
          <cell r="BO138" t="str">
            <v>REVCO -20</v>
          </cell>
          <cell r="BP138" t="str">
            <v>HCC PCR1 Box3</v>
          </cell>
          <cell r="BQ138" t="str">
            <v>D7</v>
          </cell>
          <cell r="BR138">
            <v>10</v>
          </cell>
          <cell r="BS138">
            <v>0</v>
          </cell>
          <cell r="BT138">
            <v>8.32</v>
          </cell>
          <cell r="BU138">
            <v>0</v>
          </cell>
          <cell r="BV138">
            <v>44670</v>
          </cell>
          <cell r="BX138">
            <v>0</v>
          </cell>
          <cell r="BY138" t="str">
            <v>CGLI132</v>
          </cell>
        </row>
        <row r="139">
          <cell r="A139" t="str">
            <v>CGLI133P</v>
          </cell>
          <cell r="B139" t="str">
            <v>AK259</v>
          </cell>
          <cell r="C139">
            <v>1</v>
          </cell>
          <cell r="D139">
            <v>44594</v>
          </cell>
          <cell r="E139" t="str">
            <v>CGLI133P</v>
          </cell>
          <cell r="F139" t="str">
            <v>No</v>
          </cell>
          <cell r="G139" t="str">
            <v>M</v>
          </cell>
          <cell r="H139">
            <v>66</v>
          </cell>
          <cell r="I139">
            <v>43431</v>
          </cell>
          <cell r="J139">
            <v>0</v>
          </cell>
          <cell r="K139">
            <v>5</v>
          </cell>
          <cell r="L139" t="str">
            <v>Cirrhosis</v>
          </cell>
          <cell r="N139" t="str">
            <v>HCC from AK 1/28/38</v>
          </cell>
          <cell r="O139" t="str">
            <v>e</v>
          </cell>
          <cell r="P139" t="str">
            <v>3..5</v>
          </cell>
          <cell r="Q139">
            <v>44596</v>
          </cell>
          <cell r="R139">
            <v>11</v>
          </cell>
          <cell r="S139" t="str">
            <v>KB</v>
          </cell>
          <cell r="T139">
            <v>533</v>
          </cell>
          <cell r="U139">
            <v>2.9</v>
          </cell>
          <cell r="V139">
            <v>0.10000000000000009</v>
          </cell>
          <cell r="W139" t="str">
            <v>PDF</v>
          </cell>
          <cell r="X139">
            <v>169</v>
          </cell>
          <cell r="Y139">
            <v>167.28</v>
          </cell>
          <cell r="Z139">
            <v>325</v>
          </cell>
          <cell r="AA139">
            <v>20.47</v>
          </cell>
          <cell r="AF139">
            <v>50</v>
          </cell>
          <cell r="AG139">
            <v>187.75</v>
          </cell>
          <cell r="AH139">
            <v>9.3874999999999993</v>
          </cell>
          <cell r="AI139">
            <v>3.2370689655172411</v>
          </cell>
          <cell r="AJ139">
            <v>532</v>
          </cell>
          <cell r="AK139" t="str">
            <v>REVCO</v>
          </cell>
          <cell r="AL139" t="str">
            <v>HCC cfDNA Nov 2021 Box 3</v>
          </cell>
          <cell r="AM139" t="str">
            <v>D8</v>
          </cell>
          <cell r="AN139">
            <v>9.3874999999999993</v>
          </cell>
          <cell r="AO139">
            <v>50</v>
          </cell>
          <cell r="AP139">
            <v>0</v>
          </cell>
          <cell r="AQ139">
            <v>9</v>
          </cell>
          <cell r="AR139">
            <v>44602</v>
          </cell>
          <cell r="AT139" t="str">
            <v>IDT8_UDI_73</v>
          </cell>
          <cell r="AU139">
            <v>2</v>
          </cell>
          <cell r="AV139">
            <v>4</v>
          </cell>
          <cell r="AW139" t="str">
            <v>KB</v>
          </cell>
          <cell r="AX139" t="str">
            <v>Qubit File</v>
          </cell>
          <cell r="BJ139">
            <v>20</v>
          </cell>
          <cell r="BK139">
            <v>6.18</v>
          </cell>
          <cell r="BM139">
            <v>123.6</v>
          </cell>
          <cell r="BN139">
            <v>532</v>
          </cell>
          <cell r="BO139" t="str">
            <v>REVCO -20</v>
          </cell>
          <cell r="BP139" t="str">
            <v>HCC PCR1 Box3</v>
          </cell>
          <cell r="BQ139" t="str">
            <v>D8</v>
          </cell>
          <cell r="BR139">
            <v>10</v>
          </cell>
          <cell r="BS139">
            <v>0</v>
          </cell>
          <cell r="BT139">
            <v>6.18</v>
          </cell>
          <cell r="BU139">
            <v>0</v>
          </cell>
          <cell r="BV139">
            <v>44670</v>
          </cell>
          <cell r="BX139">
            <v>0</v>
          </cell>
          <cell r="BY139" t="str">
            <v>CGLI133</v>
          </cell>
        </row>
        <row r="140">
          <cell r="A140" t="str">
            <v>CGLI134P</v>
          </cell>
          <cell r="B140" t="str">
            <v>AK261</v>
          </cell>
          <cell r="C140">
            <v>1</v>
          </cell>
          <cell r="D140">
            <v>44594</v>
          </cell>
          <cell r="E140" t="str">
            <v>CGLI134P</v>
          </cell>
          <cell r="F140" t="str">
            <v>No</v>
          </cell>
          <cell r="G140" t="str">
            <v>M</v>
          </cell>
          <cell r="H140">
            <v>65</v>
          </cell>
          <cell r="I140">
            <v>43438</v>
          </cell>
          <cell r="J140">
            <v>0</v>
          </cell>
          <cell r="K140">
            <v>5</v>
          </cell>
          <cell r="L140" t="str">
            <v>Cirrhosis</v>
          </cell>
          <cell r="N140" t="str">
            <v>HCC from AK 1/28/39</v>
          </cell>
          <cell r="O140" t="str">
            <v>e</v>
          </cell>
          <cell r="P140">
            <v>6</v>
          </cell>
          <cell r="Q140">
            <v>44596</v>
          </cell>
          <cell r="R140">
            <v>11</v>
          </cell>
          <cell r="S140" t="str">
            <v>KB</v>
          </cell>
          <cell r="T140">
            <v>533</v>
          </cell>
          <cell r="U140">
            <v>1.7</v>
          </cell>
          <cell r="V140">
            <v>0.30000000000000004</v>
          </cell>
          <cell r="W140" t="str">
            <v>PDF</v>
          </cell>
          <cell r="X140">
            <v>173</v>
          </cell>
          <cell r="Y140">
            <v>177.2</v>
          </cell>
          <cell r="Z140">
            <v>357</v>
          </cell>
          <cell r="AA140">
            <v>18.579999999999998</v>
          </cell>
          <cell r="AB140">
            <v>504</v>
          </cell>
          <cell r="AC140">
            <v>4.7</v>
          </cell>
          <cell r="AF140">
            <v>50</v>
          </cell>
          <cell r="AG140">
            <v>200.47999999999996</v>
          </cell>
          <cell r="AH140">
            <v>10.023999999999997</v>
          </cell>
          <cell r="AI140">
            <v>5.8964705882352924</v>
          </cell>
          <cell r="AJ140">
            <v>532</v>
          </cell>
          <cell r="AK140" t="str">
            <v>REVCO</v>
          </cell>
          <cell r="AL140" t="str">
            <v>HCC cfDNA Nov 2021 Box 3</v>
          </cell>
          <cell r="AM140" t="str">
            <v>D9</v>
          </cell>
          <cell r="AN140">
            <v>10.023999999999997</v>
          </cell>
          <cell r="AO140">
            <v>50</v>
          </cell>
          <cell r="AP140">
            <v>0</v>
          </cell>
          <cell r="AQ140">
            <v>9</v>
          </cell>
          <cell r="AR140">
            <v>44602</v>
          </cell>
          <cell r="AT140" t="str">
            <v>IDT8_UDI_74</v>
          </cell>
          <cell r="AU140">
            <v>3</v>
          </cell>
          <cell r="AV140">
            <v>4</v>
          </cell>
          <cell r="AW140" t="str">
            <v>KB</v>
          </cell>
          <cell r="AX140" t="str">
            <v>Qubit File</v>
          </cell>
          <cell r="BJ140">
            <v>20</v>
          </cell>
          <cell r="BK140">
            <v>6.86</v>
          </cell>
          <cell r="BM140">
            <v>137.20000000000002</v>
          </cell>
          <cell r="BN140">
            <v>532</v>
          </cell>
          <cell r="BO140" t="str">
            <v>REVCO -20</v>
          </cell>
          <cell r="BP140" t="str">
            <v>HCC PCR1 Box3</v>
          </cell>
          <cell r="BQ140" t="str">
            <v>D9</v>
          </cell>
          <cell r="BR140">
            <v>10</v>
          </cell>
          <cell r="BS140">
            <v>0</v>
          </cell>
          <cell r="BT140">
            <v>6.86</v>
          </cell>
          <cell r="BU140">
            <v>0</v>
          </cell>
          <cell r="BV140">
            <v>44670</v>
          </cell>
          <cell r="BX140">
            <v>0</v>
          </cell>
          <cell r="BY140" t="str">
            <v>CGLI134</v>
          </cell>
        </row>
        <row r="141">
          <cell r="A141" t="str">
            <v>CGLI135P</v>
          </cell>
          <cell r="B141" t="str">
            <v>AK290</v>
          </cell>
          <cell r="C141">
            <v>1</v>
          </cell>
          <cell r="D141">
            <v>44594</v>
          </cell>
          <cell r="E141" t="str">
            <v>CGLI135P</v>
          </cell>
          <cell r="F141" t="str">
            <v>No</v>
          </cell>
          <cell r="G141" t="str">
            <v>F</v>
          </cell>
          <cell r="H141">
            <v>48</v>
          </cell>
          <cell r="I141">
            <v>43536</v>
          </cell>
          <cell r="J141">
            <v>0</v>
          </cell>
          <cell r="K141">
            <v>5</v>
          </cell>
          <cell r="L141" t="str">
            <v>Cirrhosis</v>
          </cell>
          <cell r="N141" t="str">
            <v>HCC from AK 1/28/40</v>
          </cell>
          <cell r="O141" t="str">
            <v>e</v>
          </cell>
          <cell r="P141" t="str">
            <v>7..8</v>
          </cell>
          <cell r="Q141">
            <v>44596</v>
          </cell>
          <cell r="R141">
            <v>11</v>
          </cell>
          <cell r="S141" t="str">
            <v>KB</v>
          </cell>
          <cell r="T141">
            <v>533</v>
          </cell>
          <cell r="U141">
            <v>1.8</v>
          </cell>
          <cell r="V141">
            <v>0.19999999999999996</v>
          </cell>
          <cell r="W141" t="str">
            <v>PDF</v>
          </cell>
          <cell r="X141">
            <v>167</v>
          </cell>
          <cell r="Y141">
            <v>116.11</v>
          </cell>
          <cell r="Z141">
            <v>327</v>
          </cell>
          <cell r="AA141">
            <v>10.16</v>
          </cell>
          <cell r="AF141">
            <v>50</v>
          </cell>
          <cell r="AG141">
            <v>126.27</v>
          </cell>
          <cell r="AH141">
            <v>6.3135000000000003</v>
          </cell>
          <cell r="AI141">
            <v>3.5075000000000003</v>
          </cell>
          <cell r="AJ141">
            <v>532</v>
          </cell>
          <cell r="AK141" t="str">
            <v>REVCO</v>
          </cell>
          <cell r="AL141" t="str">
            <v>HCC cfDNA Nov 2021 Box 3</v>
          </cell>
          <cell r="AM141" t="str">
            <v>E1</v>
          </cell>
          <cell r="AN141">
            <v>6.3135000000000003</v>
          </cell>
          <cell r="AO141">
            <v>50</v>
          </cell>
          <cell r="AP141">
            <v>0</v>
          </cell>
          <cell r="AQ141">
            <v>9</v>
          </cell>
          <cell r="AR141">
            <v>44602</v>
          </cell>
          <cell r="AT141" t="str">
            <v>IDT8_UDI_75</v>
          </cell>
          <cell r="AU141">
            <v>2</v>
          </cell>
          <cell r="AV141">
            <v>4</v>
          </cell>
          <cell r="AW141" t="str">
            <v>KB</v>
          </cell>
          <cell r="AX141" t="str">
            <v>Qubit File</v>
          </cell>
          <cell r="BJ141">
            <v>20</v>
          </cell>
          <cell r="BK141">
            <v>5.62</v>
          </cell>
          <cell r="BM141">
            <v>112.4</v>
          </cell>
          <cell r="BN141">
            <v>532</v>
          </cell>
          <cell r="BO141" t="str">
            <v>REVCO -20</v>
          </cell>
          <cell r="BP141" t="str">
            <v>HCC PCR1 Box3</v>
          </cell>
          <cell r="BQ141" t="str">
            <v>D10</v>
          </cell>
          <cell r="BR141">
            <v>10</v>
          </cell>
          <cell r="BS141">
            <v>0</v>
          </cell>
          <cell r="BT141">
            <v>5.62</v>
          </cell>
          <cell r="BU141">
            <v>0</v>
          </cell>
          <cell r="BV141">
            <v>44670</v>
          </cell>
          <cell r="BX141">
            <v>0</v>
          </cell>
          <cell r="BY141" t="str">
            <v>CGLI135</v>
          </cell>
        </row>
        <row r="142">
          <cell r="A142" t="str">
            <v>CGLI136P</v>
          </cell>
          <cell r="B142" t="str">
            <v>AK298</v>
          </cell>
          <cell r="C142">
            <v>1</v>
          </cell>
          <cell r="D142">
            <v>44594</v>
          </cell>
          <cell r="E142" t="str">
            <v>CGLI136P</v>
          </cell>
          <cell r="F142" t="str">
            <v>No</v>
          </cell>
          <cell r="G142" t="str">
            <v>M</v>
          </cell>
          <cell r="H142">
            <v>48</v>
          </cell>
          <cell r="I142">
            <v>43578</v>
          </cell>
          <cell r="J142">
            <v>0</v>
          </cell>
          <cell r="K142">
            <v>7</v>
          </cell>
          <cell r="L142" t="str">
            <v>Cirrhosis</v>
          </cell>
          <cell r="N142" t="str">
            <v>HCC from AK 1/28/41</v>
          </cell>
          <cell r="O142" t="str">
            <v>f</v>
          </cell>
          <cell r="P142" t="str">
            <v>1..3</v>
          </cell>
          <cell r="Q142">
            <v>44596</v>
          </cell>
          <cell r="R142">
            <v>11</v>
          </cell>
          <cell r="S142" t="str">
            <v>KB</v>
          </cell>
          <cell r="T142">
            <v>533</v>
          </cell>
          <cell r="U142">
            <v>2.7</v>
          </cell>
          <cell r="V142">
            <v>0.29999999999999982</v>
          </cell>
          <cell r="W142" t="str">
            <v>PDF</v>
          </cell>
          <cell r="X142">
            <v>160</v>
          </cell>
          <cell r="Y142">
            <v>286.79000000000002</v>
          </cell>
          <cell r="Z142">
            <v>320</v>
          </cell>
          <cell r="AA142">
            <v>32.64</v>
          </cell>
          <cell r="AB142">
            <v>448</v>
          </cell>
          <cell r="AC142">
            <v>11.88</v>
          </cell>
          <cell r="AF142">
            <v>50</v>
          </cell>
          <cell r="AG142">
            <v>331.31</v>
          </cell>
          <cell r="AH142">
            <v>16.5655</v>
          </cell>
          <cell r="AI142">
            <v>6.1353703703703699</v>
          </cell>
          <cell r="AJ142">
            <v>532</v>
          </cell>
          <cell r="AK142" t="str">
            <v>REVCO</v>
          </cell>
          <cell r="AL142" t="str">
            <v>HCC cfDNA Nov 2021 Box 3</v>
          </cell>
          <cell r="AM142" t="str">
            <v>E2</v>
          </cell>
          <cell r="AN142">
            <v>15</v>
          </cell>
          <cell r="AO142">
            <v>45.274818146147112</v>
          </cell>
          <cell r="AP142">
            <v>4.725181853852888</v>
          </cell>
          <cell r="AQ142">
            <v>9</v>
          </cell>
          <cell r="AR142">
            <v>44602</v>
          </cell>
          <cell r="AT142" t="str">
            <v>IDT8_UDI_79</v>
          </cell>
          <cell r="AU142">
            <v>3</v>
          </cell>
          <cell r="AV142">
            <v>4</v>
          </cell>
          <cell r="AW142" t="str">
            <v>KB</v>
          </cell>
          <cell r="AX142" t="str">
            <v>Qubit File</v>
          </cell>
          <cell r="BJ142">
            <v>20</v>
          </cell>
          <cell r="BK142">
            <v>8.0399999999999991</v>
          </cell>
          <cell r="BM142">
            <v>160.79999999999998</v>
          </cell>
          <cell r="BN142">
            <v>532</v>
          </cell>
          <cell r="BO142" t="str">
            <v>REVCO -20</v>
          </cell>
          <cell r="BP142" t="str">
            <v>HCC PCR1 Box3</v>
          </cell>
          <cell r="BQ142" t="str">
            <v>E1</v>
          </cell>
          <cell r="BR142">
            <v>10</v>
          </cell>
          <cell r="BS142">
            <v>0</v>
          </cell>
          <cell r="BT142">
            <v>8.0399999999999991</v>
          </cell>
          <cell r="BU142">
            <v>0</v>
          </cell>
          <cell r="BV142">
            <v>44670</v>
          </cell>
          <cell r="BX142">
            <v>1.5655000000000003</v>
          </cell>
          <cell r="BY142" t="str">
            <v>CGLI136</v>
          </cell>
        </row>
        <row r="143">
          <cell r="A143" t="str">
            <v>CGLI137P</v>
          </cell>
          <cell r="B143" t="str">
            <v>AK311</v>
          </cell>
          <cell r="C143">
            <v>1</v>
          </cell>
          <cell r="D143">
            <v>44594</v>
          </cell>
          <cell r="E143" t="str">
            <v>CGLI137P</v>
          </cell>
          <cell r="F143" t="str">
            <v>No</v>
          </cell>
          <cell r="G143" t="str">
            <v>F</v>
          </cell>
          <cell r="H143">
            <v>67</v>
          </cell>
          <cell r="I143">
            <v>43627</v>
          </cell>
          <cell r="J143">
            <v>0</v>
          </cell>
          <cell r="K143">
            <v>7</v>
          </cell>
          <cell r="L143" t="str">
            <v>Cirrhosis</v>
          </cell>
          <cell r="N143" t="str">
            <v>HCC from AK 1/28/42</v>
          </cell>
          <cell r="O143" t="str">
            <v>f</v>
          </cell>
          <cell r="P143" t="str">
            <v>5..7</v>
          </cell>
          <cell r="Q143">
            <v>44596</v>
          </cell>
          <cell r="R143">
            <v>11</v>
          </cell>
          <cell r="S143" t="str">
            <v>KB</v>
          </cell>
          <cell r="T143">
            <v>533</v>
          </cell>
          <cell r="U143">
            <v>3</v>
          </cell>
          <cell r="V143">
            <v>0</v>
          </cell>
          <cell r="W143" t="str">
            <v>PDF</v>
          </cell>
          <cell r="X143">
            <v>162</v>
          </cell>
          <cell r="Y143">
            <v>799.37</v>
          </cell>
          <cell r="Z143">
            <v>340</v>
          </cell>
          <cell r="AA143">
            <v>85.35</v>
          </cell>
          <cell r="AB143">
            <v>499</v>
          </cell>
          <cell r="AC143">
            <v>36.130000000000003</v>
          </cell>
          <cell r="AF143">
            <v>50</v>
          </cell>
          <cell r="AG143">
            <v>920.85</v>
          </cell>
          <cell r="AH143">
            <v>46.042499999999997</v>
          </cell>
          <cell r="AI143">
            <v>15.347499999999998</v>
          </cell>
          <cell r="AJ143">
            <v>532</v>
          </cell>
          <cell r="AK143" t="str">
            <v>REVCO</v>
          </cell>
          <cell r="AL143" t="str">
            <v>HCC cfDNA Nov 2021 Box 3</v>
          </cell>
          <cell r="AM143" t="str">
            <v>E3</v>
          </cell>
          <cell r="AN143">
            <v>15</v>
          </cell>
          <cell r="AO143">
            <v>16.289297931259163</v>
          </cell>
          <cell r="AP143">
            <v>33.710702068740837</v>
          </cell>
          <cell r="AQ143">
            <v>9</v>
          </cell>
          <cell r="AR143">
            <v>44602</v>
          </cell>
          <cell r="AT143" t="str">
            <v>IDT8_UDI_88</v>
          </cell>
          <cell r="AU143">
            <v>3</v>
          </cell>
          <cell r="AV143">
            <v>4</v>
          </cell>
          <cell r="AW143" t="str">
            <v>KB</v>
          </cell>
          <cell r="AX143" t="str">
            <v>Qubit File</v>
          </cell>
          <cell r="BJ143">
            <v>20</v>
          </cell>
          <cell r="BK143">
            <v>10.3</v>
          </cell>
          <cell r="BM143">
            <v>206</v>
          </cell>
          <cell r="BN143">
            <v>532</v>
          </cell>
          <cell r="BO143" t="str">
            <v>REVCO -20</v>
          </cell>
          <cell r="BP143" t="str">
            <v>HCC PCR1 Box3</v>
          </cell>
          <cell r="BQ143" t="str">
            <v>E2</v>
          </cell>
          <cell r="BR143">
            <v>10</v>
          </cell>
          <cell r="BS143">
            <v>0</v>
          </cell>
          <cell r="BT143">
            <v>10.3</v>
          </cell>
          <cell r="BU143">
            <v>0</v>
          </cell>
          <cell r="BV143">
            <v>44670</v>
          </cell>
          <cell r="BX143">
            <v>31.042499999999997</v>
          </cell>
          <cell r="BY143" t="str">
            <v>CGLI137</v>
          </cell>
        </row>
        <row r="144">
          <cell r="A144" t="str">
            <v>CGLI138P</v>
          </cell>
          <cell r="B144" t="str">
            <v>AK318</v>
          </cell>
          <cell r="C144">
            <v>1</v>
          </cell>
          <cell r="D144">
            <v>44594</v>
          </cell>
          <cell r="E144" t="str">
            <v>CGLI138P</v>
          </cell>
          <cell r="F144" t="str">
            <v>No</v>
          </cell>
          <cell r="G144" t="str">
            <v>M</v>
          </cell>
          <cell r="H144">
            <v>57</v>
          </cell>
          <cell r="I144">
            <v>43658</v>
          </cell>
          <cell r="J144">
            <v>0</v>
          </cell>
          <cell r="K144">
            <v>8</v>
          </cell>
          <cell r="L144" t="str">
            <v>Cirrhosis</v>
          </cell>
          <cell r="N144" t="str">
            <v>HCC from AK 1/28/43</v>
          </cell>
          <cell r="O144" t="str">
            <v>f</v>
          </cell>
          <cell r="P144" t="str">
            <v>8..9..1</v>
          </cell>
          <cell r="Q144">
            <v>44596</v>
          </cell>
          <cell r="R144">
            <v>11</v>
          </cell>
          <cell r="S144" t="str">
            <v>KB</v>
          </cell>
          <cell r="T144">
            <v>533</v>
          </cell>
          <cell r="U144">
            <v>3</v>
          </cell>
          <cell r="V144">
            <v>0</v>
          </cell>
          <cell r="W144" t="str">
            <v>PDF</v>
          </cell>
          <cell r="X144">
            <v>158</v>
          </cell>
          <cell r="Y144">
            <v>1714.41</v>
          </cell>
          <cell r="Z144">
            <v>292</v>
          </cell>
          <cell r="AA144">
            <v>111.85</v>
          </cell>
          <cell r="AB144">
            <v>443</v>
          </cell>
          <cell r="AC144">
            <v>36.229999999999997</v>
          </cell>
          <cell r="AF144">
            <v>50</v>
          </cell>
          <cell r="AG144">
            <v>1862.49</v>
          </cell>
          <cell r="AH144">
            <v>93.124499999999998</v>
          </cell>
          <cell r="AI144">
            <v>31.041499999999999</v>
          </cell>
          <cell r="AJ144">
            <v>532</v>
          </cell>
          <cell r="AK144" t="str">
            <v>REVCO</v>
          </cell>
          <cell r="AL144" t="str">
            <v>HCC cfDNA Nov 2021 Box 3</v>
          </cell>
          <cell r="AM144" t="str">
            <v>E4</v>
          </cell>
          <cell r="AN144">
            <v>15</v>
          </cell>
          <cell r="AO144">
            <v>8.0537345166953926</v>
          </cell>
          <cell r="AP144">
            <v>41.946265483304607</v>
          </cell>
          <cell r="AQ144">
            <v>9</v>
          </cell>
          <cell r="AR144">
            <v>44602</v>
          </cell>
          <cell r="AT144" t="str">
            <v>IDT8_UDI_89</v>
          </cell>
          <cell r="AU144">
            <v>3</v>
          </cell>
          <cell r="AV144">
            <v>4</v>
          </cell>
          <cell r="AW144" t="str">
            <v>KB</v>
          </cell>
          <cell r="AX144" t="str">
            <v>Qubit File</v>
          </cell>
          <cell r="BJ144">
            <v>20</v>
          </cell>
          <cell r="BK144">
            <v>5.58</v>
          </cell>
          <cell r="BM144">
            <v>111.6</v>
          </cell>
          <cell r="BN144">
            <v>532</v>
          </cell>
          <cell r="BO144" t="str">
            <v>REVCO -20</v>
          </cell>
          <cell r="BP144" t="str">
            <v>HCC PCR1 Box3</v>
          </cell>
          <cell r="BQ144" t="str">
            <v>E3</v>
          </cell>
          <cell r="BR144">
            <v>10</v>
          </cell>
          <cell r="BS144">
            <v>0</v>
          </cell>
          <cell r="BT144">
            <v>5.58</v>
          </cell>
          <cell r="BU144">
            <v>0</v>
          </cell>
          <cell r="BV144">
            <v>44670</v>
          </cell>
          <cell r="BX144">
            <v>78.124499999999998</v>
          </cell>
          <cell r="BY144" t="str">
            <v>CGLI138</v>
          </cell>
        </row>
        <row r="145">
          <cell r="A145" t="str">
            <v>CGLI139P</v>
          </cell>
          <cell r="B145" t="str">
            <v>AK320</v>
          </cell>
          <cell r="C145">
            <v>1</v>
          </cell>
          <cell r="D145">
            <v>44594</v>
          </cell>
          <cell r="E145" t="str">
            <v>CGLI139P</v>
          </cell>
          <cell r="F145" t="str">
            <v>No</v>
          </cell>
          <cell r="G145" t="str">
            <v>M</v>
          </cell>
          <cell r="H145">
            <v>69</v>
          </cell>
          <cell r="I145">
            <v>43658</v>
          </cell>
          <cell r="J145">
            <v>0</v>
          </cell>
          <cell r="K145">
            <v>5</v>
          </cell>
          <cell r="L145" t="str">
            <v>Cirrhosis</v>
          </cell>
          <cell r="N145" t="str">
            <v>HCC from AK 1/28/44</v>
          </cell>
          <cell r="O145" t="str">
            <v>g</v>
          </cell>
          <cell r="P145" t="str">
            <v>4..5</v>
          </cell>
          <cell r="Q145">
            <v>44596</v>
          </cell>
          <cell r="R145">
            <v>11</v>
          </cell>
          <cell r="S145" t="str">
            <v>KB</v>
          </cell>
          <cell r="T145">
            <v>533</v>
          </cell>
          <cell r="U145">
            <v>2</v>
          </cell>
          <cell r="V145">
            <v>0</v>
          </cell>
          <cell r="W145" t="str">
            <v>PDF</v>
          </cell>
          <cell r="X145">
            <v>163</v>
          </cell>
          <cell r="Y145">
            <v>190.35</v>
          </cell>
          <cell r="AF145">
            <v>50</v>
          </cell>
          <cell r="AG145">
            <v>190.35</v>
          </cell>
          <cell r="AH145">
            <v>9.5175000000000001</v>
          </cell>
          <cell r="AI145">
            <v>4.75875</v>
          </cell>
          <cell r="AJ145">
            <v>532</v>
          </cell>
          <cell r="AK145" t="str">
            <v>REVCO</v>
          </cell>
          <cell r="AL145" t="str">
            <v>HCC cfDNA Nov 2021 Box 3</v>
          </cell>
          <cell r="AM145" t="str">
            <v>E5</v>
          </cell>
          <cell r="AN145">
            <v>9.5175000000000001</v>
          </cell>
          <cell r="AO145">
            <v>50</v>
          </cell>
          <cell r="AP145">
            <v>0</v>
          </cell>
          <cell r="AQ145">
            <v>9</v>
          </cell>
          <cell r="AR145">
            <v>44602</v>
          </cell>
          <cell r="AT145" t="str">
            <v>IDT8_UDI_103</v>
          </cell>
          <cell r="AU145">
            <v>2</v>
          </cell>
          <cell r="AV145">
            <v>4</v>
          </cell>
          <cell r="AW145" t="str">
            <v>KB</v>
          </cell>
          <cell r="AX145" t="str">
            <v>Qubit File</v>
          </cell>
          <cell r="BJ145">
            <v>20</v>
          </cell>
          <cell r="BK145">
            <v>5.64</v>
          </cell>
          <cell r="BM145">
            <v>112.8</v>
          </cell>
          <cell r="BN145">
            <v>532</v>
          </cell>
          <cell r="BO145" t="str">
            <v>REVCO -20</v>
          </cell>
          <cell r="BP145" t="str">
            <v>HCC PCR1 Box3</v>
          </cell>
          <cell r="BQ145" t="str">
            <v>E4</v>
          </cell>
          <cell r="BR145">
            <v>10</v>
          </cell>
          <cell r="BS145">
            <v>0</v>
          </cell>
          <cell r="BT145">
            <v>5.64</v>
          </cell>
          <cell r="BU145">
            <v>0</v>
          </cell>
          <cell r="BV145">
            <v>44670</v>
          </cell>
          <cell r="BX145">
            <v>0</v>
          </cell>
          <cell r="BY145" t="str">
            <v>CGLI139</v>
          </cell>
        </row>
        <row r="146">
          <cell r="A146" t="str">
            <v>CGLI140P</v>
          </cell>
          <cell r="B146" t="str">
            <v>AK322</v>
          </cell>
          <cell r="C146">
            <v>1</v>
          </cell>
          <cell r="D146">
            <v>44594</v>
          </cell>
          <cell r="E146" t="str">
            <v>CGLI140P</v>
          </cell>
          <cell r="F146" t="str">
            <v>No</v>
          </cell>
          <cell r="G146" t="str">
            <v>M</v>
          </cell>
          <cell r="H146">
            <v>59</v>
          </cell>
          <cell r="I146">
            <v>43665</v>
          </cell>
          <cell r="J146">
            <v>0</v>
          </cell>
          <cell r="K146">
            <v>7</v>
          </cell>
          <cell r="L146" t="str">
            <v>Cirrhosis</v>
          </cell>
          <cell r="N146" t="str">
            <v>HCC from AK 1/28/45</v>
          </cell>
          <cell r="O146" t="str">
            <v>g</v>
          </cell>
          <cell r="P146" t="str">
            <v>6..8</v>
          </cell>
          <cell r="Q146">
            <v>44596</v>
          </cell>
          <cell r="R146">
            <v>11</v>
          </cell>
          <cell r="S146" t="str">
            <v>KB</v>
          </cell>
          <cell r="T146">
            <v>533</v>
          </cell>
          <cell r="U146">
            <v>3</v>
          </cell>
          <cell r="V146">
            <v>0</v>
          </cell>
          <cell r="W146" t="str">
            <v>PDF</v>
          </cell>
          <cell r="X146">
            <v>163</v>
          </cell>
          <cell r="Y146">
            <v>1427.87</v>
          </cell>
          <cell r="Z146">
            <v>310</v>
          </cell>
          <cell r="AA146">
            <v>120.5</v>
          </cell>
          <cell r="AB146">
            <v>471</v>
          </cell>
          <cell r="AC146">
            <v>33.65</v>
          </cell>
          <cell r="AF146">
            <v>50</v>
          </cell>
          <cell r="AG146">
            <v>1582.02</v>
          </cell>
          <cell r="AH146">
            <v>79.100999999999999</v>
          </cell>
          <cell r="AI146">
            <v>26.367000000000001</v>
          </cell>
          <cell r="AJ146">
            <v>532</v>
          </cell>
          <cell r="AK146" t="str">
            <v>REVCO</v>
          </cell>
          <cell r="AL146" t="str">
            <v>HCC cfDNA Nov 2021 Box 3</v>
          </cell>
          <cell r="AM146" t="str">
            <v>E6</v>
          </cell>
          <cell r="AN146">
            <v>15</v>
          </cell>
          <cell r="AO146">
            <v>9.481548905829257</v>
          </cell>
          <cell r="AP146">
            <v>40.518451094170743</v>
          </cell>
          <cell r="AQ146">
            <v>9</v>
          </cell>
          <cell r="AR146">
            <v>44602</v>
          </cell>
          <cell r="AT146" t="str">
            <v>IDT8_UDI_112</v>
          </cell>
          <cell r="AU146">
            <v>3</v>
          </cell>
          <cell r="AV146">
            <v>4</v>
          </cell>
          <cell r="AW146" t="str">
            <v>KB</v>
          </cell>
          <cell r="AX146" t="str">
            <v>Qubit File</v>
          </cell>
          <cell r="BJ146">
            <v>20</v>
          </cell>
          <cell r="BK146">
            <v>10.1</v>
          </cell>
          <cell r="BM146">
            <v>202</v>
          </cell>
          <cell r="BN146">
            <v>532</v>
          </cell>
          <cell r="BO146" t="str">
            <v>REVCO -20</v>
          </cell>
          <cell r="BP146" t="str">
            <v>HCC PCR1 Box3</v>
          </cell>
          <cell r="BQ146" t="str">
            <v>E5</v>
          </cell>
          <cell r="BR146">
            <v>10</v>
          </cell>
          <cell r="BS146">
            <v>0</v>
          </cell>
          <cell r="BT146">
            <v>10.1</v>
          </cell>
          <cell r="BU146">
            <v>0</v>
          </cell>
          <cell r="BV146">
            <v>44670</v>
          </cell>
          <cell r="BX146">
            <v>64.100999999999999</v>
          </cell>
          <cell r="BY146" t="str">
            <v>CGLI140</v>
          </cell>
        </row>
        <row r="147">
          <cell r="A147" t="str">
            <v>CGH16N_2</v>
          </cell>
          <cell r="E147" t="str">
            <v>CGH16N_2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Q147">
            <v>43407</v>
          </cell>
          <cell r="S147" t="str">
            <v>AL</v>
          </cell>
          <cell r="W147" t="str">
            <v>103018 nDNA 1_DNA 1000_DE13805124_2018-10-30_15-52-26</v>
          </cell>
          <cell r="X147">
            <v>157</v>
          </cell>
          <cell r="Y147">
            <v>33.880000000000003</v>
          </cell>
          <cell r="AF147">
            <v>50</v>
          </cell>
          <cell r="AG147">
            <v>33.880000000000003</v>
          </cell>
          <cell r="AH147">
            <v>1694.0000000000002</v>
          </cell>
          <cell r="AI147" t="e">
            <v>#DIV/0!</v>
          </cell>
          <cell r="AJ147">
            <v>531</v>
          </cell>
          <cell r="AK147">
            <v>-20</v>
          </cell>
          <cell r="AL147" t="str">
            <v>Lymphocyte control</v>
          </cell>
          <cell r="AM147" t="str">
            <v>small box</v>
          </cell>
          <cell r="AN147">
            <v>34</v>
          </cell>
          <cell r="AO147">
            <v>1.0035419126328216</v>
          </cell>
          <cell r="AP147">
            <v>48.996458087367181</v>
          </cell>
          <cell r="AQ147">
            <v>9</v>
          </cell>
          <cell r="AR147">
            <v>44602</v>
          </cell>
          <cell r="AT147" t="str">
            <v>IDT8_UDI_117</v>
          </cell>
          <cell r="AU147">
            <v>3</v>
          </cell>
          <cell r="AV147">
            <v>4</v>
          </cell>
          <cell r="AW147" t="str">
            <v>KB</v>
          </cell>
          <cell r="AX147" t="str">
            <v>Qubit File</v>
          </cell>
          <cell r="BJ147">
            <v>20</v>
          </cell>
          <cell r="BK147">
            <v>25.2</v>
          </cell>
          <cell r="BM147">
            <v>504</v>
          </cell>
          <cell r="BN147">
            <v>532</v>
          </cell>
          <cell r="BO147" t="str">
            <v>REVCO -20</v>
          </cell>
          <cell r="BP147" t="str">
            <v>HCC PCR1 Box3</v>
          </cell>
          <cell r="BQ147" t="str">
            <v>E6</v>
          </cell>
          <cell r="BR147">
            <v>10</v>
          </cell>
          <cell r="BS147">
            <v>0</v>
          </cell>
          <cell r="BT147">
            <v>25.2</v>
          </cell>
          <cell r="BU147">
            <v>0</v>
          </cell>
          <cell r="BV147">
            <v>44670</v>
          </cell>
          <cell r="BX147">
            <v>1660.0000000000002</v>
          </cell>
          <cell r="BY147" t="str">
            <v>CGH16N_2</v>
          </cell>
        </row>
        <row r="148">
          <cell r="A148" t="str">
            <v>CGLI141P</v>
          </cell>
          <cell r="B148">
            <v>30679</v>
          </cell>
          <cell r="C148">
            <v>1</v>
          </cell>
          <cell r="D148">
            <v>44673</v>
          </cell>
          <cell r="E148" t="str">
            <v>CGLI141P</v>
          </cell>
          <cell r="F148" t="str">
            <v>No</v>
          </cell>
          <cell r="G148" t="str">
            <v>M</v>
          </cell>
          <cell r="H148">
            <v>60.1232032854209</v>
          </cell>
          <cell r="I148">
            <v>41662</v>
          </cell>
          <cell r="J148" t="str">
            <v>N</v>
          </cell>
          <cell r="L148" t="str">
            <v>HCV</v>
          </cell>
          <cell r="M148" t="str">
            <v>Yes</v>
          </cell>
          <cell r="N148" t="str">
            <v>ALIVE HCV</v>
          </cell>
          <cell r="O148" t="str">
            <v>Well #</v>
          </cell>
          <cell r="P148">
            <v>1</v>
          </cell>
          <cell r="Q148">
            <v>44718</v>
          </cell>
          <cell r="R148">
            <v>12</v>
          </cell>
          <cell r="S148" t="str">
            <v>ZF</v>
          </cell>
          <cell r="T148">
            <v>533</v>
          </cell>
          <cell r="U148">
            <v>1</v>
          </cell>
          <cell r="V148">
            <v>0</v>
          </cell>
          <cell r="W148" t="str">
            <v>PDF</v>
          </cell>
          <cell r="X148">
            <v>168</v>
          </cell>
          <cell r="Y148">
            <v>28.19</v>
          </cell>
          <cell r="AF148">
            <v>50</v>
          </cell>
          <cell r="AG148">
            <v>28.19</v>
          </cell>
          <cell r="AH148">
            <v>1.4095</v>
          </cell>
          <cell r="AI148">
            <v>1.4095</v>
          </cell>
          <cell r="AJ148">
            <v>532</v>
          </cell>
          <cell r="AK148" t="str">
            <v>REVCO</v>
          </cell>
          <cell r="AL148" t="str">
            <v>HCC cfDNA 6/22 Box 1</v>
          </cell>
          <cell r="AM148">
            <v>1</v>
          </cell>
          <cell r="AN148">
            <v>1.4095</v>
          </cell>
          <cell r="AO148">
            <v>50</v>
          </cell>
          <cell r="AP148">
            <v>0</v>
          </cell>
          <cell r="AQ148">
            <v>10</v>
          </cell>
          <cell r="AR148">
            <v>44741</v>
          </cell>
          <cell r="AT148" t="str">
            <v>IDT8_UDI_280</v>
          </cell>
          <cell r="AU148">
            <v>1</v>
          </cell>
          <cell r="AV148">
            <v>4</v>
          </cell>
          <cell r="AW148" t="str">
            <v>ZF</v>
          </cell>
          <cell r="AY148">
            <v>310</v>
          </cell>
          <cell r="AZ148">
            <v>0.69</v>
          </cell>
          <cell r="BA148">
            <v>3.4</v>
          </cell>
          <cell r="BJ148">
            <v>20</v>
          </cell>
          <cell r="BK148">
            <v>0.69</v>
          </cell>
          <cell r="BL148">
            <v>3.4</v>
          </cell>
          <cell r="BM148">
            <v>13.799999999999999</v>
          </cell>
          <cell r="BN148">
            <v>532</v>
          </cell>
          <cell r="BO148" t="str">
            <v>REVCO -20</v>
          </cell>
          <cell r="BP148" t="str">
            <v>HCC PCR1 June 22 box1</v>
          </cell>
          <cell r="BQ148" t="str">
            <v>A1</v>
          </cell>
          <cell r="BR148">
            <v>10</v>
          </cell>
          <cell r="BS148">
            <v>0</v>
          </cell>
          <cell r="BT148">
            <v>0.69</v>
          </cell>
          <cell r="BU148">
            <v>3.4</v>
          </cell>
          <cell r="BV148">
            <v>44781</v>
          </cell>
          <cell r="BX148">
            <v>0</v>
          </cell>
          <cell r="BY148" t="str">
            <v>CGLI141</v>
          </cell>
        </row>
        <row r="149">
          <cell r="A149" t="str">
            <v>CGLI142P</v>
          </cell>
          <cell r="B149">
            <v>38356</v>
          </cell>
          <cell r="C149">
            <v>1</v>
          </cell>
          <cell r="D149">
            <v>44673</v>
          </cell>
          <cell r="E149" t="str">
            <v>CGLI142P</v>
          </cell>
          <cell r="F149" t="str">
            <v>No</v>
          </cell>
          <cell r="G149" t="str">
            <v>M</v>
          </cell>
          <cell r="H149">
            <v>49.620807665982198</v>
          </cell>
          <cell r="I149">
            <v>41697</v>
          </cell>
          <cell r="J149" t="str">
            <v>N</v>
          </cell>
          <cell r="L149" t="str">
            <v>HCV</v>
          </cell>
          <cell r="M149" t="str">
            <v>No</v>
          </cell>
          <cell r="N149" t="str">
            <v>ALIVE HCV</v>
          </cell>
          <cell r="O149" t="str">
            <v>Well #</v>
          </cell>
          <cell r="P149">
            <v>2</v>
          </cell>
          <cell r="Q149">
            <v>44718</v>
          </cell>
          <cell r="R149">
            <v>12</v>
          </cell>
          <cell r="S149" t="str">
            <v>ZF</v>
          </cell>
          <cell r="T149">
            <v>533</v>
          </cell>
          <cell r="U149">
            <v>1</v>
          </cell>
          <cell r="V149">
            <v>0</v>
          </cell>
          <cell r="W149" t="str">
            <v>PDF</v>
          </cell>
          <cell r="X149">
            <v>165</v>
          </cell>
          <cell r="Y149">
            <v>84.25</v>
          </cell>
          <cell r="AF149">
            <v>50</v>
          </cell>
          <cell r="AG149">
            <v>84.25</v>
          </cell>
          <cell r="AH149">
            <v>4.2125000000000004</v>
          </cell>
          <cell r="AI149">
            <v>4.2125000000000004</v>
          </cell>
          <cell r="AJ149">
            <v>532</v>
          </cell>
          <cell r="AK149" t="str">
            <v>REVCO</v>
          </cell>
          <cell r="AL149" t="str">
            <v>HCC cfDNA 6/22 Box 1</v>
          </cell>
          <cell r="AM149">
            <v>2</v>
          </cell>
          <cell r="AN149">
            <v>4.2125000000000004</v>
          </cell>
          <cell r="AO149">
            <v>50</v>
          </cell>
          <cell r="AP149">
            <v>0</v>
          </cell>
          <cell r="AQ149">
            <v>10</v>
          </cell>
          <cell r="AR149">
            <v>44741</v>
          </cell>
          <cell r="AT149" t="str">
            <v>IDT8_UDI_281</v>
          </cell>
          <cell r="AU149">
            <v>1</v>
          </cell>
          <cell r="AV149">
            <v>4</v>
          </cell>
          <cell r="AW149" t="str">
            <v>ZF</v>
          </cell>
          <cell r="AY149">
            <v>307</v>
          </cell>
          <cell r="AZ149">
            <v>2.5099999999999998</v>
          </cell>
          <cell r="BA149">
            <v>12.4</v>
          </cell>
          <cell r="BJ149">
            <v>20</v>
          </cell>
          <cell r="BK149">
            <v>2.5099999999999998</v>
          </cell>
          <cell r="BL149">
            <v>12.4</v>
          </cell>
          <cell r="BM149">
            <v>50.199999999999996</v>
          </cell>
          <cell r="BN149">
            <v>532</v>
          </cell>
          <cell r="BO149" t="str">
            <v>REVCO -20</v>
          </cell>
          <cell r="BP149" t="str">
            <v>HCC PCR1 June 22 box1</v>
          </cell>
          <cell r="BQ149" t="str">
            <v>A2</v>
          </cell>
          <cell r="BR149">
            <v>10</v>
          </cell>
          <cell r="BS149">
            <v>0</v>
          </cell>
          <cell r="BT149">
            <v>2.5099999999999998</v>
          </cell>
          <cell r="BU149">
            <v>12.4</v>
          </cell>
          <cell r="BV149">
            <v>44781</v>
          </cell>
          <cell r="BX149">
            <v>0</v>
          </cell>
          <cell r="BY149" t="str">
            <v>CGLI142</v>
          </cell>
        </row>
        <row r="150">
          <cell r="A150" t="str">
            <v>CGLI143P</v>
          </cell>
          <cell r="B150">
            <v>30592</v>
          </cell>
          <cell r="C150">
            <v>1</v>
          </cell>
          <cell r="D150">
            <v>44673</v>
          </cell>
          <cell r="E150" t="str">
            <v>CGLI143P</v>
          </cell>
          <cell r="F150" t="str">
            <v>No</v>
          </cell>
          <cell r="G150" t="str">
            <v>M</v>
          </cell>
          <cell r="H150">
            <v>60.328542094455898</v>
          </cell>
          <cell r="I150">
            <v>41708</v>
          </cell>
          <cell r="J150" t="str">
            <v>N</v>
          </cell>
          <cell r="L150" t="str">
            <v>HCV</v>
          </cell>
          <cell r="M150" t="str">
            <v>No</v>
          </cell>
          <cell r="N150" t="str">
            <v>ALIVE HCV</v>
          </cell>
          <cell r="O150" t="str">
            <v>Well #</v>
          </cell>
          <cell r="P150">
            <v>3</v>
          </cell>
          <cell r="Q150">
            <v>44718</v>
          </cell>
          <cell r="R150">
            <v>12</v>
          </cell>
          <cell r="S150" t="str">
            <v>ZF</v>
          </cell>
          <cell r="T150">
            <v>533</v>
          </cell>
          <cell r="U150">
            <v>1</v>
          </cell>
          <cell r="V150">
            <v>0</v>
          </cell>
          <cell r="W150" t="str">
            <v>PDF</v>
          </cell>
          <cell r="X150">
            <v>171</v>
          </cell>
          <cell r="Y150">
            <v>31.15</v>
          </cell>
          <cell r="AF150">
            <v>50</v>
          </cell>
          <cell r="AG150">
            <v>31.15</v>
          </cell>
          <cell r="AH150">
            <v>1.5575000000000001</v>
          </cell>
          <cell r="AI150">
            <v>1.5575000000000001</v>
          </cell>
          <cell r="AJ150">
            <v>532</v>
          </cell>
          <cell r="AK150" t="str">
            <v>REVCO</v>
          </cell>
          <cell r="AL150" t="str">
            <v>HCC cfDNA 6/22 Box 1</v>
          </cell>
          <cell r="AM150">
            <v>3</v>
          </cell>
          <cell r="AN150">
            <v>1.5575000000000001</v>
          </cell>
          <cell r="AO150">
            <v>50</v>
          </cell>
          <cell r="AP150">
            <v>0</v>
          </cell>
          <cell r="AQ150">
            <v>10</v>
          </cell>
          <cell r="AR150">
            <v>44741</v>
          </cell>
          <cell r="AT150" t="str">
            <v>IDT8_UDI_289</v>
          </cell>
          <cell r="AU150">
            <v>1</v>
          </cell>
          <cell r="AV150">
            <v>4</v>
          </cell>
          <cell r="AW150" t="str">
            <v>ZF</v>
          </cell>
          <cell r="AY150">
            <v>302</v>
          </cell>
          <cell r="AZ150">
            <v>0.9</v>
          </cell>
          <cell r="BA150">
            <v>4.5</v>
          </cell>
          <cell r="BJ150">
            <v>20</v>
          </cell>
          <cell r="BK150">
            <v>0.9</v>
          </cell>
          <cell r="BL150">
            <v>4.5</v>
          </cell>
          <cell r="BM150">
            <v>18</v>
          </cell>
          <cell r="BN150">
            <v>532</v>
          </cell>
          <cell r="BO150" t="str">
            <v>REVCO -20</v>
          </cell>
          <cell r="BP150" t="str">
            <v>HCC PCR1 June 22 box1</v>
          </cell>
          <cell r="BQ150" t="str">
            <v>A3</v>
          </cell>
          <cell r="BR150">
            <v>10</v>
          </cell>
          <cell r="BS150">
            <v>0</v>
          </cell>
          <cell r="BT150">
            <v>0.9</v>
          </cell>
          <cell r="BU150">
            <v>4.5</v>
          </cell>
          <cell r="BV150">
            <v>44781</v>
          </cell>
          <cell r="BX150">
            <v>0</v>
          </cell>
          <cell r="BY150" t="str">
            <v>CGLI143</v>
          </cell>
        </row>
        <row r="151">
          <cell r="A151" t="str">
            <v>CGLI144P</v>
          </cell>
          <cell r="B151">
            <v>83790</v>
          </cell>
          <cell r="C151">
            <v>1</v>
          </cell>
          <cell r="D151">
            <v>44673</v>
          </cell>
          <cell r="E151" t="str">
            <v>CGLI144P</v>
          </cell>
          <cell r="F151" t="str">
            <v>No</v>
          </cell>
          <cell r="G151" t="str">
            <v>M</v>
          </cell>
          <cell r="H151">
            <v>58.6064339493498</v>
          </cell>
          <cell r="I151">
            <v>41716</v>
          </cell>
          <cell r="J151" t="str">
            <v>N</v>
          </cell>
          <cell r="L151" t="str">
            <v>HCV</v>
          </cell>
          <cell r="M151" t="str">
            <v>Yes</v>
          </cell>
          <cell r="N151" t="str">
            <v>ALIVE HCV</v>
          </cell>
          <cell r="O151" t="str">
            <v>Well #</v>
          </cell>
          <cell r="P151">
            <v>4</v>
          </cell>
          <cell r="Q151">
            <v>44718</v>
          </cell>
          <cell r="R151">
            <v>12</v>
          </cell>
          <cell r="S151" t="str">
            <v>ZF</v>
          </cell>
          <cell r="T151">
            <v>533</v>
          </cell>
          <cell r="U151">
            <v>1</v>
          </cell>
          <cell r="V151">
            <v>0</v>
          </cell>
          <cell r="W151" t="str">
            <v>PDF</v>
          </cell>
          <cell r="X151">
            <v>171</v>
          </cell>
          <cell r="Y151">
            <v>15.42</v>
          </cell>
          <cell r="AF151">
            <v>50</v>
          </cell>
          <cell r="AG151">
            <v>15.42</v>
          </cell>
          <cell r="AH151">
            <v>0.77100000000000002</v>
          </cell>
          <cell r="AI151">
            <v>0.77100000000000002</v>
          </cell>
          <cell r="AJ151">
            <v>532</v>
          </cell>
          <cell r="AK151" t="str">
            <v>REVCO</v>
          </cell>
          <cell r="AL151" t="str">
            <v>HCC cfDNA 6/22 Box 1</v>
          </cell>
          <cell r="AM151">
            <v>4</v>
          </cell>
          <cell r="AN151">
            <v>0.77100000000000002</v>
          </cell>
          <cell r="AO151">
            <v>50</v>
          </cell>
          <cell r="AP151">
            <v>0</v>
          </cell>
          <cell r="AQ151">
            <v>10</v>
          </cell>
          <cell r="AR151">
            <v>44741</v>
          </cell>
          <cell r="AT151" t="str">
            <v>IDT8_UDI_292</v>
          </cell>
          <cell r="AU151">
            <v>1</v>
          </cell>
          <cell r="AV151">
            <v>4</v>
          </cell>
          <cell r="AW151" t="str">
            <v>ZF</v>
          </cell>
          <cell r="AY151">
            <v>309</v>
          </cell>
          <cell r="AZ151">
            <v>0.66</v>
          </cell>
          <cell r="BA151">
            <v>3.2</v>
          </cell>
          <cell r="BJ151">
            <v>20</v>
          </cell>
          <cell r="BK151">
            <v>0.66</v>
          </cell>
          <cell r="BL151">
            <v>3.2</v>
          </cell>
          <cell r="BM151">
            <v>13.200000000000001</v>
          </cell>
          <cell r="BN151">
            <v>532</v>
          </cell>
          <cell r="BO151" t="str">
            <v>REVCO -20</v>
          </cell>
          <cell r="BP151" t="str">
            <v>HCC PCR1 June 22 box1</v>
          </cell>
          <cell r="BQ151" t="str">
            <v>A4</v>
          </cell>
          <cell r="BR151">
            <v>10</v>
          </cell>
          <cell r="BS151">
            <v>0</v>
          </cell>
          <cell r="BT151">
            <v>0.66</v>
          </cell>
          <cell r="BU151">
            <v>3.2</v>
          </cell>
          <cell r="BV151">
            <v>44781</v>
          </cell>
          <cell r="BX151">
            <v>0</v>
          </cell>
          <cell r="BY151" t="str">
            <v>CGLI144</v>
          </cell>
        </row>
        <row r="152">
          <cell r="A152" t="str">
            <v>CGLI145P</v>
          </cell>
          <cell r="B152">
            <v>39349</v>
          </cell>
          <cell r="C152">
            <v>1</v>
          </cell>
          <cell r="D152">
            <v>44673</v>
          </cell>
          <cell r="E152" t="str">
            <v>CGLI145P</v>
          </cell>
          <cell r="F152" t="str">
            <v>No</v>
          </cell>
          <cell r="G152" t="str">
            <v>M</v>
          </cell>
          <cell r="H152">
            <v>46.551676933607098</v>
          </cell>
          <cell r="I152">
            <v>41718</v>
          </cell>
          <cell r="J152" t="str">
            <v>N</v>
          </cell>
          <cell r="L152" t="str">
            <v>HCV</v>
          </cell>
          <cell r="M152" t="str">
            <v>No</v>
          </cell>
          <cell r="N152" t="str">
            <v>ALIVE HCV</v>
          </cell>
          <cell r="O152" t="str">
            <v>Well #</v>
          </cell>
          <cell r="P152">
            <v>5</v>
          </cell>
          <cell r="Q152">
            <v>44718</v>
          </cell>
          <cell r="R152">
            <v>12</v>
          </cell>
          <cell r="S152" t="str">
            <v>ZF</v>
          </cell>
          <cell r="T152">
            <v>533</v>
          </cell>
          <cell r="U152">
            <v>1</v>
          </cell>
          <cell r="V152">
            <v>0</v>
          </cell>
          <cell r="W152" t="str">
            <v>PDF</v>
          </cell>
          <cell r="X152">
            <v>176</v>
          </cell>
          <cell r="Y152">
            <v>5.87</v>
          </cell>
          <cell r="AF152">
            <v>50</v>
          </cell>
          <cell r="AG152">
            <v>5.87</v>
          </cell>
          <cell r="AH152">
            <v>0.29349999999999998</v>
          </cell>
          <cell r="AI152">
            <v>0.29349999999999998</v>
          </cell>
          <cell r="AJ152">
            <v>532</v>
          </cell>
          <cell r="AK152" t="str">
            <v>REVCO</v>
          </cell>
          <cell r="AL152" t="str">
            <v>HCC cfDNA 6/22 Box 1</v>
          </cell>
          <cell r="AM152">
            <v>5</v>
          </cell>
          <cell r="AN152">
            <v>0.29349999999999998</v>
          </cell>
          <cell r="AO152">
            <v>50</v>
          </cell>
          <cell r="AP152">
            <v>0</v>
          </cell>
          <cell r="AQ152">
            <v>10</v>
          </cell>
          <cell r="AR152">
            <v>44741</v>
          </cell>
          <cell r="AT152" t="str">
            <v>IDT8_UDI_298</v>
          </cell>
          <cell r="AU152">
            <v>1</v>
          </cell>
          <cell r="AV152">
            <v>4</v>
          </cell>
          <cell r="AW152" t="str">
            <v>ZF</v>
          </cell>
          <cell r="AY152">
            <v>308</v>
          </cell>
          <cell r="AZ152">
            <v>0.28000000000000003</v>
          </cell>
          <cell r="BA152">
            <v>1.4</v>
          </cell>
          <cell r="BJ152">
            <v>20</v>
          </cell>
          <cell r="BK152">
            <v>0.28000000000000003</v>
          </cell>
          <cell r="BL152">
            <v>1.4</v>
          </cell>
          <cell r="BM152">
            <v>5.6000000000000005</v>
          </cell>
          <cell r="BN152">
            <v>532</v>
          </cell>
          <cell r="BO152" t="str">
            <v>REVCO -20</v>
          </cell>
          <cell r="BP152" t="str">
            <v>HCC PCR1 June 22 box1</v>
          </cell>
          <cell r="BQ152" t="str">
            <v>A5</v>
          </cell>
          <cell r="BR152">
            <v>10</v>
          </cell>
          <cell r="BS152">
            <v>0</v>
          </cell>
          <cell r="BT152">
            <v>0.28000000000000003</v>
          </cell>
          <cell r="BU152">
            <v>1.4</v>
          </cell>
          <cell r="BV152">
            <v>44781</v>
          </cell>
          <cell r="BX152">
            <v>0</v>
          </cell>
          <cell r="BY152" t="str">
            <v>CGLI145</v>
          </cell>
        </row>
        <row r="153">
          <cell r="A153" t="str">
            <v>CGLI148P</v>
          </cell>
          <cell r="B153">
            <v>12960</v>
          </cell>
          <cell r="C153">
            <v>1</v>
          </cell>
          <cell r="D153">
            <v>44673</v>
          </cell>
          <cell r="E153" t="str">
            <v>CGLI148P</v>
          </cell>
          <cell r="F153" t="str">
            <v>No</v>
          </cell>
          <cell r="G153" t="str">
            <v>F</v>
          </cell>
          <cell r="H153">
            <v>61.489390828199902</v>
          </cell>
          <cell r="I153">
            <v>41795</v>
          </cell>
          <cell r="J153" t="str">
            <v>N</v>
          </cell>
          <cell r="L153" t="str">
            <v>HCV</v>
          </cell>
          <cell r="M153" t="str">
            <v>Yes</v>
          </cell>
          <cell r="N153" t="str">
            <v>ALIVE HCV</v>
          </cell>
          <cell r="O153" t="str">
            <v>Well #</v>
          </cell>
          <cell r="P153">
            <v>8</v>
          </cell>
          <cell r="Q153">
            <v>44718</v>
          </cell>
          <cell r="R153">
            <v>12</v>
          </cell>
          <cell r="S153" t="str">
            <v>ZF</v>
          </cell>
          <cell r="T153">
            <v>533</v>
          </cell>
          <cell r="U153">
            <v>1</v>
          </cell>
          <cell r="V153">
            <v>0</v>
          </cell>
          <cell r="W153" t="str">
            <v>PDF</v>
          </cell>
          <cell r="X153">
            <v>168</v>
          </cell>
          <cell r="Y153">
            <v>135.04</v>
          </cell>
          <cell r="Z153">
            <v>348</v>
          </cell>
          <cell r="AA153">
            <v>13</v>
          </cell>
          <cell r="AF153">
            <v>50</v>
          </cell>
          <cell r="AG153">
            <v>148.04</v>
          </cell>
          <cell r="AH153">
            <v>7.4020000000000001</v>
          </cell>
          <cell r="AI153">
            <v>7.4020000000000001</v>
          </cell>
          <cell r="AJ153">
            <v>532</v>
          </cell>
          <cell r="AK153" t="str">
            <v>REVCO</v>
          </cell>
          <cell r="AL153" t="str">
            <v>HCC cfDNA 6/22 Box 1</v>
          </cell>
          <cell r="AM153">
            <v>6</v>
          </cell>
          <cell r="AN153">
            <v>7.4020000000000001</v>
          </cell>
          <cell r="AO153">
            <v>50</v>
          </cell>
          <cell r="AP153">
            <v>0</v>
          </cell>
          <cell r="AQ153">
            <v>10</v>
          </cell>
          <cell r="AR153">
            <v>44741</v>
          </cell>
          <cell r="AT153" t="str">
            <v>IDT8_UDI_306</v>
          </cell>
          <cell r="AU153">
            <v>2</v>
          </cell>
          <cell r="AV153">
            <v>4</v>
          </cell>
          <cell r="AW153" t="str">
            <v>ZF</v>
          </cell>
          <cell r="AY153">
            <v>305</v>
          </cell>
          <cell r="AZ153">
            <v>3.64</v>
          </cell>
          <cell r="BA153">
            <v>18.100000000000001</v>
          </cell>
          <cell r="BJ153">
            <v>20</v>
          </cell>
          <cell r="BK153">
            <v>3.64</v>
          </cell>
          <cell r="BL153">
            <v>18.100000000000001</v>
          </cell>
          <cell r="BM153">
            <v>72.8</v>
          </cell>
          <cell r="BN153">
            <v>532</v>
          </cell>
          <cell r="BO153" t="str">
            <v>REVCO -20</v>
          </cell>
          <cell r="BP153" t="str">
            <v>HCC PCR1 June 22 box1</v>
          </cell>
          <cell r="BQ153" t="str">
            <v>A6</v>
          </cell>
          <cell r="BR153">
            <v>10</v>
          </cell>
          <cell r="BS153">
            <v>0</v>
          </cell>
          <cell r="BT153">
            <v>3.64</v>
          </cell>
          <cell r="BU153">
            <v>18.100000000000001</v>
          </cell>
          <cell r="BV153">
            <v>44781</v>
          </cell>
          <cell r="BX153">
            <v>0</v>
          </cell>
          <cell r="BY153" t="str">
            <v>CGLI148</v>
          </cell>
        </row>
        <row r="154">
          <cell r="A154" t="str">
            <v>CGLI201P</v>
          </cell>
          <cell r="B154" t="str">
            <v>HCCAK223</v>
          </cell>
          <cell r="C154">
            <v>3</v>
          </cell>
          <cell r="D154">
            <v>44715</v>
          </cell>
          <cell r="E154" t="str">
            <v>CGLI201P</v>
          </cell>
          <cell r="F154" t="str">
            <v>Yes</v>
          </cell>
          <cell r="G154" t="str">
            <v>M</v>
          </cell>
          <cell r="H154">
            <v>66</v>
          </cell>
          <cell r="I154">
            <v>43185</v>
          </cell>
          <cell r="J154" t="str">
            <v>A</v>
          </cell>
          <cell r="K154" t="str">
            <v>B</v>
          </cell>
          <cell r="L154" t="str">
            <v>HCC</v>
          </cell>
          <cell r="N154" t="str">
            <v>AMY KIM 6/1/22</v>
          </cell>
          <cell r="P154">
            <v>1</v>
          </cell>
          <cell r="Q154">
            <v>44727</v>
          </cell>
          <cell r="R154">
            <v>15</v>
          </cell>
          <cell r="S154" t="str">
            <v>ZF</v>
          </cell>
          <cell r="T154">
            <v>533</v>
          </cell>
          <cell r="U154">
            <v>2.9</v>
          </cell>
          <cell r="V154">
            <v>0.10000000000000009</v>
          </cell>
          <cell r="W154" t="str">
            <v>PDF</v>
          </cell>
          <cell r="X154">
            <v>166</v>
          </cell>
          <cell r="Y154">
            <v>677.4</v>
          </cell>
          <cell r="Z154">
            <v>320</v>
          </cell>
          <cell r="AA154">
            <v>57.83</v>
          </cell>
          <cell r="AB154">
            <v>495</v>
          </cell>
          <cell r="AC154">
            <v>24.04</v>
          </cell>
          <cell r="AF154">
            <v>50</v>
          </cell>
          <cell r="AG154">
            <v>761.43</v>
          </cell>
          <cell r="AH154">
            <v>38.0715</v>
          </cell>
          <cell r="AI154">
            <v>13.128103448275862</v>
          </cell>
          <cell r="AJ154">
            <v>532</v>
          </cell>
          <cell r="AK154" t="str">
            <v>REVCO</v>
          </cell>
          <cell r="AL154" t="str">
            <v>HCC cfDNA 6/22 Box 1</v>
          </cell>
          <cell r="AM154">
            <v>7</v>
          </cell>
          <cell r="AN154">
            <v>15</v>
          </cell>
          <cell r="AO154">
            <v>19.699775422560183</v>
          </cell>
          <cell r="AP154">
            <v>30.300224577439817</v>
          </cell>
          <cell r="AQ154">
            <v>10</v>
          </cell>
          <cell r="AR154">
            <v>44741</v>
          </cell>
          <cell r="AT154" t="str">
            <v>IDT8_UDI_309</v>
          </cell>
          <cell r="AU154">
            <v>3</v>
          </cell>
          <cell r="AV154">
            <v>4</v>
          </cell>
          <cell r="AW154" t="str">
            <v>ZF</v>
          </cell>
          <cell r="AY154">
            <v>305</v>
          </cell>
          <cell r="AZ154">
            <v>0.47</v>
          </cell>
          <cell r="BA154">
            <v>2.4</v>
          </cell>
          <cell r="BJ154">
            <v>20</v>
          </cell>
          <cell r="BK154">
            <v>0.47</v>
          </cell>
          <cell r="BL154">
            <v>2.4</v>
          </cell>
          <cell r="BM154">
            <v>9.3999999999999986</v>
          </cell>
          <cell r="BN154">
            <v>532</v>
          </cell>
          <cell r="BO154" t="str">
            <v>REVCO -20</v>
          </cell>
          <cell r="BP154" t="str">
            <v>HCC PCR1 June 22 box1</v>
          </cell>
          <cell r="BQ154" t="str">
            <v>A7</v>
          </cell>
          <cell r="BR154">
            <v>10</v>
          </cell>
          <cell r="BS154">
            <v>0</v>
          </cell>
          <cell r="BT154">
            <v>0.47</v>
          </cell>
          <cell r="BU154">
            <v>2.4</v>
          </cell>
          <cell r="BV154">
            <v>44781</v>
          </cell>
          <cell r="BX154">
            <v>23.0715</v>
          </cell>
          <cell r="BY154" t="str">
            <v>CGLI201</v>
          </cell>
        </row>
        <row r="155">
          <cell r="A155" t="str">
            <v>CGLI201P1</v>
          </cell>
          <cell r="B155" t="str">
            <v>HCCAK223 Pre LT</v>
          </cell>
          <cell r="C155">
            <v>3</v>
          </cell>
          <cell r="D155">
            <v>44715</v>
          </cell>
          <cell r="E155" t="str">
            <v>CGLI201P1</v>
          </cell>
          <cell r="F155" t="str">
            <v>Yes</v>
          </cell>
          <cell r="G155" t="str">
            <v>M</v>
          </cell>
          <cell r="H155">
            <v>66</v>
          </cell>
          <cell r="I155">
            <v>43455</v>
          </cell>
          <cell r="J155" t="str">
            <v>A</v>
          </cell>
          <cell r="K155" t="str">
            <v>B</v>
          </cell>
          <cell r="L155" t="str">
            <v>HCC</v>
          </cell>
          <cell r="N155" t="str">
            <v>AMY KIM 6/1/22</v>
          </cell>
          <cell r="P155">
            <v>4</v>
          </cell>
          <cell r="Q155">
            <v>44727</v>
          </cell>
          <cell r="R155">
            <v>15</v>
          </cell>
          <cell r="S155" t="str">
            <v>ZF</v>
          </cell>
          <cell r="T155">
            <v>533</v>
          </cell>
          <cell r="U155">
            <v>3</v>
          </cell>
          <cell r="V155">
            <v>0</v>
          </cell>
          <cell r="W155" t="str">
            <v>PDF</v>
          </cell>
          <cell r="X155">
            <v>170</v>
          </cell>
          <cell r="Y155">
            <v>679.56</v>
          </cell>
          <cell r="Z155">
            <v>320</v>
          </cell>
          <cell r="AA155">
            <v>32.71</v>
          </cell>
          <cell r="AB155">
            <v>501</v>
          </cell>
          <cell r="AC155">
            <v>7.08</v>
          </cell>
          <cell r="AF155">
            <v>50</v>
          </cell>
          <cell r="AG155">
            <v>655.21</v>
          </cell>
          <cell r="AH155">
            <v>32.7605</v>
          </cell>
          <cell r="AI155">
            <v>10.920166666666667</v>
          </cell>
          <cell r="AJ155">
            <v>532</v>
          </cell>
          <cell r="AK155" t="str">
            <v>REVCO</v>
          </cell>
          <cell r="AL155" t="str">
            <v>HCC cfDNA 6/22 Box 1</v>
          </cell>
          <cell r="AM155">
            <v>8</v>
          </cell>
          <cell r="AN155">
            <v>15</v>
          </cell>
          <cell r="AO155">
            <v>22.893423482547579</v>
          </cell>
          <cell r="AP155">
            <v>27.106576517452421</v>
          </cell>
          <cell r="AQ155">
            <v>10</v>
          </cell>
          <cell r="AR155">
            <v>44741</v>
          </cell>
          <cell r="AT155" t="str">
            <v>IDT8_UDI_315</v>
          </cell>
          <cell r="AU155">
            <v>3</v>
          </cell>
          <cell r="AV155">
            <v>4</v>
          </cell>
          <cell r="AW155" t="str">
            <v>ZF</v>
          </cell>
          <cell r="AY155">
            <v>305</v>
          </cell>
          <cell r="AZ155">
            <v>5.0999999999999996</v>
          </cell>
          <cell r="BA155">
            <v>25.4</v>
          </cell>
          <cell r="BJ155">
            <v>20</v>
          </cell>
          <cell r="BK155">
            <v>5.0999999999999996</v>
          </cell>
          <cell r="BL155">
            <v>25.4</v>
          </cell>
          <cell r="BM155">
            <v>102</v>
          </cell>
          <cell r="BN155">
            <v>532</v>
          </cell>
          <cell r="BO155" t="str">
            <v>REVCO -20</v>
          </cell>
          <cell r="BP155" t="str">
            <v>HCC PCR1 June 22 box1</v>
          </cell>
          <cell r="BQ155" t="str">
            <v>A8</v>
          </cell>
          <cell r="BR155">
            <v>5</v>
          </cell>
          <cell r="BS155">
            <v>5</v>
          </cell>
          <cell r="BT155">
            <v>2.5499999999999998</v>
          </cell>
          <cell r="BU155">
            <v>12.7</v>
          </cell>
          <cell r="BV155">
            <v>44781</v>
          </cell>
          <cell r="BX155">
            <v>17.7605</v>
          </cell>
          <cell r="BY155" t="str">
            <v>CGLI201</v>
          </cell>
          <cell r="BZ155">
            <v>1</v>
          </cell>
        </row>
        <row r="156">
          <cell r="A156" t="str">
            <v>CGLI201P2</v>
          </cell>
          <cell r="B156" t="str">
            <v>HCCAK223 Post LT</v>
          </cell>
          <cell r="C156">
            <v>2.5</v>
          </cell>
          <cell r="D156">
            <v>44715</v>
          </cell>
          <cell r="E156" t="str">
            <v>CGLI201P2</v>
          </cell>
          <cell r="F156" t="str">
            <v>Yes</v>
          </cell>
          <cell r="G156" t="str">
            <v>M</v>
          </cell>
          <cell r="H156">
            <v>66</v>
          </cell>
          <cell r="I156">
            <v>43461</v>
          </cell>
          <cell r="J156" t="str">
            <v>A</v>
          </cell>
          <cell r="K156" t="str">
            <v>B</v>
          </cell>
          <cell r="L156" t="str">
            <v>HCC</v>
          </cell>
          <cell r="N156" t="str">
            <v>AMY KIM 6/1/22</v>
          </cell>
          <cell r="P156">
            <v>7</v>
          </cell>
          <cell r="Q156">
            <v>44727</v>
          </cell>
          <cell r="R156">
            <v>15</v>
          </cell>
          <cell r="S156" t="str">
            <v>ZF</v>
          </cell>
          <cell r="T156">
            <v>533</v>
          </cell>
          <cell r="U156">
            <v>2.5</v>
          </cell>
          <cell r="V156">
            <v>0.5</v>
          </cell>
          <cell r="W156" t="str">
            <v>PDF</v>
          </cell>
          <cell r="X156">
            <v>162</v>
          </cell>
          <cell r="Y156">
            <v>615.41999999999996</v>
          </cell>
          <cell r="Z156">
            <v>310</v>
          </cell>
          <cell r="AA156">
            <v>31.14</v>
          </cell>
          <cell r="AF156">
            <v>50</v>
          </cell>
          <cell r="AG156">
            <v>2595.4299999999998</v>
          </cell>
          <cell r="AH156">
            <v>129.77149999999997</v>
          </cell>
          <cell r="AI156">
            <v>51.908599999999993</v>
          </cell>
          <cell r="AJ156">
            <v>532</v>
          </cell>
          <cell r="AK156" t="str">
            <v>REVCO</v>
          </cell>
          <cell r="AL156" t="str">
            <v>HCC cfDNA 6/22 Box 1</v>
          </cell>
          <cell r="AM156">
            <v>9</v>
          </cell>
          <cell r="AN156">
            <v>15</v>
          </cell>
          <cell r="AO156">
            <v>5.7793891570953573</v>
          </cell>
          <cell r="AP156">
            <v>44.220610842904641</v>
          </cell>
          <cell r="AQ156">
            <v>10</v>
          </cell>
          <cell r="AR156">
            <v>44741</v>
          </cell>
          <cell r="AT156" t="str">
            <v>IDT8_UDI_324</v>
          </cell>
          <cell r="AU156">
            <v>3</v>
          </cell>
          <cell r="AV156">
            <v>4</v>
          </cell>
          <cell r="AW156" t="str">
            <v>ZF</v>
          </cell>
          <cell r="AY156">
            <v>307</v>
          </cell>
          <cell r="AZ156">
            <v>1.67</v>
          </cell>
          <cell r="BA156">
            <v>8.3000000000000007</v>
          </cell>
          <cell r="BJ156">
            <v>20</v>
          </cell>
          <cell r="BK156">
            <v>1.67</v>
          </cell>
          <cell r="BL156">
            <v>8.3000000000000007</v>
          </cell>
          <cell r="BM156">
            <v>33.4</v>
          </cell>
          <cell r="BN156">
            <v>532</v>
          </cell>
          <cell r="BO156" t="str">
            <v>REVCO -20</v>
          </cell>
          <cell r="BP156" t="str">
            <v>HCC PCR1 June 22 box1</v>
          </cell>
          <cell r="BQ156" t="str">
            <v>A9</v>
          </cell>
          <cell r="BR156">
            <v>10</v>
          </cell>
          <cell r="BS156">
            <v>0</v>
          </cell>
          <cell r="BT156">
            <v>1.67</v>
          </cell>
          <cell r="BU156">
            <v>8.3000000000000007</v>
          </cell>
          <cell r="BV156">
            <v>44781</v>
          </cell>
          <cell r="BX156">
            <v>114.77149999999997</v>
          </cell>
          <cell r="BY156" t="str">
            <v>CGLI201</v>
          </cell>
          <cell r="BZ156">
            <v>2</v>
          </cell>
        </row>
        <row r="157">
          <cell r="A157" t="str">
            <v>CGLI202P</v>
          </cell>
          <cell r="B157" t="str">
            <v>HCCAK227 Pre LT</v>
          </cell>
          <cell r="C157">
            <v>2.7</v>
          </cell>
          <cell r="D157">
            <v>44715</v>
          </cell>
          <cell r="E157" t="str">
            <v>CGLI202P</v>
          </cell>
          <cell r="F157" t="str">
            <v>Yes</v>
          </cell>
          <cell r="G157" t="str">
            <v>M</v>
          </cell>
          <cell r="H157">
            <v>60</v>
          </cell>
          <cell r="I157">
            <v>43560</v>
          </cell>
          <cell r="J157">
            <v>0</v>
          </cell>
          <cell r="K157" t="str">
            <v>B</v>
          </cell>
          <cell r="L157" t="str">
            <v>HCC</v>
          </cell>
          <cell r="N157" t="str">
            <v>AMY KIM 6/1/22</v>
          </cell>
          <cell r="P157">
            <v>10</v>
          </cell>
          <cell r="Q157">
            <v>44728</v>
          </cell>
          <cell r="R157">
            <v>16</v>
          </cell>
          <cell r="S157" t="str">
            <v>ZF</v>
          </cell>
          <cell r="T157">
            <v>533</v>
          </cell>
          <cell r="U157">
            <v>2.6</v>
          </cell>
          <cell r="V157">
            <v>0.39999999999999991</v>
          </cell>
          <cell r="W157" t="str">
            <v>PDF</v>
          </cell>
          <cell r="X157">
            <v>173</v>
          </cell>
          <cell r="Y157">
            <v>2564.29</v>
          </cell>
          <cell r="Z157">
            <v>334</v>
          </cell>
          <cell r="AA157">
            <v>113.78</v>
          </cell>
          <cell r="AB157">
            <v>506</v>
          </cell>
          <cell r="AC157">
            <v>79.349999999999994</v>
          </cell>
          <cell r="AF157">
            <v>50</v>
          </cell>
          <cell r="AG157">
            <v>5048.8500000000004</v>
          </cell>
          <cell r="AH157">
            <v>252.44250000000002</v>
          </cell>
          <cell r="AI157">
            <v>97.093269230769238</v>
          </cell>
          <cell r="AJ157">
            <v>532</v>
          </cell>
          <cell r="AK157" t="str">
            <v>REVCO</v>
          </cell>
          <cell r="AL157" t="str">
            <v>HCC cfDNA 6/22 Box 1</v>
          </cell>
          <cell r="AM157">
            <v>10</v>
          </cell>
          <cell r="AN157">
            <v>15</v>
          </cell>
          <cell r="AO157">
            <v>2.970973588044802</v>
          </cell>
          <cell r="AP157">
            <v>47.029026411955201</v>
          </cell>
          <cell r="AQ157">
            <v>10</v>
          </cell>
          <cell r="AR157">
            <v>44741</v>
          </cell>
          <cell r="AT157" t="str">
            <v>IDT8_UDI_332</v>
          </cell>
          <cell r="AU157">
            <v>3</v>
          </cell>
          <cell r="AV157">
            <v>4</v>
          </cell>
          <cell r="AW157" t="str">
            <v>ZF</v>
          </cell>
          <cell r="AY157">
            <v>305</v>
          </cell>
          <cell r="AZ157">
            <v>5.09</v>
          </cell>
          <cell r="BA157">
            <v>25.3</v>
          </cell>
          <cell r="BJ157">
            <v>20</v>
          </cell>
          <cell r="BK157">
            <v>5.09</v>
          </cell>
          <cell r="BL157">
            <v>25.3</v>
          </cell>
          <cell r="BM157">
            <v>101.8</v>
          </cell>
          <cell r="BN157">
            <v>532</v>
          </cell>
          <cell r="BO157" t="str">
            <v>REVCO -20</v>
          </cell>
          <cell r="BP157" t="str">
            <v>HCC PCR1 June 22 box1</v>
          </cell>
          <cell r="BQ157" t="str">
            <v>B1</v>
          </cell>
          <cell r="BR157">
            <v>5</v>
          </cell>
          <cell r="BS157">
            <v>5</v>
          </cell>
          <cell r="BT157">
            <v>2.5449999999999999</v>
          </cell>
          <cell r="BU157">
            <v>12.65</v>
          </cell>
          <cell r="BV157">
            <v>44781</v>
          </cell>
          <cell r="BX157">
            <v>237.44250000000002</v>
          </cell>
          <cell r="BY157" t="str">
            <v>CGLI202</v>
          </cell>
        </row>
        <row r="158">
          <cell r="A158" t="str">
            <v>CGLI202P1</v>
          </cell>
          <cell r="B158" t="str">
            <v>HCCAK227 Post LT</v>
          </cell>
          <cell r="C158">
            <v>3</v>
          </cell>
          <cell r="D158">
            <v>44715</v>
          </cell>
          <cell r="E158" t="str">
            <v>CGLI202P1</v>
          </cell>
          <cell r="F158" t="str">
            <v>Yes</v>
          </cell>
          <cell r="G158" t="str">
            <v>M</v>
          </cell>
          <cell r="H158">
            <v>60</v>
          </cell>
          <cell r="I158">
            <v>43565</v>
          </cell>
          <cell r="J158">
            <v>0</v>
          </cell>
          <cell r="K158" t="str">
            <v>B</v>
          </cell>
          <cell r="L158" t="str">
            <v>HCC</v>
          </cell>
          <cell r="N158" t="str">
            <v>AMY KIM 6/1/22</v>
          </cell>
          <cell r="P158">
            <v>13</v>
          </cell>
          <cell r="Q158">
            <v>44728</v>
          </cell>
          <cell r="R158">
            <v>16</v>
          </cell>
          <cell r="S158" t="str">
            <v>ZF</v>
          </cell>
          <cell r="T158">
            <v>533</v>
          </cell>
          <cell r="U158">
            <v>3</v>
          </cell>
          <cell r="V158">
            <v>0</v>
          </cell>
          <cell r="W158" t="str">
            <v>PDF</v>
          </cell>
          <cell r="X158">
            <v>146</v>
          </cell>
          <cell r="Y158">
            <v>4855.72</v>
          </cell>
          <cell r="Z158">
            <v>284</v>
          </cell>
          <cell r="AA158">
            <v>1070.6300000000001</v>
          </cell>
          <cell r="AB158">
            <v>420</v>
          </cell>
          <cell r="AC158">
            <v>319.60000000000002</v>
          </cell>
          <cell r="AF158">
            <v>50</v>
          </cell>
          <cell r="AG158">
            <v>1995.52</v>
          </cell>
          <cell r="AH158">
            <v>99.775999999999996</v>
          </cell>
          <cell r="AI158">
            <v>33.258666666666663</v>
          </cell>
          <cell r="AJ158">
            <v>532</v>
          </cell>
          <cell r="AK158" t="str">
            <v>REVCO</v>
          </cell>
          <cell r="AL158" t="str">
            <v>HCC cfDNA 6/22 Box 1</v>
          </cell>
          <cell r="AM158">
            <v>11</v>
          </cell>
          <cell r="AN158">
            <v>15</v>
          </cell>
          <cell r="AO158">
            <v>7.5168377164849272</v>
          </cell>
          <cell r="AP158">
            <v>42.483162283515071</v>
          </cell>
          <cell r="AQ158">
            <v>10</v>
          </cell>
          <cell r="AR158">
            <v>44741</v>
          </cell>
          <cell r="AT158" t="str">
            <v>IDT8_UDI_334</v>
          </cell>
          <cell r="AU158">
            <v>3</v>
          </cell>
          <cell r="AV158">
            <v>4</v>
          </cell>
          <cell r="AW158" t="str">
            <v>ZF</v>
          </cell>
          <cell r="AY158">
            <v>304</v>
          </cell>
          <cell r="AZ158">
            <v>10.98</v>
          </cell>
          <cell r="BA158">
            <v>54.7</v>
          </cell>
          <cell r="BB158">
            <v>463</v>
          </cell>
          <cell r="BC158">
            <v>0.54</v>
          </cell>
          <cell r="BD158">
            <v>1.7</v>
          </cell>
          <cell r="BJ158">
            <v>20</v>
          </cell>
          <cell r="BK158">
            <v>11.52</v>
          </cell>
          <cell r="BL158">
            <v>56.400000000000006</v>
          </cell>
          <cell r="BM158">
            <v>230.39999999999998</v>
          </cell>
          <cell r="BN158">
            <v>532</v>
          </cell>
          <cell r="BO158" t="str">
            <v>REVCO -20</v>
          </cell>
          <cell r="BP158" t="str">
            <v>HCC PCR1 June 22 box1</v>
          </cell>
          <cell r="BQ158" t="str">
            <v>B2</v>
          </cell>
          <cell r="BR158">
            <v>5</v>
          </cell>
          <cell r="BS158">
            <v>5</v>
          </cell>
          <cell r="BT158">
            <v>5.76</v>
          </cell>
          <cell r="BU158">
            <v>28.200000000000003</v>
          </cell>
          <cell r="BV158">
            <v>44781</v>
          </cell>
          <cell r="BX158">
            <v>84.775999999999982</v>
          </cell>
          <cell r="BY158" t="str">
            <v>CGLI202</v>
          </cell>
          <cell r="BZ158">
            <v>1</v>
          </cell>
        </row>
        <row r="159">
          <cell r="A159" t="str">
            <v>CGLI203P</v>
          </cell>
          <cell r="B159" t="str">
            <v>HCCAK232 Pre LT</v>
          </cell>
          <cell r="C159">
            <v>3</v>
          </cell>
          <cell r="D159">
            <v>44715</v>
          </cell>
          <cell r="E159" t="str">
            <v>CGLI203P</v>
          </cell>
          <cell r="F159" t="str">
            <v>Yes</v>
          </cell>
          <cell r="G159" t="str">
            <v>M</v>
          </cell>
          <cell r="H159">
            <v>62</v>
          </cell>
          <cell r="I159">
            <v>43258</v>
          </cell>
          <cell r="J159">
            <v>0</v>
          </cell>
          <cell r="K159" t="str">
            <v>A</v>
          </cell>
          <cell r="L159" t="str">
            <v>HCC</v>
          </cell>
          <cell r="N159" t="str">
            <v>AMY KIM 6/1/22</v>
          </cell>
          <cell r="P159">
            <v>16</v>
          </cell>
          <cell r="Q159">
            <v>44728</v>
          </cell>
          <cell r="R159">
            <v>16</v>
          </cell>
          <cell r="S159" t="str">
            <v>ZF</v>
          </cell>
          <cell r="T159">
            <v>533</v>
          </cell>
          <cell r="U159">
            <v>3</v>
          </cell>
          <cell r="V159">
            <v>0</v>
          </cell>
          <cell r="W159" t="str">
            <v>PDF</v>
          </cell>
          <cell r="X159">
            <v>165</v>
          </cell>
          <cell r="Y159">
            <v>605.29</v>
          </cell>
          <cell r="Z159">
            <v>312</v>
          </cell>
          <cell r="AA159">
            <v>40.06</v>
          </cell>
          <cell r="AF159">
            <v>50</v>
          </cell>
          <cell r="AG159">
            <v>2926.0499999999997</v>
          </cell>
          <cell r="AH159">
            <v>146.30250000000001</v>
          </cell>
          <cell r="AI159">
            <v>48.767500000000005</v>
          </cell>
          <cell r="AJ159">
            <v>532</v>
          </cell>
          <cell r="AK159" t="str">
            <v>REVCO</v>
          </cell>
          <cell r="AL159" t="str">
            <v>HCC cfDNA 6/22 Box 1</v>
          </cell>
          <cell r="AM159">
            <v>12</v>
          </cell>
          <cell r="AN159">
            <v>15</v>
          </cell>
          <cell r="AO159">
            <v>5.1263648946532019</v>
          </cell>
          <cell r="AP159">
            <v>44.8736351053468</v>
          </cell>
          <cell r="AQ159">
            <v>10</v>
          </cell>
          <cell r="AR159">
            <v>44741</v>
          </cell>
          <cell r="AT159" t="str">
            <v>IDT8_UDI_335</v>
          </cell>
          <cell r="AU159">
            <v>3</v>
          </cell>
          <cell r="AV159">
            <v>4</v>
          </cell>
          <cell r="AW159" t="str">
            <v>ZF</v>
          </cell>
          <cell r="AY159">
            <v>302</v>
          </cell>
          <cell r="AZ159">
            <v>0.59</v>
          </cell>
          <cell r="BA159">
            <v>2.9</v>
          </cell>
          <cell r="BJ159">
            <v>20</v>
          </cell>
          <cell r="BK159">
            <v>0.59</v>
          </cell>
          <cell r="BL159">
            <v>2.9</v>
          </cell>
          <cell r="BM159">
            <v>11.799999999999999</v>
          </cell>
          <cell r="BN159">
            <v>532</v>
          </cell>
          <cell r="BO159" t="str">
            <v>REVCO -20</v>
          </cell>
          <cell r="BP159" t="str">
            <v>HCC PCR1 June 22 box1</v>
          </cell>
          <cell r="BQ159" t="str">
            <v>B3</v>
          </cell>
          <cell r="BR159">
            <v>10</v>
          </cell>
          <cell r="BS159">
            <v>0</v>
          </cell>
          <cell r="BT159">
            <v>0.59</v>
          </cell>
          <cell r="BU159">
            <v>2.9</v>
          </cell>
          <cell r="BV159">
            <v>44781</v>
          </cell>
          <cell r="BX159">
            <v>131.30250000000001</v>
          </cell>
          <cell r="BY159" t="str">
            <v>CGLI203</v>
          </cell>
        </row>
        <row r="160">
          <cell r="A160" t="str">
            <v>CGLI203P1</v>
          </cell>
          <cell r="B160" t="str">
            <v>HCCAK232 Post LT</v>
          </cell>
          <cell r="C160">
            <v>3</v>
          </cell>
          <cell r="D160">
            <v>44715</v>
          </cell>
          <cell r="E160" t="str">
            <v>CGLI203P1</v>
          </cell>
          <cell r="F160" t="str">
            <v>Yes</v>
          </cell>
          <cell r="G160" t="str">
            <v>M</v>
          </cell>
          <cell r="H160">
            <v>62</v>
          </cell>
          <cell r="I160">
            <v>43262</v>
          </cell>
          <cell r="J160">
            <v>0</v>
          </cell>
          <cell r="K160" t="str">
            <v>A</v>
          </cell>
          <cell r="L160" t="str">
            <v>HCC</v>
          </cell>
          <cell r="N160" t="str">
            <v>AMY KIM 6/1/22</v>
          </cell>
          <cell r="P160">
            <v>19</v>
          </cell>
          <cell r="Q160">
            <v>44728</v>
          </cell>
          <cell r="R160">
            <v>16</v>
          </cell>
          <cell r="S160" t="str">
            <v>ZF</v>
          </cell>
          <cell r="T160">
            <v>533</v>
          </cell>
          <cell r="U160">
            <v>2.8</v>
          </cell>
          <cell r="V160">
            <v>0.20000000000000018</v>
          </cell>
          <cell r="W160" t="str">
            <v>PDF</v>
          </cell>
          <cell r="X160">
            <v>162</v>
          </cell>
          <cell r="Y160">
            <v>2885.99</v>
          </cell>
          <cell r="Z160">
            <v>311</v>
          </cell>
          <cell r="AA160">
            <v>65.75</v>
          </cell>
          <cell r="AF160">
            <v>50</v>
          </cell>
          <cell r="AG160">
            <v>22543.25</v>
          </cell>
          <cell r="AH160">
            <v>1127.1624999999999</v>
          </cell>
          <cell r="AI160">
            <v>402.55803571428572</v>
          </cell>
          <cell r="AJ160">
            <v>532</v>
          </cell>
          <cell r="AK160" t="str">
            <v>REVCO</v>
          </cell>
          <cell r="AL160" t="str">
            <v>HCC cfDNA 6/22 Box 1</v>
          </cell>
          <cell r="AM160">
            <v>13</v>
          </cell>
          <cell r="AN160">
            <v>15</v>
          </cell>
          <cell r="AO160">
            <v>0.66538764375145565</v>
          </cell>
          <cell r="AP160">
            <v>49.334612356248542</v>
          </cell>
          <cell r="AQ160">
            <v>10</v>
          </cell>
          <cell r="AR160">
            <v>44741</v>
          </cell>
          <cell r="AT160" t="str">
            <v>IDT8_UDI_342</v>
          </cell>
          <cell r="AU160">
            <v>3</v>
          </cell>
          <cell r="AV160">
            <v>4</v>
          </cell>
          <cell r="AW160" t="str">
            <v>ZF</v>
          </cell>
          <cell r="AY160">
            <v>304</v>
          </cell>
          <cell r="AZ160">
            <v>0.92</v>
          </cell>
          <cell r="BA160">
            <v>4.5999999999999996</v>
          </cell>
          <cell r="BJ160">
            <v>20</v>
          </cell>
          <cell r="BK160">
            <v>0.92</v>
          </cell>
          <cell r="BL160">
            <v>4.5999999999999996</v>
          </cell>
          <cell r="BM160">
            <v>18.400000000000002</v>
          </cell>
          <cell r="BN160">
            <v>532</v>
          </cell>
          <cell r="BO160" t="str">
            <v>REVCO -20</v>
          </cell>
          <cell r="BP160" t="str">
            <v>HCC PCR1 June 22 box1</v>
          </cell>
          <cell r="BQ160" t="str">
            <v>B4</v>
          </cell>
          <cell r="BR160">
            <v>10</v>
          </cell>
          <cell r="BS160">
            <v>0</v>
          </cell>
          <cell r="BT160">
            <v>0.92</v>
          </cell>
          <cell r="BU160">
            <v>4.5999999999999996</v>
          </cell>
          <cell r="BV160">
            <v>44781</v>
          </cell>
          <cell r="BX160">
            <v>1112.1624999999999</v>
          </cell>
          <cell r="BY160" t="str">
            <v>CGLI203</v>
          </cell>
          <cell r="BZ160">
            <v>1</v>
          </cell>
        </row>
        <row r="161">
          <cell r="A161" t="str">
            <v>CGLI204P</v>
          </cell>
          <cell r="B161" t="str">
            <v>HCCAK268 Pre LT</v>
          </cell>
          <cell r="C161">
            <v>3</v>
          </cell>
          <cell r="D161">
            <v>44715</v>
          </cell>
          <cell r="E161" t="str">
            <v>CGLI204P</v>
          </cell>
          <cell r="F161" t="str">
            <v>Yes</v>
          </cell>
          <cell r="G161" t="str">
            <v>F</v>
          </cell>
          <cell r="H161">
            <v>60</v>
          </cell>
          <cell r="I161">
            <v>43467</v>
          </cell>
          <cell r="J161" t="str">
            <v>A</v>
          </cell>
          <cell r="K161" t="str">
            <v>B</v>
          </cell>
          <cell r="L161" t="str">
            <v>HCC</v>
          </cell>
          <cell r="N161" t="str">
            <v>AMY KIM 6/1/22</v>
          </cell>
          <cell r="P161">
            <v>22</v>
          </cell>
          <cell r="Q161">
            <v>44728</v>
          </cell>
          <cell r="R161">
            <v>16</v>
          </cell>
          <cell r="S161" t="str">
            <v>ZF</v>
          </cell>
          <cell r="T161">
            <v>533</v>
          </cell>
          <cell r="U161">
            <v>3</v>
          </cell>
          <cell r="V161">
            <v>0</v>
          </cell>
          <cell r="W161" t="str">
            <v>PDF</v>
          </cell>
          <cell r="X161">
            <v>174</v>
          </cell>
          <cell r="Y161">
            <v>22477.5</v>
          </cell>
          <cell r="Z161">
            <v>360</v>
          </cell>
          <cell r="AA161">
            <v>4527.76</v>
          </cell>
          <cell r="AB161">
            <v>499</v>
          </cell>
          <cell r="AC161">
            <v>3573.64</v>
          </cell>
          <cell r="AF161">
            <v>50</v>
          </cell>
          <cell r="AG161">
            <v>8431.34</v>
          </cell>
          <cell r="AH161">
            <v>421.56700000000001</v>
          </cell>
          <cell r="AI161">
            <v>140.52233333333334</v>
          </cell>
          <cell r="AJ161">
            <v>532</v>
          </cell>
          <cell r="AK161" t="str">
            <v>REVCO</v>
          </cell>
          <cell r="AL161" t="str">
            <v>HCC cfDNA 6/22 Box 1</v>
          </cell>
          <cell r="AM161">
            <v>14</v>
          </cell>
          <cell r="AN161">
            <v>15</v>
          </cell>
          <cell r="AO161">
            <v>1.7790766355051508</v>
          </cell>
          <cell r="AP161">
            <v>48.220923364494851</v>
          </cell>
          <cell r="AQ161">
            <v>10</v>
          </cell>
          <cell r="AR161">
            <v>44741</v>
          </cell>
          <cell r="AT161" t="str">
            <v>IDT8_UDI_343</v>
          </cell>
          <cell r="AU161">
            <v>3</v>
          </cell>
          <cell r="AV161">
            <v>4</v>
          </cell>
          <cell r="AW161" t="str">
            <v>ZF</v>
          </cell>
          <cell r="AY161">
            <v>310</v>
          </cell>
          <cell r="AZ161">
            <v>4.74</v>
          </cell>
          <cell r="BA161">
            <v>23.1</v>
          </cell>
          <cell r="BB161">
            <v>488</v>
          </cell>
          <cell r="BC161">
            <v>0.54</v>
          </cell>
          <cell r="BD161">
            <v>1.7</v>
          </cell>
          <cell r="BJ161">
            <v>20</v>
          </cell>
          <cell r="BK161">
            <v>5.28</v>
          </cell>
          <cell r="BL161">
            <v>24.8</v>
          </cell>
          <cell r="BM161">
            <v>105.60000000000001</v>
          </cell>
          <cell r="BN161">
            <v>532</v>
          </cell>
          <cell r="BO161" t="str">
            <v>REVCO -20</v>
          </cell>
          <cell r="BP161" t="str">
            <v>HCC PCR1 June 22 box1</v>
          </cell>
          <cell r="BQ161" t="str">
            <v>B5</v>
          </cell>
          <cell r="BR161">
            <v>5</v>
          </cell>
          <cell r="BS161">
            <v>5</v>
          </cell>
          <cell r="BT161">
            <v>2.64</v>
          </cell>
          <cell r="BU161">
            <v>12.4</v>
          </cell>
          <cell r="BV161">
            <v>44781</v>
          </cell>
          <cell r="BX161">
            <v>406.56700000000006</v>
          </cell>
          <cell r="BY161" t="str">
            <v>CGLI204</v>
          </cell>
        </row>
        <row r="162">
          <cell r="A162" t="str">
            <v>CGLI204P1</v>
          </cell>
          <cell r="B162" t="str">
            <v>HCCAK268 Post LT</v>
          </cell>
          <cell r="C162">
            <v>3</v>
          </cell>
          <cell r="D162">
            <v>44715</v>
          </cell>
          <cell r="E162" t="str">
            <v>CGLI204P1</v>
          </cell>
          <cell r="F162" t="str">
            <v>Yes</v>
          </cell>
          <cell r="G162" t="str">
            <v>F</v>
          </cell>
          <cell r="H162">
            <v>60</v>
          </cell>
          <cell r="I162">
            <v>43470</v>
          </cell>
          <cell r="J162" t="str">
            <v>A</v>
          </cell>
          <cell r="K162" t="str">
            <v>B</v>
          </cell>
          <cell r="L162" t="str">
            <v>HCC</v>
          </cell>
          <cell r="N162" t="str">
            <v>AMY KIM 6/1/22</v>
          </cell>
          <cell r="P162">
            <v>25</v>
          </cell>
          <cell r="Q162">
            <v>44728</v>
          </cell>
          <cell r="R162">
            <v>16</v>
          </cell>
          <cell r="S162" t="str">
            <v>ZF</v>
          </cell>
          <cell r="T162">
            <v>533</v>
          </cell>
          <cell r="U162">
            <v>3</v>
          </cell>
          <cell r="V162">
            <v>0</v>
          </cell>
          <cell r="W162" t="str">
            <v>PDF</v>
          </cell>
          <cell r="X162">
            <v>170</v>
          </cell>
          <cell r="Y162">
            <v>329.94</v>
          </cell>
          <cell r="Z162">
            <v>321</v>
          </cell>
          <cell r="AA162">
            <v>32.11</v>
          </cell>
          <cell r="AF162">
            <v>50</v>
          </cell>
          <cell r="AG162">
            <v>65.990000000000009</v>
          </cell>
          <cell r="AH162">
            <v>3.2995000000000005</v>
          </cell>
          <cell r="AI162">
            <v>1.0998333333333334</v>
          </cell>
          <cell r="AJ162">
            <v>532</v>
          </cell>
          <cell r="AK162" t="str">
            <v>REVCO</v>
          </cell>
          <cell r="AL162" t="str">
            <v>HCC cfDNA 6/22 Box 1</v>
          </cell>
          <cell r="AM162">
            <v>15</v>
          </cell>
          <cell r="AN162">
            <v>3.2995000000000005</v>
          </cell>
          <cell r="AO162">
            <v>50</v>
          </cell>
          <cell r="AP162">
            <v>0</v>
          </cell>
          <cell r="AQ162">
            <v>10</v>
          </cell>
          <cell r="AR162">
            <v>44741</v>
          </cell>
          <cell r="AT162" t="str">
            <v>IDT8_UDI_344</v>
          </cell>
          <cell r="AU162">
            <v>1</v>
          </cell>
          <cell r="AV162">
            <v>4</v>
          </cell>
          <cell r="AW162" t="str">
            <v>ZF</v>
          </cell>
          <cell r="AY162">
            <v>308</v>
          </cell>
          <cell r="AZ162">
            <v>10.52</v>
          </cell>
          <cell r="BA162">
            <v>51.8</v>
          </cell>
          <cell r="BB162">
            <v>458</v>
          </cell>
          <cell r="BC162">
            <v>1.02</v>
          </cell>
          <cell r="BD162">
            <v>3.4</v>
          </cell>
          <cell r="BJ162">
            <v>20</v>
          </cell>
          <cell r="BK162">
            <v>11.54</v>
          </cell>
          <cell r="BL162">
            <v>55.199999999999996</v>
          </cell>
          <cell r="BM162">
            <v>230.79999999999998</v>
          </cell>
          <cell r="BN162">
            <v>532</v>
          </cell>
          <cell r="BO162" t="str">
            <v>REVCO -20</v>
          </cell>
          <cell r="BP162" t="str">
            <v>HCC PCR1 June 22 box1</v>
          </cell>
          <cell r="BQ162" t="str">
            <v>B6</v>
          </cell>
          <cell r="BR162">
            <v>5</v>
          </cell>
          <cell r="BS162">
            <v>5</v>
          </cell>
          <cell r="BT162">
            <v>5.77</v>
          </cell>
          <cell r="BU162">
            <v>27.599999999999998</v>
          </cell>
          <cell r="BV162">
            <v>44781</v>
          </cell>
          <cell r="BX162">
            <v>0</v>
          </cell>
          <cell r="BY162" t="str">
            <v>CGLI204</v>
          </cell>
          <cell r="BZ162">
            <v>1</v>
          </cell>
        </row>
        <row r="163">
          <cell r="A163" t="str">
            <v>CGH16N_11</v>
          </cell>
          <cell r="E163" t="str">
            <v>CGH16N_11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Q163">
            <v>43407</v>
          </cell>
          <cell r="S163" t="str">
            <v>AL</v>
          </cell>
          <cell r="W163" t="str">
            <v>103018 nDNA 1_DNA 1000_DE13805124_2018-10-30_15-52-26</v>
          </cell>
          <cell r="X163">
            <v>157</v>
          </cell>
          <cell r="Y163">
            <v>33.880000000000003</v>
          </cell>
          <cell r="AF163">
            <v>50</v>
          </cell>
          <cell r="AG163">
            <v>33.880000000000003</v>
          </cell>
          <cell r="AH163">
            <v>1694.0000000000002</v>
          </cell>
          <cell r="AI163" t="e">
            <v>#DIV/0!</v>
          </cell>
          <cell r="AJ163">
            <v>531</v>
          </cell>
          <cell r="AK163">
            <v>-20</v>
          </cell>
          <cell r="AL163" t="str">
            <v>Lymphocyte control</v>
          </cell>
          <cell r="AM163" t="str">
            <v>small box</v>
          </cell>
          <cell r="AN163">
            <v>34</v>
          </cell>
          <cell r="AO163">
            <v>1.0035419126328216</v>
          </cell>
          <cell r="AP163">
            <v>48.996458087367181</v>
          </cell>
          <cell r="AQ163">
            <v>10</v>
          </cell>
          <cell r="AR163">
            <v>44741</v>
          </cell>
          <cell r="AT163" t="str">
            <v>IDT8_UDI_345</v>
          </cell>
          <cell r="AU163">
            <v>3</v>
          </cell>
          <cell r="AV163">
            <v>4</v>
          </cell>
          <cell r="AW163" t="str">
            <v>ZF</v>
          </cell>
          <cell r="AY163">
            <v>289</v>
          </cell>
          <cell r="AZ163">
            <v>2.1</v>
          </cell>
          <cell r="BA163">
            <v>11</v>
          </cell>
          <cell r="BJ163">
            <v>20</v>
          </cell>
          <cell r="BK163">
            <v>2.1</v>
          </cell>
          <cell r="BL163">
            <v>11</v>
          </cell>
          <cell r="BM163">
            <v>42</v>
          </cell>
          <cell r="BN163">
            <v>532</v>
          </cell>
          <cell r="BO163" t="str">
            <v>REVCO -20</v>
          </cell>
          <cell r="BP163" t="str">
            <v>HCC PCR1 June 22 box1</v>
          </cell>
          <cell r="BQ163" t="str">
            <v>B7</v>
          </cell>
          <cell r="BR163">
            <v>10</v>
          </cell>
          <cell r="BS163">
            <v>0</v>
          </cell>
          <cell r="BT163">
            <v>2.1</v>
          </cell>
          <cell r="BU163">
            <v>11</v>
          </cell>
          <cell r="BV163">
            <v>44781</v>
          </cell>
          <cell r="BX163">
            <v>1660.0000000000002</v>
          </cell>
          <cell r="BY163" t="str">
            <v>CGH16N_11</v>
          </cell>
        </row>
        <row r="164">
          <cell r="A164" t="str">
            <v>CGLI146P</v>
          </cell>
          <cell r="B164">
            <v>10784</v>
          </cell>
          <cell r="C164">
            <v>1</v>
          </cell>
          <cell r="D164">
            <v>44673</v>
          </cell>
          <cell r="E164" t="str">
            <v>CGLI146P</v>
          </cell>
          <cell r="F164" t="str">
            <v>No</v>
          </cell>
          <cell r="G164" t="str">
            <v>M</v>
          </cell>
          <cell r="H164">
            <v>57.3114305270363</v>
          </cell>
          <cell r="I164">
            <v>41737</v>
          </cell>
          <cell r="J164" t="str">
            <v>N</v>
          </cell>
          <cell r="L164" t="str">
            <v>HCV</v>
          </cell>
          <cell r="M164" t="str">
            <v>No</v>
          </cell>
          <cell r="N164" t="str">
            <v>ALIVE HCV</v>
          </cell>
          <cell r="O164" t="str">
            <v>Well #</v>
          </cell>
          <cell r="P164">
            <v>6</v>
          </cell>
          <cell r="Q164">
            <v>44718</v>
          </cell>
          <cell r="R164">
            <v>12</v>
          </cell>
          <cell r="S164" t="str">
            <v>ZF</v>
          </cell>
          <cell r="T164">
            <v>533</v>
          </cell>
          <cell r="U164">
            <v>1</v>
          </cell>
          <cell r="V164">
            <v>0</v>
          </cell>
          <cell r="W164" t="str">
            <v>PDF</v>
          </cell>
          <cell r="X164">
            <v>171</v>
          </cell>
          <cell r="Y164">
            <v>11.12</v>
          </cell>
          <cell r="AF164">
            <v>50</v>
          </cell>
          <cell r="AG164">
            <v>11.12</v>
          </cell>
          <cell r="AH164">
            <v>0.55600000000000005</v>
          </cell>
          <cell r="AI164">
            <v>0.55600000000000005</v>
          </cell>
          <cell r="AJ164">
            <v>532</v>
          </cell>
          <cell r="AK164" t="str">
            <v>REVCO</v>
          </cell>
          <cell r="AL164" t="str">
            <v>HCC cfDNA 6/22 Box 1</v>
          </cell>
          <cell r="AM164" t="e">
            <v>#VALUE!</v>
          </cell>
          <cell r="AN164">
            <v>0.55600000000000005</v>
          </cell>
          <cell r="AO164">
            <v>50</v>
          </cell>
          <cell r="AP164">
            <v>0</v>
          </cell>
          <cell r="AQ164">
            <v>11</v>
          </cell>
          <cell r="AR164">
            <v>44747</v>
          </cell>
          <cell r="AT164" t="str">
            <v>IDT8_UDI_351</v>
          </cell>
          <cell r="AU164">
            <v>1</v>
          </cell>
          <cell r="AV164">
            <v>4</v>
          </cell>
          <cell r="AW164" t="str">
            <v>ZF</v>
          </cell>
          <cell r="AY164">
            <v>302</v>
          </cell>
          <cell r="AZ164">
            <v>0.27</v>
          </cell>
          <cell r="BA164">
            <v>1.3</v>
          </cell>
          <cell r="BJ164">
            <v>20</v>
          </cell>
          <cell r="BK164">
            <v>0.27</v>
          </cell>
          <cell r="BL164">
            <v>1.3</v>
          </cell>
          <cell r="BM164">
            <v>5.4</v>
          </cell>
          <cell r="BN164">
            <v>532</v>
          </cell>
          <cell r="BO164" t="str">
            <v>REVCO -20</v>
          </cell>
          <cell r="BP164" t="str">
            <v>HCC PCR1 June 22 box1</v>
          </cell>
          <cell r="BQ164" t="str">
            <v>B8</v>
          </cell>
          <cell r="BR164">
            <v>10</v>
          </cell>
          <cell r="BS164">
            <v>0</v>
          </cell>
          <cell r="BT164">
            <v>0.27</v>
          </cell>
          <cell r="BU164">
            <v>1.3</v>
          </cell>
          <cell r="BV164">
            <v>44781</v>
          </cell>
          <cell r="BX164">
            <v>0</v>
          </cell>
          <cell r="BY164" t="str">
            <v>CGLI146</v>
          </cell>
        </row>
        <row r="165">
          <cell r="A165" t="str">
            <v>CGLI147P</v>
          </cell>
          <cell r="B165">
            <v>12013</v>
          </cell>
          <cell r="C165">
            <v>1</v>
          </cell>
          <cell r="D165">
            <v>44673</v>
          </cell>
          <cell r="E165" t="str">
            <v>CGLI147P</v>
          </cell>
          <cell r="F165" t="str">
            <v>No</v>
          </cell>
          <cell r="G165" t="str">
            <v>M</v>
          </cell>
          <cell r="H165">
            <v>61.653661875427801</v>
          </cell>
          <cell r="I165">
            <v>41780</v>
          </cell>
          <cell r="J165" t="str">
            <v>N</v>
          </cell>
          <cell r="L165" t="str">
            <v>HCV</v>
          </cell>
          <cell r="M165" t="str">
            <v>No</v>
          </cell>
          <cell r="N165" t="str">
            <v>ALIVE HCV</v>
          </cell>
          <cell r="O165" t="str">
            <v>Well #</v>
          </cell>
          <cell r="P165">
            <v>7</v>
          </cell>
          <cell r="Q165">
            <v>44718</v>
          </cell>
          <cell r="R165">
            <v>12</v>
          </cell>
          <cell r="S165" t="str">
            <v>ZF</v>
          </cell>
          <cell r="T165">
            <v>533</v>
          </cell>
          <cell r="U165">
            <v>1</v>
          </cell>
          <cell r="V165">
            <v>0</v>
          </cell>
          <cell r="W165" t="str">
            <v>PDF</v>
          </cell>
          <cell r="X165">
            <v>166</v>
          </cell>
          <cell r="Y165">
            <v>38.94</v>
          </cell>
          <cell r="AF165">
            <v>50</v>
          </cell>
          <cell r="AG165">
            <v>38.94</v>
          </cell>
          <cell r="AH165">
            <v>1.9470000000000001</v>
          </cell>
          <cell r="AI165">
            <v>1.9470000000000001</v>
          </cell>
          <cell r="AJ165">
            <v>532</v>
          </cell>
          <cell r="AK165" t="str">
            <v>REVCO</v>
          </cell>
          <cell r="AL165" t="str">
            <v>HCC cfDNA 6/22 Box 1</v>
          </cell>
          <cell r="AM165" t="e">
            <v>#VALUE!</v>
          </cell>
          <cell r="AN165">
            <v>1.9470000000000001</v>
          </cell>
          <cell r="AO165">
            <v>50</v>
          </cell>
          <cell r="AP165">
            <v>0</v>
          </cell>
          <cell r="AQ165">
            <v>11</v>
          </cell>
          <cell r="AR165">
            <v>44747</v>
          </cell>
          <cell r="AT165" t="str">
            <v>IDT8_UDI_356</v>
          </cell>
          <cell r="AU165">
            <v>1</v>
          </cell>
          <cell r="AV165">
            <v>4</v>
          </cell>
          <cell r="AW165" t="str">
            <v>ZF</v>
          </cell>
          <cell r="AY165">
            <v>308</v>
          </cell>
          <cell r="AZ165">
            <v>0.66</v>
          </cell>
          <cell r="BA165">
            <v>3.3</v>
          </cell>
          <cell r="BJ165">
            <v>20</v>
          </cell>
          <cell r="BK165">
            <v>0.66</v>
          </cell>
          <cell r="BL165">
            <v>3.3</v>
          </cell>
          <cell r="BM165">
            <v>13.200000000000001</v>
          </cell>
          <cell r="BN165">
            <v>532</v>
          </cell>
          <cell r="BO165" t="str">
            <v>REVCO -20</v>
          </cell>
          <cell r="BP165" t="str">
            <v>HCC PCR1 June 22 box1</v>
          </cell>
          <cell r="BQ165" t="str">
            <v>B9</v>
          </cell>
          <cell r="BR165">
            <v>10</v>
          </cell>
          <cell r="BS165">
            <v>0</v>
          </cell>
          <cell r="BT165">
            <v>0.66</v>
          </cell>
          <cell r="BU165">
            <v>3.3</v>
          </cell>
          <cell r="BV165">
            <v>44781</v>
          </cell>
          <cell r="BX165">
            <v>0</v>
          </cell>
          <cell r="BY165" t="str">
            <v>CGLI147</v>
          </cell>
        </row>
        <row r="166">
          <cell r="A166" t="str">
            <v>CGLI149P</v>
          </cell>
          <cell r="B166">
            <v>10481</v>
          </cell>
          <cell r="C166">
            <v>1</v>
          </cell>
          <cell r="D166">
            <v>44673</v>
          </cell>
          <cell r="E166" t="str">
            <v>CGLI149P</v>
          </cell>
          <cell r="F166" t="str">
            <v>No</v>
          </cell>
          <cell r="G166" t="str">
            <v>F</v>
          </cell>
          <cell r="H166">
            <v>67.822039698836406</v>
          </cell>
          <cell r="I166">
            <v>41807</v>
          </cell>
          <cell r="J166" t="str">
            <v>N</v>
          </cell>
          <cell r="L166" t="str">
            <v>HCV</v>
          </cell>
          <cell r="M166" t="str">
            <v>Yes</v>
          </cell>
          <cell r="N166" t="str">
            <v>ALIVE HCV</v>
          </cell>
          <cell r="O166" t="str">
            <v>Well #</v>
          </cell>
          <cell r="P166">
            <v>9</v>
          </cell>
          <cell r="Q166">
            <v>44718</v>
          </cell>
          <cell r="R166">
            <v>12</v>
          </cell>
          <cell r="S166" t="str">
            <v>ZF</v>
          </cell>
          <cell r="T166">
            <v>533</v>
          </cell>
          <cell r="U166">
            <v>1</v>
          </cell>
          <cell r="V166">
            <v>0</v>
          </cell>
          <cell r="W166" t="str">
            <v>PDF</v>
          </cell>
          <cell r="X166">
            <v>167</v>
          </cell>
          <cell r="Y166">
            <v>80.989999999999995</v>
          </cell>
          <cell r="AF166">
            <v>50</v>
          </cell>
          <cell r="AG166">
            <v>80.989999999999995</v>
          </cell>
          <cell r="AH166">
            <v>4.0494999999999992</v>
          </cell>
          <cell r="AI166">
            <v>4.0494999999999992</v>
          </cell>
          <cell r="AJ166">
            <v>532</v>
          </cell>
          <cell r="AK166" t="str">
            <v>REVCO</v>
          </cell>
          <cell r="AL166" t="str">
            <v>HCC cfDNA 6/22 Box 1</v>
          </cell>
          <cell r="AM166" t="e">
            <v>#VALUE!</v>
          </cell>
          <cell r="AN166">
            <v>4.0494999999999992</v>
          </cell>
          <cell r="AO166">
            <v>50</v>
          </cell>
          <cell r="AP166">
            <v>0</v>
          </cell>
          <cell r="AQ166">
            <v>11</v>
          </cell>
          <cell r="AR166">
            <v>44747</v>
          </cell>
          <cell r="AT166" t="str">
            <v>IDT8_UDI_362</v>
          </cell>
          <cell r="AU166">
            <v>1</v>
          </cell>
          <cell r="AV166">
            <v>4</v>
          </cell>
          <cell r="AW166" t="str">
            <v>ZF</v>
          </cell>
          <cell r="AY166">
            <v>302</v>
          </cell>
          <cell r="AZ166">
            <v>0.95</v>
          </cell>
          <cell r="BA166">
            <v>4.7</v>
          </cell>
          <cell r="BJ166">
            <v>20</v>
          </cell>
          <cell r="BK166">
            <v>0.95</v>
          </cell>
          <cell r="BL166">
            <v>4.7</v>
          </cell>
          <cell r="BM166">
            <v>19</v>
          </cell>
          <cell r="BN166">
            <v>532</v>
          </cell>
          <cell r="BO166" t="str">
            <v>REVCO -20</v>
          </cell>
          <cell r="BP166" t="str">
            <v>HCC PCR1 June 22 box1</v>
          </cell>
          <cell r="BQ166" t="str">
            <v>C1</v>
          </cell>
          <cell r="BR166">
            <v>10</v>
          </cell>
          <cell r="BS166">
            <v>0</v>
          </cell>
          <cell r="BT166">
            <v>0.95</v>
          </cell>
          <cell r="BU166">
            <v>4.7</v>
          </cell>
          <cell r="BV166">
            <v>44781</v>
          </cell>
          <cell r="BX166">
            <v>0</v>
          </cell>
          <cell r="BY166" t="str">
            <v>CGLI149</v>
          </cell>
        </row>
        <row r="167">
          <cell r="A167" t="str">
            <v>CGLI150P</v>
          </cell>
          <cell r="B167">
            <v>13222</v>
          </cell>
          <cell r="C167">
            <v>1</v>
          </cell>
          <cell r="D167">
            <v>44673</v>
          </cell>
          <cell r="E167" t="str">
            <v>CGLI150P</v>
          </cell>
          <cell r="F167" t="str">
            <v>No</v>
          </cell>
          <cell r="G167" t="str">
            <v>M</v>
          </cell>
          <cell r="H167">
            <v>64.372347707049997</v>
          </cell>
          <cell r="I167">
            <v>41815</v>
          </cell>
          <cell r="J167" t="str">
            <v>N</v>
          </cell>
          <cell r="L167" t="str">
            <v>HCV</v>
          </cell>
          <cell r="M167" t="str">
            <v>Yes</v>
          </cell>
          <cell r="N167" t="str">
            <v>ALIVE HCV</v>
          </cell>
          <cell r="O167" t="str">
            <v>Well #</v>
          </cell>
          <cell r="P167">
            <v>10</v>
          </cell>
          <cell r="Q167">
            <v>44718</v>
          </cell>
          <cell r="R167">
            <v>12</v>
          </cell>
          <cell r="S167" t="str">
            <v>ZF</v>
          </cell>
          <cell r="T167">
            <v>533</v>
          </cell>
          <cell r="U167">
            <v>1</v>
          </cell>
          <cell r="V167">
            <v>0</v>
          </cell>
          <cell r="W167" t="str">
            <v>PDF</v>
          </cell>
          <cell r="X167">
            <v>167</v>
          </cell>
          <cell r="Y167">
            <v>183.35</v>
          </cell>
          <cell r="AF167">
            <v>50</v>
          </cell>
          <cell r="AG167">
            <v>183.35</v>
          </cell>
          <cell r="AH167">
            <v>9.1675000000000004</v>
          </cell>
          <cell r="AI167">
            <v>9.1675000000000004</v>
          </cell>
          <cell r="AJ167">
            <v>532</v>
          </cell>
          <cell r="AK167" t="str">
            <v>REVCO</v>
          </cell>
          <cell r="AL167" t="str">
            <v>HCC cfDNA 6/22 Box 1</v>
          </cell>
          <cell r="AM167" t="e">
            <v>#VALUE!</v>
          </cell>
          <cell r="AN167">
            <v>9.1675000000000004</v>
          </cell>
          <cell r="AO167">
            <v>50</v>
          </cell>
          <cell r="AP167">
            <v>0</v>
          </cell>
          <cell r="AQ167">
            <v>11</v>
          </cell>
          <cell r="AR167">
            <v>44747</v>
          </cell>
          <cell r="AT167" t="str">
            <v>IDT8_UDI_368</v>
          </cell>
          <cell r="AU167">
            <v>2</v>
          </cell>
          <cell r="AV167">
            <v>4</v>
          </cell>
          <cell r="AW167" t="str">
            <v>ZF</v>
          </cell>
          <cell r="AY167">
            <v>301</v>
          </cell>
          <cell r="AZ167">
            <v>5.54</v>
          </cell>
          <cell r="BA167">
            <v>27.8</v>
          </cell>
          <cell r="BB167">
            <v>440</v>
          </cell>
          <cell r="BC167">
            <v>0.24</v>
          </cell>
          <cell r="BD167">
            <v>0.8</v>
          </cell>
          <cell r="BJ167">
            <v>20</v>
          </cell>
          <cell r="BK167">
            <v>5.78</v>
          </cell>
          <cell r="BL167">
            <v>28.6</v>
          </cell>
          <cell r="BM167">
            <v>115.60000000000001</v>
          </cell>
          <cell r="BN167">
            <v>532</v>
          </cell>
          <cell r="BO167" t="str">
            <v>REVCO -20</v>
          </cell>
          <cell r="BP167" t="str">
            <v>HCC PCR1 June 22 box1</v>
          </cell>
          <cell r="BQ167" t="str">
            <v>C2</v>
          </cell>
          <cell r="BR167">
            <v>5</v>
          </cell>
          <cell r="BS167">
            <v>5</v>
          </cell>
          <cell r="BT167">
            <v>2.89</v>
          </cell>
          <cell r="BU167">
            <v>14.3</v>
          </cell>
          <cell r="BV167">
            <v>44781</v>
          </cell>
          <cell r="BX167">
            <v>0</v>
          </cell>
          <cell r="BY167" t="str">
            <v>CGLI150</v>
          </cell>
        </row>
        <row r="168">
          <cell r="A168" t="str">
            <v>CGLI151P</v>
          </cell>
          <cell r="B168">
            <v>70346</v>
          </cell>
          <cell r="C168">
            <v>1</v>
          </cell>
          <cell r="D168">
            <v>44673</v>
          </cell>
          <cell r="E168" t="str">
            <v>CGLI151P</v>
          </cell>
          <cell r="F168" t="str">
            <v>No</v>
          </cell>
          <cell r="G168" t="str">
            <v>M</v>
          </cell>
          <cell r="H168">
            <v>49.147159479808401</v>
          </cell>
          <cell r="I168">
            <v>42025</v>
          </cell>
          <cell r="J168" t="str">
            <v>N</v>
          </cell>
          <cell r="L168" t="str">
            <v>HCV</v>
          </cell>
          <cell r="M168" t="str">
            <v>No</v>
          </cell>
          <cell r="N168" t="str">
            <v>ALIVE HCV</v>
          </cell>
          <cell r="O168" t="str">
            <v>Well #</v>
          </cell>
          <cell r="P168">
            <v>11</v>
          </cell>
          <cell r="Q168">
            <v>44718</v>
          </cell>
          <cell r="R168">
            <v>12</v>
          </cell>
          <cell r="S168" t="str">
            <v>ZF</v>
          </cell>
          <cell r="T168">
            <v>533</v>
          </cell>
          <cell r="U168">
            <v>1</v>
          </cell>
          <cell r="V168">
            <v>0</v>
          </cell>
          <cell r="W168" t="str">
            <v>PDF</v>
          </cell>
          <cell r="X168">
            <v>172</v>
          </cell>
          <cell r="Y168">
            <v>13.78</v>
          </cell>
          <cell r="AF168">
            <v>50</v>
          </cell>
          <cell r="AG168">
            <v>13.78</v>
          </cell>
          <cell r="AH168">
            <v>0.68899999999999995</v>
          </cell>
          <cell r="AI168">
            <v>0.68899999999999995</v>
          </cell>
          <cell r="AJ168">
            <v>532</v>
          </cell>
          <cell r="AK168" t="str">
            <v>REVCO</v>
          </cell>
          <cell r="AL168" t="str">
            <v>HCC cfDNA 6/22 Box 1</v>
          </cell>
          <cell r="AM168" t="e">
            <v>#VALUE!</v>
          </cell>
          <cell r="AN168">
            <v>0.68899999999999995</v>
          </cell>
          <cell r="AO168">
            <v>50</v>
          </cell>
          <cell r="AP168">
            <v>0</v>
          </cell>
          <cell r="AQ168">
            <v>11</v>
          </cell>
          <cell r="AR168">
            <v>44747</v>
          </cell>
          <cell r="AT168" t="str">
            <v>IDT8_UDI_372</v>
          </cell>
          <cell r="AU168">
            <v>1</v>
          </cell>
          <cell r="AV168">
            <v>4</v>
          </cell>
          <cell r="AW168" t="str">
            <v>ZF</v>
          </cell>
          <cell r="AY168">
            <v>302</v>
          </cell>
          <cell r="AZ168">
            <v>0.73</v>
          </cell>
          <cell r="BA168">
            <v>3.7</v>
          </cell>
          <cell r="BJ168">
            <v>20</v>
          </cell>
          <cell r="BK168">
            <v>0.73</v>
          </cell>
          <cell r="BL168">
            <v>3.7</v>
          </cell>
          <cell r="BM168">
            <v>14.6</v>
          </cell>
          <cell r="BN168">
            <v>532</v>
          </cell>
          <cell r="BO168" t="str">
            <v>REVCO -20</v>
          </cell>
          <cell r="BP168" t="str">
            <v>HCC PCR1 June 22 box1</v>
          </cell>
          <cell r="BQ168" t="str">
            <v>C3</v>
          </cell>
          <cell r="BR168">
            <v>10</v>
          </cell>
          <cell r="BS168">
            <v>0</v>
          </cell>
          <cell r="BT168">
            <v>0.73</v>
          </cell>
          <cell r="BU168">
            <v>3.7</v>
          </cell>
          <cell r="BV168">
            <v>44781</v>
          </cell>
          <cell r="BX168">
            <v>0</v>
          </cell>
          <cell r="BY168" t="str">
            <v>CGLI151</v>
          </cell>
        </row>
        <row r="169">
          <cell r="A169" t="str">
            <v>CGLI153P</v>
          </cell>
          <cell r="B169">
            <v>10507</v>
          </cell>
          <cell r="C169">
            <v>1</v>
          </cell>
          <cell r="D169">
            <v>44673</v>
          </cell>
          <cell r="E169" t="str">
            <v>CGLI153P</v>
          </cell>
          <cell r="F169" t="str">
            <v>No</v>
          </cell>
          <cell r="G169" t="str">
            <v>M</v>
          </cell>
          <cell r="H169">
            <v>62.176591375770002</v>
          </cell>
          <cell r="I169">
            <v>42046</v>
          </cell>
          <cell r="J169" t="str">
            <v>N</v>
          </cell>
          <cell r="L169" t="str">
            <v>HCV</v>
          </cell>
          <cell r="M169" t="str">
            <v>Yes</v>
          </cell>
          <cell r="N169" t="str">
            <v>ALIVE HCV</v>
          </cell>
          <cell r="O169" t="str">
            <v>Well #</v>
          </cell>
          <cell r="P169">
            <v>13</v>
          </cell>
          <cell r="Q169">
            <v>44718</v>
          </cell>
          <cell r="R169">
            <v>12</v>
          </cell>
          <cell r="S169" t="str">
            <v>ZF</v>
          </cell>
          <cell r="T169">
            <v>533</v>
          </cell>
          <cell r="U169">
            <v>1</v>
          </cell>
          <cell r="V169">
            <v>0</v>
          </cell>
          <cell r="W169" t="str">
            <v>PDF</v>
          </cell>
          <cell r="X169">
            <v>172</v>
          </cell>
          <cell r="Y169">
            <v>45.27</v>
          </cell>
          <cell r="AF169">
            <v>50</v>
          </cell>
          <cell r="AG169">
            <v>45.27</v>
          </cell>
          <cell r="AH169">
            <v>2.2635000000000001</v>
          </cell>
          <cell r="AI169">
            <v>2.2635000000000001</v>
          </cell>
          <cell r="AJ169">
            <v>532</v>
          </cell>
          <cell r="AK169" t="str">
            <v>REVCO</v>
          </cell>
          <cell r="AL169" t="str">
            <v>HCC cfDNA 6/22 Box 1</v>
          </cell>
          <cell r="AM169" t="e">
            <v>#VALUE!</v>
          </cell>
          <cell r="AN169">
            <v>2.2635000000000001</v>
          </cell>
          <cell r="AO169">
            <v>50</v>
          </cell>
          <cell r="AP169">
            <v>0</v>
          </cell>
          <cell r="AQ169">
            <v>11</v>
          </cell>
          <cell r="AR169">
            <v>44747</v>
          </cell>
          <cell r="AT169" t="str">
            <v>IDT8_UDI_374</v>
          </cell>
          <cell r="AU169">
            <v>1</v>
          </cell>
          <cell r="AV169">
            <v>4</v>
          </cell>
          <cell r="AW169" t="str">
            <v>ZF</v>
          </cell>
          <cell r="AY169">
            <v>301</v>
          </cell>
          <cell r="AZ169">
            <v>0.25</v>
          </cell>
          <cell r="BA169">
            <v>1.3</v>
          </cell>
          <cell r="BJ169">
            <v>20</v>
          </cell>
          <cell r="BK169">
            <v>0.25</v>
          </cell>
          <cell r="BL169">
            <v>1.3</v>
          </cell>
          <cell r="BM169">
            <v>5</v>
          </cell>
          <cell r="BN169">
            <v>532</v>
          </cell>
          <cell r="BO169" t="str">
            <v>REVCO -20</v>
          </cell>
          <cell r="BP169" t="str">
            <v>HCC PCR1 June 22 box1</v>
          </cell>
          <cell r="BQ169" t="str">
            <v>C4</v>
          </cell>
          <cell r="BR169">
            <v>10</v>
          </cell>
          <cell r="BS169">
            <v>0</v>
          </cell>
          <cell r="BT169">
            <v>0.25</v>
          </cell>
          <cell r="BU169">
            <v>1.3</v>
          </cell>
          <cell r="BV169">
            <v>44781</v>
          </cell>
          <cell r="BX169">
            <v>0</v>
          </cell>
          <cell r="BY169" t="str">
            <v>CGLI153</v>
          </cell>
        </row>
        <row r="170">
          <cell r="A170" t="str">
            <v>CGLI155P</v>
          </cell>
          <cell r="B170">
            <v>70443</v>
          </cell>
          <cell r="C170">
            <v>1</v>
          </cell>
          <cell r="D170">
            <v>44673</v>
          </cell>
          <cell r="E170" t="str">
            <v>CGLI155P</v>
          </cell>
          <cell r="F170" t="str">
            <v>No</v>
          </cell>
          <cell r="G170" t="str">
            <v>M</v>
          </cell>
          <cell r="H170">
            <v>63.156741957563298</v>
          </cell>
          <cell r="I170">
            <v>42066</v>
          </cell>
          <cell r="J170" t="str">
            <v>N</v>
          </cell>
          <cell r="L170" t="str">
            <v>HCV</v>
          </cell>
          <cell r="M170" t="str">
            <v>Yes</v>
          </cell>
          <cell r="N170" t="str">
            <v>ALIVE HCV</v>
          </cell>
          <cell r="O170" t="str">
            <v>Well #</v>
          </cell>
          <cell r="P170">
            <v>15</v>
          </cell>
          <cell r="Q170">
            <v>44718</v>
          </cell>
          <cell r="R170">
            <v>12</v>
          </cell>
          <cell r="S170" t="str">
            <v>ZF</v>
          </cell>
          <cell r="T170">
            <v>533</v>
          </cell>
          <cell r="U170">
            <v>1</v>
          </cell>
          <cell r="V170">
            <v>0</v>
          </cell>
          <cell r="W170" t="str">
            <v>PDF</v>
          </cell>
          <cell r="X170">
            <v>164</v>
          </cell>
          <cell r="Y170">
            <v>49.74</v>
          </cell>
          <cell r="AF170">
            <v>50</v>
          </cell>
          <cell r="AG170">
            <v>49.74</v>
          </cell>
          <cell r="AH170">
            <v>2.4870000000000001</v>
          </cell>
          <cell r="AI170">
            <v>2.4870000000000001</v>
          </cell>
          <cell r="AJ170">
            <v>532</v>
          </cell>
          <cell r="AK170" t="str">
            <v>REVCO</v>
          </cell>
          <cell r="AL170" t="str">
            <v>HCC cfDNA 6/22 Box 1</v>
          </cell>
          <cell r="AM170" t="e">
            <v>#VALUE!</v>
          </cell>
          <cell r="AN170">
            <v>2.4870000000000001</v>
          </cell>
          <cell r="AO170">
            <v>50</v>
          </cell>
          <cell r="AP170">
            <v>0</v>
          </cell>
          <cell r="AQ170">
            <v>11</v>
          </cell>
          <cell r="AR170">
            <v>44747</v>
          </cell>
          <cell r="AT170" t="str">
            <v>IDT8_UDI_379</v>
          </cell>
          <cell r="AU170">
            <v>1</v>
          </cell>
          <cell r="AV170">
            <v>4</v>
          </cell>
          <cell r="AW170" t="str">
            <v>ZF</v>
          </cell>
          <cell r="AY170">
            <v>296</v>
          </cell>
          <cell r="AZ170">
            <v>0.19</v>
          </cell>
          <cell r="BA170">
            <v>1</v>
          </cell>
          <cell r="BJ170">
            <v>20</v>
          </cell>
          <cell r="BK170">
            <v>0.19</v>
          </cell>
          <cell r="BL170">
            <v>1</v>
          </cell>
          <cell r="BM170">
            <v>3.8</v>
          </cell>
          <cell r="BN170">
            <v>532</v>
          </cell>
          <cell r="BO170" t="str">
            <v>REVCO -20</v>
          </cell>
          <cell r="BP170" t="str">
            <v>HCC PCR1 June 22 box1</v>
          </cell>
          <cell r="BQ170" t="str">
            <v>C5</v>
          </cell>
          <cell r="BR170">
            <v>10</v>
          </cell>
          <cell r="BS170">
            <v>0</v>
          </cell>
          <cell r="BT170">
            <v>0.19</v>
          </cell>
          <cell r="BU170">
            <v>1</v>
          </cell>
          <cell r="BV170">
            <v>44781</v>
          </cell>
          <cell r="BX170">
            <v>0</v>
          </cell>
          <cell r="BY170" t="str">
            <v>CGLI155</v>
          </cell>
        </row>
        <row r="171">
          <cell r="A171" t="str">
            <v>CGLI205P</v>
          </cell>
          <cell r="B171" t="str">
            <v>HCCAK342</v>
          </cell>
          <cell r="C171">
            <v>3</v>
          </cell>
          <cell r="D171">
            <v>44715</v>
          </cell>
          <cell r="E171" t="str">
            <v>CGLI205P</v>
          </cell>
          <cell r="F171" t="str">
            <v>Yes</v>
          </cell>
          <cell r="G171" t="str">
            <v>M</v>
          </cell>
          <cell r="H171">
            <v>64</v>
          </cell>
          <cell r="I171">
            <v>43858</v>
          </cell>
          <cell r="J171" t="str">
            <v>A</v>
          </cell>
          <cell r="K171" t="str">
            <v>A</v>
          </cell>
          <cell r="L171" t="str">
            <v>HCC</v>
          </cell>
          <cell r="N171" t="str">
            <v>AMY KIM 6/1/22</v>
          </cell>
          <cell r="P171">
            <v>16</v>
          </cell>
          <cell r="Q171">
            <v>44728</v>
          </cell>
          <cell r="R171">
            <v>16</v>
          </cell>
          <cell r="S171" t="str">
            <v>ZF</v>
          </cell>
          <cell r="T171">
            <v>533</v>
          </cell>
          <cell r="U171">
            <v>3</v>
          </cell>
          <cell r="V171">
            <v>0</v>
          </cell>
          <cell r="W171" t="str">
            <v>PDF</v>
          </cell>
          <cell r="X171">
            <v>162</v>
          </cell>
          <cell r="Y171">
            <v>567.54</v>
          </cell>
          <cell r="Z171">
            <v>336</v>
          </cell>
          <cell r="AA171">
            <v>162.63</v>
          </cell>
          <cell r="AF171">
            <v>50</v>
          </cell>
          <cell r="AG171">
            <v>357.22</v>
          </cell>
          <cell r="AH171">
            <v>17.861000000000001</v>
          </cell>
          <cell r="AI171">
            <v>5.9536666666666669</v>
          </cell>
          <cell r="AJ171">
            <v>532</v>
          </cell>
          <cell r="AK171" t="str">
            <v>REVCO</v>
          </cell>
          <cell r="AL171" t="str">
            <v>HCC cfDNA 6/22 Box 1</v>
          </cell>
          <cell r="AM171" t="e">
            <v>#VALUE!</v>
          </cell>
          <cell r="AN171">
            <v>15</v>
          </cell>
          <cell r="AO171">
            <v>41.990929959128827</v>
          </cell>
          <cell r="AP171">
            <v>8.0090700408711726</v>
          </cell>
          <cell r="AQ171">
            <v>11</v>
          </cell>
          <cell r="AR171">
            <v>44747</v>
          </cell>
          <cell r="AT171" t="str">
            <v>IDT8_UDI_382</v>
          </cell>
          <cell r="AU171">
            <v>3</v>
          </cell>
          <cell r="AV171">
            <v>4</v>
          </cell>
          <cell r="AW171" t="str">
            <v>ZF</v>
          </cell>
          <cell r="AY171">
            <v>305</v>
          </cell>
          <cell r="AZ171">
            <v>4.5199999999999996</v>
          </cell>
          <cell r="BA171">
            <v>22.4</v>
          </cell>
          <cell r="BB171">
            <v>466</v>
          </cell>
          <cell r="BC171">
            <v>0.46</v>
          </cell>
          <cell r="BD171">
            <v>1.5</v>
          </cell>
          <cell r="BJ171">
            <v>20</v>
          </cell>
          <cell r="BK171">
            <v>4.9799999999999995</v>
          </cell>
          <cell r="BL171">
            <v>23.9</v>
          </cell>
          <cell r="BM171">
            <v>99.6</v>
          </cell>
          <cell r="BN171">
            <v>532</v>
          </cell>
          <cell r="BO171" t="str">
            <v>REVCO -20</v>
          </cell>
          <cell r="BP171" t="str">
            <v>HCC PCR1 June 22 box1</v>
          </cell>
          <cell r="BQ171" t="str">
            <v>C6</v>
          </cell>
          <cell r="BR171">
            <v>5</v>
          </cell>
          <cell r="BS171">
            <v>5</v>
          </cell>
          <cell r="BT171">
            <v>2.4899999999999998</v>
          </cell>
          <cell r="BU171">
            <v>11.95</v>
          </cell>
          <cell r="BV171">
            <v>44781</v>
          </cell>
          <cell r="BX171">
            <v>2.8610000000000002</v>
          </cell>
          <cell r="BY171" t="str">
            <v>CGLI205</v>
          </cell>
        </row>
        <row r="172">
          <cell r="A172" t="str">
            <v>CGLI206P1</v>
          </cell>
          <cell r="B172" t="str">
            <v>HCCAK356</v>
          </cell>
          <cell r="C172">
            <v>3</v>
          </cell>
          <cell r="D172">
            <v>44715</v>
          </cell>
          <cell r="E172" t="str">
            <v>CGLI206P1</v>
          </cell>
          <cell r="F172" t="str">
            <v>Yes</v>
          </cell>
          <cell r="G172" t="str">
            <v>F</v>
          </cell>
          <cell r="H172">
            <v>47</v>
          </cell>
          <cell r="I172">
            <v>44384</v>
          </cell>
          <cell r="J172" t="str">
            <v>A</v>
          </cell>
          <cell r="K172" t="str">
            <v>C</v>
          </cell>
          <cell r="L172" t="str">
            <v>HCC</v>
          </cell>
          <cell r="N172" t="str">
            <v>AMY KIM 6/1/22</v>
          </cell>
          <cell r="P172">
            <v>19</v>
          </cell>
          <cell r="Q172">
            <v>44728</v>
          </cell>
          <cell r="R172">
            <v>16</v>
          </cell>
          <cell r="S172" t="str">
            <v>ZF</v>
          </cell>
          <cell r="T172">
            <v>533</v>
          </cell>
          <cell r="U172">
            <v>3</v>
          </cell>
          <cell r="V172">
            <v>0</v>
          </cell>
          <cell r="W172" t="str">
            <v>PDF</v>
          </cell>
          <cell r="X172">
            <v>171</v>
          </cell>
          <cell r="Y172">
            <v>194.59</v>
          </cell>
          <cell r="Z172">
            <v>373</v>
          </cell>
          <cell r="AA172">
            <v>13.12</v>
          </cell>
          <cell r="AF172">
            <v>50</v>
          </cell>
          <cell r="AG172">
            <v>658.86</v>
          </cell>
          <cell r="AH172">
            <v>32.942999999999998</v>
          </cell>
          <cell r="AI172">
            <v>10.981</v>
          </cell>
          <cell r="AJ172">
            <v>532</v>
          </cell>
          <cell r="AK172" t="str">
            <v>REVCO</v>
          </cell>
          <cell r="AL172" t="str">
            <v>HCC cfDNA 6/22 Box 1</v>
          </cell>
          <cell r="AM172" t="e">
            <v>#VALUE!</v>
          </cell>
          <cell r="AN172">
            <v>15</v>
          </cell>
          <cell r="AO172">
            <v>22.766596849102996</v>
          </cell>
          <cell r="AP172">
            <v>27.233403150897004</v>
          </cell>
          <cell r="AQ172">
            <v>11</v>
          </cell>
          <cell r="AR172">
            <v>44747</v>
          </cell>
          <cell r="AT172" t="str">
            <v>IDT8_UDI_383</v>
          </cell>
          <cell r="AU172">
            <v>3</v>
          </cell>
          <cell r="AV172">
            <v>4</v>
          </cell>
          <cell r="AW172" t="str">
            <v>ZF</v>
          </cell>
          <cell r="AY172">
            <v>303</v>
          </cell>
          <cell r="AZ172">
            <v>2.25</v>
          </cell>
          <cell r="BA172">
            <v>11.3</v>
          </cell>
          <cell r="BJ172">
            <v>20</v>
          </cell>
          <cell r="BK172">
            <v>2.25</v>
          </cell>
          <cell r="BL172">
            <v>11.3</v>
          </cell>
          <cell r="BM172">
            <v>45</v>
          </cell>
          <cell r="BN172">
            <v>532</v>
          </cell>
          <cell r="BO172" t="str">
            <v>REVCO -20</v>
          </cell>
          <cell r="BP172" t="str">
            <v>HCC PCR1 June 22 box1</v>
          </cell>
          <cell r="BQ172" t="str">
            <v>C7</v>
          </cell>
          <cell r="BR172">
            <v>10</v>
          </cell>
          <cell r="BS172">
            <v>0</v>
          </cell>
          <cell r="BT172">
            <v>2.25</v>
          </cell>
          <cell r="BU172">
            <v>11.3</v>
          </cell>
          <cell r="BV172">
            <v>44781</v>
          </cell>
          <cell r="BX172">
            <v>17.942999999999998</v>
          </cell>
          <cell r="BY172" t="str">
            <v>CGLI206</v>
          </cell>
          <cell r="BZ172">
            <v>1</v>
          </cell>
        </row>
        <row r="173">
          <cell r="A173" t="str">
            <v>CGLI206P2</v>
          </cell>
          <cell r="B173" t="str">
            <v>HCCAK356 Pre LT</v>
          </cell>
          <cell r="C173">
            <v>3</v>
          </cell>
          <cell r="D173">
            <v>44715</v>
          </cell>
          <cell r="E173" t="str">
            <v>CGLI206P2</v>
          </cell>
          <cell r="F173" t="str">
            <v>Yes</v>
          </cell>
          <cell r="G173" t="str">
            <v>F</v>
          </cell>
          <cell r="H173">
            <v>47</v>
          </cell>
          <cell r="I173">
            <v>44384</v>
          </cell>
          <cell r="J173" t="str">
            <v>A</v>
          </cell>
          <cell r="K173" t="str">
            <v>C</v>
          </cell>
          <cell r="L173" t="str">
            <v>HCC</v>
          </cell>
          <cell r="N173" t="str">
            <v>AMY KIM 6/1/22</v>
          </cell>
          <cell r="P173">
            <v>22</v>
          </cell>
          <cell r="Q173">
            <v>44728</v>
          </cell>
          <cell r="R173">
            <v>16</v>
          </cell>
          <cell r="S173" t="str">
            <v>ZF</v>
          </cell>
          <cell r="T173">
            <v>533</v>
          </cell>
          <cell r="U173">
            <v>3</v>
          </cell>
          <cell r="V173">
            <v>0</v>
          </cell>
          <cell r="W173" t="str">
            <v>PDF</v>
          </cell>
          <cell r="X173">
            <v>164</v>
          </cell>
          <cell r="Y173">
            <v>645.74</v>
          </cell>
          <cell r="Z173">
            <v>315</v>
          </cell>
          <cell r="AA173">
            <v>33.93</v>
          </cell>
          <cell r="AF173">
            <v>50</v>
          </cell>
          <cell r="AG173">
            <v>1535.29</v>
          </cell>
          <cell r="AH173">
            <v>76.764499999999998</v>
          </cell>
          <cell r="AI173">
            <v>25.588166666666666</v>
          </cell>
          <cell r="AJ173">
            <v>532</v>
          </cell>
          <cell r="AK173" t="str">
            <v>REVCO</v>
          </cell>
          <cell r="AL173" t="str">
            <v>HCC cfDNA 6/22 Box 1</v>
          </cell>
          <cell r="AM173" t="e">
            <v>#VALUE!</v>
          </cell>
          <cell r="AN173">
            <v>15</v>
          </cell>
          <cell r="AO173">
            <v>9.7701411459724223</v>
          </cell>
          <cell r="AP173">
            <v>40.229858854027576</v>
          </cell>
          <cell r="AQ173">
            <v>11</v>
          </cell>
          <cell r="AR173">
            <v>44747</v>
          </cell>
          <cell r="AT173" t="str">
            <v>IDT8_UDI_384</v>
          </cell>
          <cell r="AU173">
            <v>3</v>
          </cell>
          <cell r="AV173">
            <v>4</v>
          </cell>
          <cell r="AW173" t="str">
            <v>ZF</v>
          </cell>
          <cell r="AY173">
            <v>304</v>
          </cell>
          <cell r="AZ173">
            <v>2.69</v>
          </cell>
          <cell r="BA173">
            <v>13.4</v>
          </cell>
          <cell r="BJ173">
            <v>20</v>
          </cell>
          <cell r="BK173">
            <v>2.69</v>
          </cell>
          <cell r="BL173">
            <v>13.4</v>
          </cell>
          <cell r="BM173">
            <v>53.8</v>
          </cell>
          <cell r="BN173">
            <v>532</v>
          </cell>
          <cell r="BO173" t="str">
            <v>REVCO -20</v>
          </cell>
          <cell r="BP173" t="str">
            <v>HCC PCR1 June 22 box1</v>
          </cell>
          <cell r="BQ173" t="str">
            <v>C8</v>
          </cell>
          <cell r="BR173">
            <v>10</v>
          </cell>
          <cell r="BS173">
            <v>0</v>
          </cell>
          <cell r="BT173">
            <v>2.69</v>
          </cell>
          <cell r="BU173">
            <v>13.4</v>
          </cell>
          <cell r="BV173">
            <v>44781</v>
          </cell>
          <cell r="BX173">
            <v>61.764499999999998</v>
          </cell>
          <cell r="BY173" t="str">
            <v>CGLI206</v>
          </cell>
          <cell r="BZ173">
            <v>2</v>
          </cell>
        </row>
        <row r="174">
          <cell r="A174" t="str">
            <v>CGLI206P3</v>
          </cell>
          <cell r="B174" t="str">
            <v>HCCAK356 Post LT</v>
          </cell>
          <cell r="C174">
            <v>3</v>
          </cell>
          <cell r="D174">
            <v>44715</v>
          </cell>
          <cell r="E174" t="str">
            <v>CGLI206P3</v>
          </cell>
          <cell r="F174" t="str">
            <v>Yes</v>
          </cell>
          <cell r="G174" t="str">
            <v>F</v>
          </cell>
          <cell r="H174">
            <v>47</v>
          </cell>
          <cell r="I174">
            <v>44384</v>
          </cell>
          <cell r="J174" t="str">
            <v>A</v>
          </cell>
          <cell r="K174" t="str">
            <v>C</v>
          </cell>
          <cell r="L174" t="str">
            <v>HCC</v>
          </cell>
          <cell r="N174" t="str">
            <v>AMY KIM 6/1/22</v>
          </cell>
          <cell r="P174">
            <v>25</v>
          </cell>
          <cell r="Q174">
            <v>44728</v>
          </cell>
          <cell r="R174">
            <v>16</v>
          </cell>
          <cell r="S174" t="str">
            <v>ZF</v>
          </cell>
          <cell r="T174">
            <v>533</v>
          </cell>
          <cell r="U174">
            <v>2.4</v>
          </cell>
          <cell r="V174">
            <v>0.60000000000000009</v>
          </cell>
          <cell r="W174" t="str">
            <v>PDF</v>
          </cell>
          <cell r="X174">
            <v>153</v>
          </cell>
          <cell r="Y174">
            <v>1501.36</v>
          </cell>
          <cell r="Z174">
            <v>290</v>
          </cell>
          <cell r="AA174">
            <v>79.319999999999993</v>
          </cell>
          <cell r="AF174">
            <v>50</v>
          </cell>
          <cell r="AG174">
            <v>967.8599999999999</v>
          </cell>
          <cell r="AH174">
            <v>48.392999999999994</v>
          </cell>
          <cell r="AI174">
            <v>20.163749999999997</v>
          </cell>
          <cell r="AJ174">
            <v>532</v>
          </cell>
          <cell r="AK174" t="str">
            <v>REVCO</v>
          </cell>
          <cell r="AL174" t="str">
            <v>HCC cfDNA 6/22 Box 1</v>
          </cell>
          <cell r="AM174" t="e">
            <v>#VALUE!</v>
          </cell>
          <cell r="AN174">
            <v>15</v>
          </cell>
          <cell r="AO174">
            <v>15.49810923067386</v>
          </cell>
          <cell r="AP174">
            <v>34.501890769326138</v>
          </cell>
          <cell r="AQ174">
            <v>11</v>
          </cell>
          <cell r="AR174">
            <v>44747</v>
          </cell>
          <cell r="AT174" t="str">
            <v>IDT8_UDI_12</v>
          </cell>
          <cell r="AU174">
            <v>3</v>
          </cell>
          <cell r="AV174">
            <v>4</v>
          </cell>
          <cell r="AW174" t="str">
            <v>ZF</v>
          </cell>
          <cell r="AY174">
            <v>309</v>
          </cell>
          <cell r="AZ174">
            <v>1.32</v>
          </cell>
          <cell r="BA174">
            <v>6.5</v>
          </cell>
          <cell r="BJ174">
            <v>20</v>
          </cell>
          <cell r="BK174">
            <v>1.32</v>
          </cell>
          <cell r="BL174">
            <v>6.5</v>
          </cell>
          <cell r="BM174">
            <v>26.400000000000002</v>
          </cell>
          <cell r="BN174">
            <v>532</v>
          </cell>
          <cell r="BO174" t="str">
            <v>REVCO -20</v>
          </cell>
          <cell r="BP174" t="str">
            <v>HCC PCR1 June 22 box1</v>
          </cell>
          <cell r="BQ174" t="str">
            <v>C9</v>
          </cell>
          <cell r="BR174">
            <v>10</v>
          </cell>
          <cell r="BS174">
            <v>0</v>
          </cell>
          <cell r="BT174">
            <v>1.32</v>
          </cell>
          <cell r="BU174">
            <v>6.5</v>
          </cell>
          <cell r="BV174">
            <v>44781</v>
          </cell>
          <cell r="BX174">
            <v>33.392999999999994</v>
          </cell>
          <cell r="BY174" t="str">
            <v>CGLI206</v>
          </cell>
          <cell r="BZ174">
            <v>3</v>
          </cell>
        </row>
        <row r="175">
          <cell r="A175" t="str">
            <v>CGLI207P</v>
          </cell>
          <cell r="B175" t="str">
            <v>HCCAK365 Pre LT</v>
          </cell>
          <cell r="C175">
            <v>3</v>
          </cell>
          <cell r="D175">
            <v>44715</v>
          </cell>
          <cell r="E175" t="str">
            <v>CGLI207P</v>
          </cell>
          <cell r="F175" t="str">
            <v>Yes</v>
          </cell>
          <cell r="G175" t="str">
            <v>M</v>
          </cell>
          <cell r="H175">
            <v>68</v>
          </cell>
          <cell r="I175">
            <v>44166</v>
          </cell>
          <cell r="J175">
            <v>0</v>
          </cell>
          <cell r="K175" t="str">
            <v>A</v>
          </cell>
          <cell r="L175" t="str">
            <v>HCC</v>
          </cell>
          <cell r="N175" t="str">
            <v>AMY KIM 6/1/22</v>
          </cell>
          <cell r="P175">
            <v>28</v>
          </cell>
          <cell r="Q175">
            <v>44728</v>
          </cell>
          <cell r="R175">
            <v>16</v>
          </cell>
          <cell r="S175" t="str">
            <v>ZF</v>
          </cell>
          <cell r="T175">
            <v>533</v>
          </cell>
          <cell r="U175">
            <v>3</v>
          </cell>
          <cell r="V175">
            <v>0</v>
          </cell>
          <cell r="W175" t="str">
            <v>PDF</v>
          </cell>
          <cell r="X175">
            <v>158</v>
          </cell>
          <cell r="Y175">
            <v>888.54</v>
          </cell>
          <cell r="Z175">
            <v>300</v>
          </cell>
          <cell r="AA175">
            <v>76.930000000000007</v>
          </cell>
          <cell r="AF175">
            <v>50</v>
          </cell>
          <cell r="AG175">
            <v>6148.1900000000005</v>
          </cell>
          <cell r="AH175">
            <v>307.40949999999998</v>
          </cell>
          <cell r="AI175">
            <v>102.46983333333333</v>
          </cell>
          <cell r="AJ175">
            <v>532</v>
          </cell>
          <cell r="AK175" t="str">
            <v>REVCO</v>
          </cell>
          <cell r="AL175" t="str">
            <v>HCC cfDNA 6/22 Box 1</v>
          </cell>
          <cell r="AM175" t="e">
            <v>#VALUE!</v>
          </cell>
          <cell r="AN175">
            <v>15</v>
          </cell>
          <cell r="AO175">
            <v>2.439742428259374</v>
          </cell>
          <cell r="AP175">
            <v>47.560257571740628</v>
          </cell>
          <cell r="AQ175">
            <v>11</v>
          </cell>
          <cell r="AR175">
            <v>44747</v>
          </cell>
          <cell r="AT175" t="str">
            <v>IDT8_UDI_13</v>
          </cell>
          <cell r="AU175">
            <v>3</v>
          </cell>
          <cell r="AV175">
            <v>4</v>
          </cell>
          <cell r="AW175" t="str">
            <v>ZF</v>
          </cell>
          <cell r="AY175">
            <v>303</v>
          </cell>
          <cell r="AZ175">
            <v>0.51</v>
          </cell>
          <cell r="BA175">
            <v>2.6</v>
          </cell>
          <cell r="BJ175">
            <v>20</v>
          </cell>
          <cell r="BK175">
            <v>0.51</v>
          </cell>
          <cell r="BL175">
            <v>2.6</v>
          </cell>
          <cell r="BM175">
            <v>10.199999999999999</v>
          </cell>
          <cell r="BN175">
            <v>532</v>
          </cell>
          <cell r="BO175" t="str">
            <v>REVCO -20</v>
          </cell>
          <cell r="BP175" t="str">
            <v>HCC PCR1 June 22 box1</v>
          </cell>
          <cell r="BQ175" t="str">
            <v>D1</v>
          </cell>
          <cell r="BR175">
            <v>10</v>
          </cell>
          <cell r="BS175">
            <v>0</v>
          </cell>
          <cell r="BT175">
            <v>0.51</v>
          </cell>
          <cell r="BU175">
            <v>2.6</v>
          </cell>
          <cell r="BV175">
            <v>44781</v>
          </cell>
          <cell r="BX175">
            <v>292.40949999999998</v>
          </cell>
          <cell r="BY175" t="str">
            <v>CGLI207</v>
          </cell>
        </row>
        <row r="176">
          <cell r="A176" t="str">
            <v>CGLI207P1</v>
          </cell>
          <cell r="B176" t="str">
            <v>HCCAK365 Post LT</v>
          </cell>
          <cell r="C176">
            <v>3</v>
          </cell>
          <cell r="D176">
            <v>44715</v>
          </cell>
          <cell r="E176" t="str">
            <v>CGLI207P1</v>
          </cell>
          <cell r="F176" t="str">
            <v>Yes</v>
          </cell>
          <cell r="G176" t="str">
            <v>M</v>
          </cell>
          <cell r="H176">
            <v>68</v>
          </cell>
          <cell r="I176">
            <v>44169</v>
          </cell>
          <cell r="J176">
            <v>0</v>
          </cell>
          <cell r="K176" t="str">
            <v>A</v>
          </cell>
          <cell r="L176" t="str">
            <v>HCC</v>
          </cell>
          <cell r="N176" t="str">
            <v>AMY KIM 6/1/22</v>
          </cell>
          <cell r="P176">
            <v>31</v>
          </cell>
          <cell r="Q176">
            <v>44728</v>
          </cell>
          <cell r="R176">
            <v>16</v>
          </cell>
          <cell r="S176" t="str">
            <v>ZF</v>
          </cell>
          <cell r="T176">
            <v>533</v>
          </cell>
          <cell r="U176">
            <v>2.8</v>
          </cell>
          <cell r="V176">
            <v>0.20000000000000018</v>
          </cell>
          <cell r="W176" t="str">
            <v>PDF</v>
          </cell>
          <cell r="X176">
            <v>148</v>
          </cell>
          <cell r="Y176">
            <v>6071.26</v>
          </cell>
          <cell r="Z176">
            <v>289</v>
          </cell>
          <cell r="AA176">
            <v>620.42999999999995</v>
          </cell>
          <cell r="AB176">
            <v>399</v>
          </cell>
          <cell r="AC176">
            <v>350.52</v>
          </cell>
          <cell r="AF176">
            <v>50</v>
          </cell>
          <cell r="AG176">
            <v>1308.6299999999999</v>
          </cell>
          <cell r="AH176">
            <v>65.4315</v>
          </cell>
          <cell r="AI176">
            <v>23.368392857142858</v>
          </cell>
          <cell r="AJ176">
            <v>532</v>
          </cell>
          <cell r="AK176" t="str">
            <v>REVCO</v>
          </cell>
          <cell r="AL176" t="str">
            <v>HCC cfDNA 6/22 Box 1</v>
          </cell>
          <cell r="AM176" t="e">
            <v>#VALUE!</v>
          </cell>
          <cell r="AN176">
            <v>15</v>
          </cell>
          <cell r="AO176">
            <v>11.462369042433689</v>
          </cell>
          <cell r="AP176">
            <v>38.537630957566307</v>
          </cell>
          <cell r="AQ176">
            <v>11</v>
          </cell>
          <cell r="AR176">
            <v>44747</v>
          </cell>
          <cell r="AT176" t="str">
            <v>IDT8_UDI_14</v>
          </cell>
          <cell r="AU176">
            <v>3</v>
          </cell>
          <cell r="AV176">
            <v>4</v>
          </cell>
          <cell r="AW176" t="str">
            <v>ZF</v>
          </cell>
          <cell r="AY176">
            <v>303</v>
          </cell>
          <cell r="AZ176">
            <v>24.12</v>
          </cell>
          <cell r="BA176">
            <v>120.4</v>
          </cell>
          <cell r="BB176">
            <v>461</v>
          </cell>
          <cell r="BC176">
            <v>0.81</v>
          </cell>
          <cell r="BD176">
            <v>2.7</v>
          </cell>
          <cell r="BJ176">
            <v>20</v>
          </cell>
          <cell r="BK176">
            <v>24.93</v>
          </cell>
          <cell r="BL176">
            <v>123.10000000000001</v>
          </cell>
          <cell r="BM176">
            <v>498.6</v>
          </cell>
          <cell r="BN176">
            <v>532</v>
          </cell>
          <cell r="BO176" t="str">
            <v>REVCO -20</v>
          </cell>
          <cell r="BP176" t="str">
            <v>HCC PCR1 June 22 box1</v>
          </cell>
          <cell r="BQ176" t="str">
            <v>D2</v>
          </cell>
          <cell r="BR176">
            <v>5</v>
          </cell>
          <cell r="BS176">
            <v>5</v>
          </cell>
          <cell r="BT176">
            <v>12.465</v>
          </cell>
          <cell r="BU176">
            <v>61.550000000000004</v>
          </cell>
          <cell r="BV176">
            <v>44781</v>
          </cell>
          <cell r="BX176">
            <v>50.4315</v>
          </cell>
          <cell r="BY176" t="str">
            <v>CGLI207</v>
          </cell>
          <cell r="BZ176">
            <v>1</v>
          </cell>
        </row>
        <row r="177">
          <cell r="A177" t="str">
            <v>CGLI208P</v>
          </cell>
          <cell r="B177" t="str">
            <v>HCCAK378</v>
          </cell>
          <cell r="C177">
            <v>3</v>
          </cell>
          <cell r="D177">
            <v>44715</v>
          </cell>
          <cell r="E177" t="str">
            <v>CGLI208P</v>
          </cell>
          <cell r="F177" t="str">
            <v>Yes</v>
          </cell>
          <cell r="G177" t="str">
            <v>M</v>
          </cell>
          <cell r="H177">
            <v>63</v>
          </cell>
          <cell r="I177">
            <v>44271</v>
          </cell>
          <cell r="J177" t="str">
            <v>B</v>
          </cell>
          <cell r="K177" t="str">
            <v>A</v>
          </cell>
          <cell r="L177" t="str">
            <v>HCC</v>
          </cell>
          <cell r="N177" t="str">
            <v>AMY KIM 6/1/22</v>
          </cell>
          <cell r="P177">
            <v>34</v>
          </cell>
          <cell r="Q177">
            <v>44728</v>
          </cell>
          <cell r="R177">
            <v>16</v>
          </cell>
          <cell r="S177" t="str">
            <v>ZF</v>
          </cell>
          <cell r="T177">
            <v>533</v>
          </cell>
          <cell r="U177">
            <v>2.6</v>
          </cell>
          <cell r="V177">
            <v>0.39999999999999991</v>
          </cell>
          <cell r="W177" t="str">
            <v>PDF</v>
          </cell>
          <cell r="X177">
            <v>165</v>
          </cell>
          <cell r="Y177">
            <v>337.68</v>
          </cell>
          <cell r="Z177">
            <v>320</v>
          </cell>
          <cell r="AA177">
            <v>29.4</v>
          </cell>
          <cell r="AF177">
            <v>50</v>
          </cell>
          <cell r="AG177">
            <v>1075.9000000000001</v>
          </cell>
          <cell r="AH177">
            <v>53.795000000000009</v>
          </cell>
          <cell r="AI177">
            <v>20.69038461538462</v>
          </cell>
          <cell r="AJ177">
            <v>532</v>
          </cell>
          <cell r="AK177" t="str">
            <v>REVCO</v>
          </cell>
          <cell r="AL177" t="str">
            <v>HCC cfDNA 6/22 Box 1</v>
          </cell>
          <cell r="AM177" t="e">
            <v>#VALUE!</v>
          </cell>
          <cell r="AN177">
            <v>15</v>
          </cell>
          <cell r="AO177">
            <v>13.94181615391765</v>
          </cell>
          <cell r="AP177">
            <v>36.05818384608235</v>
          </cell>
          <cell r="AQ177">
            <v>11</v>
          </cell>
          <cell r="AR177">
            <v>44747</v>
          </cell>
          <cell r="AT177" t="str">
            <v>IDT8_UDI_16</v>
          </cell>
          <cell r="AU177">
            <v>3</v>
          </cell>
          <cell r="AV177">
            <v>4</v>
          </cell>
          <cell r="AW177" t="str">
            <v>ZF</v>
          </cell>
          <cell r="AY177">
            <v>304</v>
          </cell>
          <cell r="AZ177">
            <v>0.85</v>
          </cell>
          <cell r="BA177">
            <v>4.2</v>
          </cell>
          <cell r="BJ177">
            <v>20</v>
          </cell>
          <cell r="BK177">
            <v>0.85</v>
          </cell>
          <cell r="BL177">
            <v>4.2</v>
          </cell>
          <cell r="BM177">
            <v>17</v>
          </cell>
          <cell r="BN177">
            <v>532</v>
          </cell>
          <cell r="BO177" t="str">
            <v>REVCO -20</v>
          </cell>
          <cell r="BP177" t="str">
            <v>HCC PCR1 June 22 box1</v>
          </cell>
          <cell r="BQ177" t="str">
            <v>D3</v>
          </cell>
          <cell r="BR177">
            <v>10</v>
          </cell>
          <cell r="BS177">
            <v>0</v>
          </cell>
          <cell r="BT177">
            <v>0.85</v>
          </cell>
          <cell r="BU177">
            <v>4.2</v>
          </cell>
          <cell r="BV177">
            <v>44781</v>
          </cell>
          <cell r="BX177">
            <v>38.795000000000009</v>
          </cell>
          <cell r="BY177" t="str">
            <v>CGLI208</v>
          </cell>
        </row>
        <row r="178">
          <cell r="A178" t="str">
            <v>CGLI208P1</v>
          </cell>
          <cell r="B178" t="str">
            <v>HCCAK378 FU2</v>
          </cell>
          <cell r="C178">
            <v>3</v>
          </cell>
          <cell r="D178">
            <v>44715</v>
          </cell>
          <cell r="E178" t="str">
            <v>CGLI208P1</v>
          </cell>
          <cell r="F178" t="str">
            <v>Yes</v>
          </cell>
          <cell r="G178" t="str">
            <v>M</v>
          </cell>
          <cell r="H178">
            <v>63</v>
          </cell>
          <cell r="I178">
            <v>44452</v>
          </cell>
          <cell r="J178" t="str">
            <v>B</v>
          </cell>
          <cell r="K178" t="str">
            <v>A</v>
          </cell>
          <cell r="L178" t="str">
            <v>HCC</v>
          </cell>
          <cell r="N178" t="str">
            <v>AMY KIM 6/1/22</v>
          </cell>
          <cell r="P178">
            <v>37</v>
          </cell>
          <cell r="Q178">
            <v>44728</v>
          </cell>
          <cell r="R178">
            <v>16</v>
          </cell>
          <cell r="S178" t="str">
            <v>ZF</v>
          </cell>
          <cell r="T178">
            <v>533</v>
          </cell>
          <cell r="U178">
            <v>2.8</v>
          </cell>
          <cell r="V178">
            <v>0.20000000000000018</v>
          </cell>
          <cell r="W178" t="str">
            <v>PDF</v>
          </cell>
          <cell r="X178">
            <v>160</v>
          </cell>
          <cell r="Y178">
            <v>1046.5</v>
          </cell>
          <cell r="Z178">
            <v>303</v>
          </cell>
          <cell r="AA178">
            <v>79.209999999999994</v>
          </cell>
          <cell r="AB178">
            <v>486</v>
          </cell>
          <cell r="AC178">
            <v>20.170000000000002</v>
          </cell>
          <cell r="AF178">
            <v>50</v>
          </cell>
          <cell r="AG178">
            <v>133.26</v>
          </cell>
          <cell r="AH178">
            <v>6.6630000000000003</v>
          </cell>
          <cell r="AI178">
            <v>2.3796428571428572</v>
          </cell>
          <cell r="AJ178">
            <v>532</v>
          </cell>
          <cell r="AK178" t="str">
            <v>REVCO</v>
          </cell>
          <cell r="AL178" t="str">
            <v>HCC cfDNA 6/22 Box 1</v>
          </cell>
          <cell r="AM178" t="e">
            <v>#VALUE!</v>
          </cell>
          <cell r="AN178">
            <v>6.6630000000000003</v>
          </cell>
          <cell r="AO178">
            <v>50</v>
          </cell>
          <cell r="AP178">
            <v>0</v>
          </cell>
          <cell r="AQ178">
            <v>11</v>
          </cell>
          <cell r="AR178">
            <v>44747</v>
          </cell>
          <cell r="AT178" t="str">
            <v>IDT8_UDI_17</v>
          </cell>
          <cell r="AU178">
            <v>2</v>
          </cell>
          <cell r="AV178">
            <v>4</v>
          </cell>
          <cell r="AW178" t="str">
            <v>ZF</v>
          </cell>
          <cell r="AY178">
            <v>305</v>
          </cell>
          <cell r="AZ178">
            <v>16.45</v>
          </cell>
          <cell r="BA178">
            <v>81.599999999999994</v>
          </cell>
          <cell r="BB178">
            <v>476</v>
          </cell>
          <cell r="BC178">
            <v>0.83</v>
          </cell>
          <cell r="BD178">
            <v>2.7</v>
          </cell>
          <cell r="BJ178">
            <v>20</v>
          </cell>
          <cell r="BK178">
            <v>17.279999999999998</v>
          </cell>
          <cell r="BL178">
            <v>84.3</v>
          </cell>
          <cell r="BM178">
            <v>345.59999999999997</v>
          </cell>
          <cell r="BN178">
            <v>532</v>
          </cell>
          <cell r="BO178" t="str">
            <v>REVCO -20</v>
          </cell>
          <cell r="BP178" t="str">
            <v>HCC PCR1 June 22 box1</v>
          </cell>
          <cell r="BQ178" t="str">
            <v>D4</v>
          </cell>
          <cell r="BR178">
            <v>5</v>
          </cell>
          <cell r="BS178">
            <v>5</v>
          </cell>
          <cell r="BT178">
            <v>8.6399999999999988</v>
          </cell>
          <cell r="BU178">
            <v>42.15</v>
          </cell>
          <cell r="BV178">
            <v>44781</v>
          </cell>
          <cell r="BX178">
            <v>0</v>
          </cell>
          <cell r="BY178" t="str">
            <v>CGLI208</v>
          </cell>
          <cell r="BZ178">
            <v>1</v>
          </cell>
        </row>
        <row r="179">
          <cell r="A179" t="str">
            <v>CGH16N_3</v>
          </cell>
          <cell r="E179" t="str">
            <v>CGH16N_3</v>
          </cell>
          <cell r="S179" t="str">
            <v>AL</v>
          </cell>
          <cell r="W179" t="str">
            <v>103018 nDNA 1_DNA 1000_DE13805124_2018-10-30_15-52-27</v>
          </cell>
          <cell r="X179">
            <v>157</v>
          </cell>
          <cell r="Y179">
            <v>33.880000000000003</v>
          </cell>
          <cell r="AF179">
            <v>50</v>
          </cell>
          <cell r="AG179">
            <v>33.880000000000003</v>
          </cell>
          <cell r="AH179">
            <v>1694.0000000000002</v>
          </cell>
          <cell r="AI179" t="e">
            <v>#DIV/0!</v>
          </cell>
          <cell r="AJ179">
            <v>531</v>
          </cell>
          <cell r="AK179">
            <v>-20</v>
          </cell>
          <cell r="AL179" t="str">
            <v>Lymphocyte control</v>
          </cell>
          <cell r="AM179" t="str">
            <v>small box</v>
          </cell>
          <cell r="AN179">
            <v>34</v>
          </cell>
          <cell r="AO179">
            <v>1.0035419126328216</v>
          </cell>
          <cell r="AP179">
            <v>48.996458087367181</v>
          </cell>
          <cell r="AQ179">
            <v>11</v>
          </cell>
          <cell r="AR179">
            <v>44747</v>
          </cell>
          <cell r="AT179" t="str">
            <v>IDT8_UDI_18</v>
          </cell>
          <cell r="AU179">
            <v>3</v>
          </cell>
          <cell r="AV179">
            <v>4</v>
          </cell>
          <cell r="AW179" t="str">
            <v>ZF</v>
          </cell>
          <cell r="AY179">
            <v>294</v>
          </cell>
          <cell r="AZ179">
            <v>9.4700000000000006</v>
          </cell>
          <cell r="BA179">
            <v>48.7</v>
          </cell>
          <cell r="BB179">
            <v>487</v>
          </cell>
          <cell r="BC179">
            <v>2.08</v>
          </cell>
          <cell r="BD179">
            <v>6.5</v>
          </cell>
          <cell r="BJ179">
            <v>20</v>
          </cell>
          <cell r="BK179">
            <v>11.55</v>
          </cell>
          <cell r="BL179">
            <v>55.2</v>
          </cell>
          <cell r="BM179">
            <v>231</v>
          </cell>
          <cell r="BN179">
            <v>532</v>
          </cell>
          <cell r="BO179" t="str">
            <v>REVCO -20</v>
          </cell>
          <cell r="BP179" t="str">
            <v>HCC PCR1 June 22 box1</v>
          </cell>
          <cell r="BQ179" t="str">
            <v>D5</v>
          </cell>
          <cell r="BR179">
            <v>5</v>
          </cell>
          <cell r="BS179">
            <v>5</v>
          </cell>
          <cell r="BT179">
            <v>5.7750000000000004</v>
          </cell>
          <cell r="BU179">
            <v>27.6</v>
          </cell>
          <cell r="BV179">
            <v>44781</v>
          </cell>
          <cell r="BX179">
            <v>1660.0000000000002</v>
          </cell>
          <cell r="BY179" t="str">
            <v>CGH16N_3</v>
          </cell>
        </row>
        <row r="180">
          <cell r="A180" t="str">
            <v>CGLI152P</v>
          </cell>
          <cell r="B180">
            <v>12178</v>
          </cell>
          <cell r="C180">
            <v>1</v>
          </cell>
          <cell r="D180">
            <v>44673</v>
          </cell>
          <cell r="E180" t="str">
            <v>CGLI152P</v>
          </cell>
          <cell r="F180" t="str">
            <v>No</v>
          </cell>
          <cell r="G180" t="str">
            <v>M</v>
          </cell>
          <cell r="H180">
            <v>48.802190280629702</v>
          </cell>
          <cell r="I180">
            <v>42045</v>
          </cell>
          <cell r="J180" t="str">
            <v>N</v>
          </cell>
          <cell r="L180" t="str">
            <v>HCV</v>
          </cell>
          <cell r="M180" t="str">
            <v>No</v>
          </cell>
          <cell r="N180" t="str">
            <v>ALIVE HCV</v>
          </cell>
          <cell r="O180" t="str">
            <v>Well #</v>
          </cell>
          <cell r="P180">
            <v>12</v>
          </cell>
          <cell r="Q180">
            <v>44718</v>
          </cell>
          <cell r="R180">
            <v>12</v>
          </cell>
          <cell r="S180" t="str">
            <v>ZF</v>
          </cell>
          <cell r="T180">
            <v>533</v>
          </cell>
          <cell r="U180">
            <v>1</v>
          </cell>
          <cell r="V180">
            <v>0</v>
          </cell>
          <cell r="W180" t="str">
            <v>PDF</v>
          </cell>
          <cell r="X180">
            <v>172</v>
          </cell>
          <cell r="Y180">
            <v>11.7</v>
          </cell>
          <cell r="AF180">
            <v>50</v>
          </cell>
          <cell r="AG180">
            <v>11.7</v>
          </cell>
          <cell r="AH180">
            <v>0.58499999999999996</v>
          </cell>
          <cell r="AI180">
            <v>0.58499999999999996</v>
          </cell>
          <cell r="AJ180">
            <v>532</v>
          </cell>
          <cell r="AK180" t="str">
            <v>REVCO</v>
          </cell>
          <cell r="AL180" t="str">
            <v>HCC cfDNA 6/22 Box 1</v>
          </cell>
          <cell r="AM180" t="e">
            <v>#VALUE!</v>
          </cell>
          <cell r="AN180">
            <v>0.58499999999999996</v>
          </cell>
          <cell r="AO180">
            <v>50</v>
          </cell>
          <cell r="AP180">
            <v>0</v>
          </cell>
          <cell r="AQ180">
            <v>12</v>
          </cell>
          <cell r="AR180">
            <v>44753</v>
          </cell>
          <cell r="AT180" t="str">
            <v>IDT8_UDI_21</v>
          </cell>
          <cell r="AU180">
            <v>1</v>
          </cell>
          <cell r="AV180">
            <v>4</v>
          </cell>
          <cell r="AW180" t="str">
            <v>ZF</v>
          </cell>
          <cell r="AY180">
            <v>307</v>
          </cell>
          <cell r="AZ180">
            <v>0.28999999999999998</v>
          </cell>
          <cell r="BA180">
            <v>1.4</v>
          </cell>
          <cell r="BJ180">
            <v>20</v>
          </cell>
          <cell r="BK180">
            <v>0.28999999999999998</v>
          </cell>
          <cell r="BL180">
            <v>1.4</v>
          </cell>
          <cell r="BM180">
            <v>5.8</v>
          </cell>
          <cell r="BN180">
            <v>532</v>
          </cell>
          <cell r="BO180" t="str">
            <v>REVCO -20</v>
          </cell>
          <cell r="BP180" t="str">
            <v>HCC PCR1 June 22 box1</v>
          </cell>
          <cell r="BQ180" t="str">
            <v>D6</v>
          </cell>
          <cell r="BR180">
            <v>10</v>
          </cell>
          <cell r="BS180">
            <v>0</v>
          </cell>
          <cell r="BT180">
            <v>0.28999999999999998</v>
          </cell>
          <cell r="BU180">
            <v>1.4</v>
          </cell>
          <cell r="BV180">
            <v>44781</v>
          </cell>
          <cell r="BX180">
            <v>0</v>
          </cell>
          <cell r="BY180" t="str">
            <v>CGLI152</v>
          </cell>
        </row>
        <row r="181">
          <cell r="A181" t="str">
            <v>CGLI154P</v>
          </cell>
          <cell r="B181">
            <v>10196</v>
          </cell>
          <cell r="C181">
            <v>1</v>
          </cell>
          <cell r="D181">
            <v>44673</v>
          </cell>
          <cell r="E181" t="str">
            <v>CGLI154P</v>
          </cell>
          <cell r="F181" t="str">
            <v>No</v>
          </cell>
          <cell r="G181" t="str">
            <v>M</v>
          </cell>
          <cell r="H181">
            <v>61.998631074606401</v>
          </cell>
          <cell r="I181">
            <v>42051</v>
          </cell>
          <cell r="J181" t="str">
            <v>N</v>
          </cell>
          <cell r="L181" t="str">
            <v>HCV</v>
          </cell>
          <cell r="M181" t="str">
            <v>No</v>
          </cell>
          <cell r="N181" t="str">
            <v>ALIVE HCV</v>
          </cell>
          <cell r="O181" t="str">
            <v>Well #</v>
          </cell>
          <cell r="P181">
            <v>14</v>
          </cell>
          <cell r="Q181">
            <v>44718</v>
          </cell>
          <cell r="R181">
            <v>12</v>
          </cell>
          <cell r="S181" t="str">
            <v>ZF</v>
          </cell>
          <cell r="T181">
            <v>533</v>
          </cell>
          <cell r="U181">
            <v>1</v>
          </cell>
          <cell r="V181">
            <v>0</v>
          </cell>
          <cell r="W181" t="str">
            <v>PDF</v>
          </cell>
          <cell r="X181">
            <v>173</v>
          </cell>
          <cell r="Y181">
            <v>30.78</v>
          </cell>
          <cell r="AF181">
            <v>50</v>
          </cell>
          <cell r="AG181">
            <v>30.78</v>
          </cell>
          <cell r="AH181">
            <v>1.5389999999999999</v>
          </cell>
          <cell r="AI181">
            <v>1.5389999999999999</v>
          </cell>
          <cell r="AJ181">
            <v>532</v>
          </cell>
          <cell r="AK181" t="str">
            <v>REVCO</v>
          </cell>
          <cell r="AL181" t="str">
            <v>HCC cfDNA 6/22 Box 1</v>
          </cell>
          <cell r="AM181" t="e">
            <v>#VALUE!</v>
          </cell>
          <cell r="AN181">
            <v>1.5389999999999999</v>
          </cell>
          <cell r="AO181">
            <v>50</v>
          </cell>
          <cell r="AP181">
            <v>0</v>
          </cell>
          <cell r="AQ181">
            <v>12</v>
          </cell>
          <cell r="AR181">
            <v>44753</v>
          </cell>
          <cell r="AT181" t="str">
            <v>IDT8_UDI_22</v>
          </cell>
          <cell r="AU181">
            <v>1</v>
          </cell>
          <cell r="AV181">
            <v>4</v>
          </cell>
          <cell r="AW181" t="str">
            <v>ZF</v>
          </cell>
          <cell r="AY181">
            <v>307</v>
          </cell>
          <cell r="AZ181">
            <v>1.23</v>
          </cell>
          <cell r="BA181">
            <v>6.1</v>
          </cell>
          <cell r="BJ181">
            <v>20</v>
          </cell>
          <cell r="BK181">
            <v>1.23</v>
          </cell>
          <cell r="BL181">
            <v>6.1</v>
          </cell>
          <cell r="BM181">
            <v>24.6</v>
          </cell>
          <cell r="BN181">
            <v>532</v>
          </cell>
          <cell r="BO181" t="str">
            <v>REVCO -20</v>
          </cell>
          <cell r="BP181" t="str">
            <v>HCC PCR1 June 22 box1</v>
          </cell>
          <cell r="BQ181" t="str">
            <v>D7</v>
          </cell>
          <cell r="BR181">
            <v>10</v>
          </cell>
          <cell r="BS181">
            <v>0</v>
          </cell>
          <cell r="BT181">
            <v>1.23</v>
          </cell>
          <cell r="BU181">
            <v>6.1</v>
          </cell>
          <cell r="BV181">
            <v>44781</v>
          </cell>
          <cell r="BX181">
            <v>0</v>
          </cell>
          <cell r="BY181" t="str">
            <v>CGLI154</v>
          </cell>
        </row>
        <row r="182">
          <cell r="A182" t="str">
            <v>CGLI156P</v>
          </cell>
          <cell r="B182">
            <v>30770</v>
          </cell>
          <cell r="C182">
            <v>1</v>
          </cell>
          <cell r="D182">
            <v>44673</v>
          </cell>
          <cell r="E182" t="str">
            <v>CGLI156P</v>
          </cell>
          <cell r="F182" t="str">
            <v>No</v>
          </cell>
          <cell r="G182" t="str">
            <v>F</v>
          </cell>
          <cell r="H182">
            <v>52.1204654346338</v>
          </cell>
          <cell r="I182">
            <v>42075</v>
          </cell>
          <cell r="J182" t="str">
            <v>N</v>
          </cell>
          <cell r="L182" t="str">
            <v>HCV</v>
          </cell>
          <cell r="M182" t="str">
            <v>Yes</v>
          </cell>
          <cell r="N182" t="str">
            <v>ALIVE HCV</v>
          </cell>
          <cell r="O182" t="str">
            <v>Well #</v>
          </cell>
          <cell r="P182">
            <v>16</v>
          </cell>
          <cell r="Q182">
            <v>44718</v>
          </cell>
          <cell r="R182">
            <v>12</v>
          </cell>
          <cell r="S182" t="str">
            <v>ZF</v>
          </cell>
          <cell r="T182">
            <v>533</v>
          </cell>
          <cell r="U182">
            <v>1</v>
          </cell>
          <cell r="V182">
            <v>0</v>
          </cell>
          <cell r="W182" t="str">
            <v>PDF</v>
          </cell>
          <cell r="X182">
            <v>167</v>
          </cell>
          <cell r="Y182">
            <v>71.75</v>
          </cell>
          <cell r="Z182">
            <v>323</v>
          </cell>
          <cell r="AA182">
            <v>10.33</v>
          </cell>
          <cell r="AF182">
            <v>50</v>
          </cell>
          <cell r="AG182">
            <v>82.08</v>
          </cell>
          <cell r="AH182">
            <v>4.1040000000000001</v>
          </cell>
          <cell r="AI182">
            <v>4.1040000000000001</v>
          </cell>
          <cell r="AJ182">
            <v>532</v>
          </cell>
          <cell r="AK182" t="str">
            <v>REVCO</v>
          </cell>
          <cell r="AL182" t="str">
            <v>HCC cfDNA 6/22 Box 1</v>
          </cell>
          <cell r="AM182" t="e">
            <v>#VALUE!</v>
          </cell>
          <cell r="AN182">
            <v>4.1040000000000001</v>
          </cell>
          <cell r="AO182">
            <v>50</v>
          </cell>
          <cell r="AP182">
            <v>0</v>
          </cell>
          <cell r="AQ182">
            <v>12</v>
          </cell>
          <cell r="AR182">
            <v>44753</v>
          </cell>
          <cell r="AT182" t="str">
            <v>IDT8_UDI_23</v>
          </cell>
          <cell r="AU182">
            <v>1</v>
          </cell>
          <cell r="AV182">
            <v>4</v>
          </cell>
          <cell r="AW182" t="str">
            <v>ZF</v>
          </cell>
          <cell r="AY182">
            <v>299</v>
          </cell>
          <cell r="AZ182">
            <v>3</v>
          </cell>
          <cell r="BA182">
            <v>15.2</v>
          </cell>
          <cell r="BB182">
            <v>453</v>
          </cell>
          <cell r="BC182">
            <v>0.41</v>
          </cell>
          <cell r="BD182">
            <v>1.4</v>
          </cell>
          <cell r="BJ182">
            <v>20</v>
          </cell>
          <cell r="BK182">
            <v>3.41</v>
          </cell>
          <cell r="BL182">
            <v>16.599999999999998</v>
          </cell>
          <cell r="BM182">
            <v>68.2</v>
          </cell>
          <cell r="BN182">
            <v>532</v>
          </cell>
          <cell r="BO182" t="str">
            <v>REVCO -20</v>
          </cell>
          <cell r="BP182" t="str">
            <v>HCC PCR1 June 22 box1</v>
          </cell>
          <cell r="BQ182" t="str">
            <v>D8</v>
          </cell>
          <cell r="BR182">
            <v>10</v>
          </cell>
          <cell r="BS182">
            <v>0</v>
          </cell>
          <cell r="BT182">
            <v>3.41</v>
          </cell>
          <cell r="BU182">
            <v>16.599999999999998</v>
          </cell>
          <cell r="BV182">
            <v>44781</v>
          </cell>
          <cell r="BX182">
            <v>0</v>
          </cell>
          <cell r="BY182" t="str">
            <v>CGLI156</v>
          </cell>
        </row>
        <row r="183">
          <cell r="A183" t="str">
            <v>CGLI157P</v>
          </cell>
          <cell r="B183">
            <v>30622</v>
          </cell>
          <cell r="C183">
            <v>1</v>
          </cell>
          <cell r="D183">
            <v>44673</v>
          </cell>
          <cell r="E183" t="str">
            <v>CGLI157P</v>
          </cell>
          <cell r="F183" t="str">
            <v>No</v>
          </cell>
          <cell r="G183" t="str">
            <v>M</v>
          </cell>
          <cell r="H183">
            <v>60.2819986310746</v>
          </cell>
          <cell r="I183">
            <v>42132</v>
          </cell>
          <cell r="J183" t="str">
            <v>N</v>
          </cell>
          <cell r="L183" t="str">
            <v>HCV</v>
          </cell>
          <cell r="M183" t="str">
            <v>No</v>
          </cell>
          <cell r="N183" t="str">
            <v>ALIVE HCV</v>
          </cell>
          <cell r="O183" t="str">
            <v>Well #</v>
          </cell>
          <cell r="P183">
            <v>17</v>
          </cell>
          <cell r="Q183">
            <v>44718</v>
          </cell>
          <cell r="R183">
            <v>13</v>
          </cell>
          <cell r="S183" t="str">
            <v>ZF</v>
          </cell>
          <cell r="T183">
            <v>533</v>
          </cell>
          <cell r="U183">
            <v>1</v>
          </cell>
          <cell r="V183">
            <v>0</v>
          </cell>
          <cell r="W183" t="str">
            <v>PDF</v>
          </cell>
          <cell r="X183">
            <v>171</v>
          </cell>
          <cell r="Y183">
            <v>5.7</v>
          </cell>
          <cell r="AF183">
            <v>50</v>
          </cell>
          <cell r="AG183">
            <v>5.7</v>
          </cell>
          <cell r="AH183">
            <v>0.28499999999999998</v>
          </cell>
          <cell r="AI183">
            <v>0.28499999999999998</v>
          </cell>
          <cell r="AJ183">
            <v>532</v>
          </cell>
          <cell r="AK183" t="str">
            <v>REVCO</v>
          </cell>
          <cell r="AL183" t="str">
            <v>HCC cfDNA 6/22 Box 1</v>
          </cell>
          <cell r="AM183" t="e">
            <v>#VALUE!</v>
          </cell>
          <cell r="AN183">
            <v>0.28499999999999998</v>
          </cell>
          <cell r="AO183">
            <v>50</v>
          </cell>
          <cell r="AP183">
            <v>0</v>
          </cell>
          <cell r="AQ183">
            <v>12</v>
          </cell>
          <cell r="AR183">
            <v>44753</v>
          </cell>
          <cell r="AT183" t="str">
            <v>IDT8_UDI_24</v>
          </cell>
          <cell r="AU183">
            <v>1</v>
          </cell>
          <cell r="AV183">
            <v>4</v>
          </cell>
          <cell r="AW183" t="str">
            <v>ZF</v>
          </cell>
          <cell r="AY183">
            <v>299</v>
          </cell>
          <cell r="AZ183">
            <v>0.5</v>
          </cell>
          <cell r="BA183">
            <v>2.5</v>
          </cell>
          <cell r="BJ183">
            <v>20</v>
          </cell>
          <cell r="BK183">
            <v>0.5</v>
          </cell>
          <cell r="BL183">
            <v>2.5</v>
          </cell>
          <cell r="BM183">
            <v>10</v>
          </cell>
          <cell r="BN183">
            <v>532</v>
          </cell>
          <cell r="BO183" t="str">
            <v>REVCO -20</v>
          </cell>
          <cell r="BP183" t="str">
            <v>HCC PCR1 June 22 box1</v>
          </cell>
          <cell r="BQ183" t="str">
            <v>D9</v>
          </cell>
          <cell r="BR183">
            <v>10</v>
          </cell>
          <cell r="BS183">
            <v>0</v>
          </cell>
          <cell r="BT183">
            <v>0.5</v>
          </cell>
          <cell r="BU183">
            <v>2.5</v>
          </cell>
          <cell r="BV183">
            <v>44781</v>
          </cell>
          <cell r="BX183">
            <v>0</v>
          </cell>
          <cell r="BY183" t="str">
            <v>CGLI157</v>
          </cell>
        </row>
        <row r="184">
          <cell r="A184" t="str">
            <v>CGLI158P</v>
          </cell>
          <cell r="B184">
            <v>30620</v>
          </cell>
          <cell r="C184">
            <v>1</v>
          </cell>
          <cell r="D184">
            <v>44673</v>
          </cell>
          <cell r="E184" t="str">
            <v>CGLI158P</v>
          </cell>
          <cell r="F184" t="str">
            <v>No</v>
          </cell>
          <cell r="G184" t="str">
            <v>M</v>
          </cell>
          <cell r="H184">
            <v>51.299110198494198</v>
          </cell>
          <cell r="I184">
            <v>42139</v>
          </cell>
          <cell r="J184" t="str">
            <v>N</v>
          </cell>
          <cell r="L184" t="str">
            <v>HCV</v>
          </cell>
          <cell r="M184" t="str">
            <v>Yes</v>
          </cell>
          <cell r="N184" t="str">
            <v>ALIVE HCV</v>
          </cell>
          <cell r="O184" t="str">
            <v>Well #</v>
          </cell>
          <cell r="P184">
            <v>18</v>
          </cell>
          <cell r="Q184">
            <v>44718</v>
          </cell>
          <cell r="R184">
            <v>13</v>
          </cell>
          <cell r="S184" t="str">
            <v>ZF</v>
          </cell>
          <cell r="T184">
            <v>533</v>
          </cell>
          <cell r="U184">
            <v>1</v>
          </cell>
          <cell r="V184">
            <v>0</v>
          </cell>
          <cell r="W184" t="str">
            <v>PDF</v>
          </cell>
          <cell r="X184">
            <v>168</v>
          </cell>
          <cell r="Y184">
            <v>134.62</v>
          </cell>
          <cell r="AF184">
            <v>50</v>
          </cell>
          <cell r="AG184">
            <v>134.62</v>
          </cell>
          <cell r="AH184">
            <v>6.7309999999999999</v>
          </cell>
          <cell r="AI184">
            <v>6.7309999999999999</v>
          </cell>
          <cell r="AJ184">
            <v>532</v>
          </cell>
          <cell r="AK184" t="str">
            <v>REVCO</v>
          </cell>
          <cell r="AL184" t="str">
            <v>HCC cfDNA 6/22 Box 1</v>
          </cell>
          <cell r="AM184" t="e">
            <v>#VALUE!</v>
          </cell>
          <cell r="AN184">
            <v>6.7309999999999999</v>
          </cell>
          <cell r="AO184">
            <v>50</v>
          </cell>
          <cell r="AP184">
            <v>0</v>
          </cell>
          <cell r="AQ184">
            <v>12</v>
          </cell>
          <cell r="AR184">
            <v>44753</v>
          </cell>
          <cell r="AT184" t="str">
            <v>IDT8_UDI_25</v>
          </cell>
          <cell r="AU184">
            <v>2</v>
          </cell>
          <cell r="AV184">
            <v>4</v>
          </cell>
          <cell r="AW184" t="str">
            <v>ZF</v>
          </cell>
          <cell r="AY184">
            <v>304</v>
          </cell>
          <cell r="AZ184">
            <v>2.06</v>
          </cell>
          <cell r="BA184">
            <v>10.3</v>
          </cell>
          <cell r="BJ184">
            <v>20</v>
          </cell>
          <cell r="BK184">
            <v>2.06</v>
          </cell>
          <cell r="BL184">
            <v>10.3</v>
          </cell>
          <cell r="BM184">
            <v>41.2</v>
          </cell>
          <cell r="BN184">
            <v>532</v>
          </cell>
          <cell r="BO184" t="str">
            <v>REVCO -20</v>
          </cell>
          <cell r="BP184" t="str">
            <v>HCC PCR1 June 22 box1</v>
          </cell>
          <cell r="BQ184" t="str">
            <v>E1</v>
          </cell>
          <cell r="BR184">
            <v>10</v>
          </cell>
          <cell r="BS184">
            <v>0</v>
          </cell>
          <cell r="BT184">
            <v>2.06</v>
          </cell>
          <cell r="BU184">
            <v>10.3</v>
          </cell>
          <cell r="BV184">
            <v>44781</v>
          </cell>
          <cell r="BX184">
            <v>0</v>
          </cell>
          <cell r="BY184" t="str">
            <v>CGLI158</v>
          </cell>
        </row>
        <row r="185">
          <cell r="A185" t="str">
            <v>CGLI159P</v>
          </cell>
          <cell r="B185">
            <v>70434</v>
          </cell>
          <cell r="C185">
            <v>1</v>
          </cell>
          <cell r="D185">
            <v>44673</v>
          </cell>
          <cell r="E185" t="str">
            <v>CGLI159P</v>
          </cell>
          <cell r="F185" t="str">
            <v>No</v>
          </cell>
          <cell r="G185" t="str">
            <v>F</v>
          </cell>
          <cell r="H185">
            <v>58.529774127310098</v>
          </cell>
          <cell r="I185">
            <v>42165</v>
          </cell>
          <cell r="J185" t="str">
            <v>N</v>
          </cell>
          <cell r="L185" t="str">
            <v>HCV</v>
          </cell>
          <cell r="M185" t="str">
            <v>Yes</v>
          </cell>
          <cell r="N185" t="str">
            <v>ALIVE HCV</v>
          </cell>
          <cell r="O185" t="str">
            <v>Well #</v>
          </cell>
          <cell r="P185">
            <v>19</v>
          </cell>
          <cell r="Q185">
            <v>44718</v>
          </cell>
          <cell r="R185">
            <v>13</v>
          </cell>
          <cell r="S185" t="str">
            <v>ZF</v>
          </cell>
          <cell r="T185">
            <v>533</v>
          </cell>
          <cell r="U185">
            <v>1</v>
          </cell>
          <cell r="V185">
            <v>0</v>
          </cell>
          <cell r="W185" t="str">
            <v>PDF</v>
          </cell>
          <cell r="X185">
            <v>162</v>
          </cell>
          <cell r="Y185">
            <v>46.4</v>
          </cell>
          <cell r="AF185">
            <v>50</v>
          </cell>
          <cell r="AG185">
            <v>46.4</v>
          </cell>
          <cell r="AH185">
            <v>2.3199999999999998</v>
          </cell>
          <cell r="AI185">
            <v>2.3199999999999998</v>
          </cell>
          <cell r="AJ185">
            <v>532</v>
          </cell>
          <cell r="AK185" t="str">
            <v>REVCO</v>
          </cell>
          <cell r="AL185" t="str">
            <v>HCC cfDNA 6/22 Box 1</v>
          </cell>
          <cell r="AM185" t="e">
            <v>#VALUE!</v>
          </cell>
          <cell r="AN185">
            <v>2.3199999999999998</v>
          </cell>
          <cell r="AO185">
            <v>50</v>
          </cell>
          <cell r="AP185">
            <v>0</v>
          </cell>
          <cell r="AQ185">
            <v>12</v>
          </cell>
          <cell r="AR185">
            <v>44753</v>
          </cell>
          <cell r="AT185" t="str">
            <v>IDT8_UDI_26</v>
          </cell>
          <cell r="AU185">
            <v>1</v>
          </cell>
          <cell r="AV185">
            <v>4</v>
          </cell>
          <cell r="AW185" t="str">
            <v>ZF</v>
          </cell>
          <cell r="AY185">
            <v>303</v>
          </cell>
          <cell r="AZ185">
            <v>1.31</v>
          </cell>
          <cell r="BA185">
            <v>6.5</v>
          </cell>
          <cell r="BJ185">
            <v>20</v>
          </cell>
          <cell r="BK185">
            <v>1.31</v>
          </cell>
          <cell r="BL185">
            <v>6.5</v>
          </cell>
          <cell r="BM185">
            <v>26.200000000000003</v>
          </cell>
          <cell r="BN185">
            <v>532</v>
          </cell>
          <cell r="BO185" t="str">
            <v>REVCO -20</v>
          </cell>
          <cell r="BP185" t="str">
            <v>HCC PCR1 June 22 box1</v>
          </cell>
          <cell r="BQ185" t="str">
            <v>E2</v>
          </cell>
          <cell r="BR185">
            <v>10</v>
          </cell>
          <cell r="BS185">
            <v>0</v>
          </cell>
          <cell r="BT185">
            <v>1.31</v>
          </cell>
          <cell r="BU185">
            <v>6.5</v>
          </cell>
          <cell r="BV185">
            <v>44781</v>
          </cell>
          <cell r="BX185">
            <v>0</v>
          </cell>
          <cell r="BY185" t="str">
            <v>CGLI159</v>
          </cell>
        </row>
        <row r="186">
          <cell r="A186" t="str">
            <v>CGLI167P</v>
          </cell>
          <cell r="B186">
            <v>13035</v>
          </cell>
          <cell r="C186">
            <v>1</v>
          </cell>
          <cell r="D186">
            <v>44673</v>
          </cell>
          <cell r="E186" t="str">
            <v>CGLI167P</v>
          </cell>
          <cell r="F186" t="str">
            <v>No</v>
          </cell>
          <cell r="G186" t="str">
            <v>M</v>
          </cell>
          <cell r="H186">
            <v>54.116358658453102</v>
          </cell>
          <cell r="I186">
            <v>42789</v>
          </cell>
          <cell r="J186" t="str">
            <v>N</v>
          </cell>
          <cell r="L186" t="str">
            <v>HCV</v>
          </cell>
          <cell r="M186" t="str">
            <v>No</v>
          </cell>
          <cell r="N186" t="str">
            <v>ALIVE HCV</v>
          </cell>
          <cell r="O186" t="str">
            <v>Well #</v>
          </cell>
          <cell r="P186">
            <v>27</v>
          </cell>
          <cell r="Q186">
            <v>44718</v>
          </cell>
          <cell r="R186">
            <v>13</v>
          </cell>
          <cell r="S186" t="str">
            <v>ZF</v>
          </cell>
          <cell r="T186">
            <v>533</v>
          </cell>
          <cell r="U186">
            <v>1</v>
          </cell>
          <cell r="V186">
            <v>0</v>
          </cell>
          <cell r="W186" t="str">
            <v>PDF</v>
          </cell>
          <cell r="X186">
            <v>160</v>
          </cell>
          <cell r="Y186">
            <v>55.47</v>
          </cell>
          <cell r="AF186">
            <v>50</v>
          </cell>
          <cell r="AG186">
            <v>55.47</v>
          </cell>
          <cell r="AH186">
            <v>2.7734999999999999</v>
          </cell>
          <cell r="AI186">
            <v>2.7734999999999999</v>
          </cell>
          <cell r="AJ186">
            <v>532</v>
          </cell>
          <cell r="AK186" t="str">
            <v>REVCO</v>
          </cell>
          <cell r="AL186" t="str">
            <v>HCC cfDNA 6/22 Box 1</v>
          </cell>
          <cell r="AM186" t="e">
            <v>#VALUE!</v>
          </cell>
          <cell r="AN186">
            <v>2.7734999999999999</v>
          </cell>
          <cell r="AO186">
            <v>50</v>
          </cell>
          <cell r="AP186">
            <v>0</v>
          </cell>
          <cell r="AQ186">
            <v>12</v>
          </cell>
          <cell r="AR186">
            <v>44753</v>
          </cell>
          <cell r="AT186" t="str">
            <v>IDT8_UDI_27</v>
          </cell>
          <cell r="AU186">
            <v>1</v>
          </cell>
          <cell r="AV186">
            <v>4</v>
          </cell>
          <cell r="AW186" t="str">
            <v>ZF</v>
          </cell>
          <cell r="AY186">
            <v>306</v>
          </cell>
          <cell r="AZ186">
            <v>0.77</v>
          </cell>
          <cell r="BA186">
            <v>3.8</v>
          </cell>
          <cell r="BJ186">
            <v>20</v>
          </cell>
          <cell r="BK186">
            <v>0.77</v>
          </cell>
          <cell r="BL186">
            <v>3.8</v>
          </cell>
          <cell r="BM186">
            <v>15.4</v>
          </cell>
          <cell r="BN186">
            <v>532</v>
          </cell>
          <cell r="BO186" t="str">
            <v>REVCO -20</v>
          </cell>
          <cell r="BP186" t="str">
            <v>HCC PCR1 June 22 box1</v>
          </cell>
          <cell r="BQ186" t="str">
            <v>E3</v>
          </cell>
          <cell r="BR186">
            <v>10</v>
          </cell>
          <cell r="BS186">
            <v>0</v>
          </cell>
          <cell r="BT186">
            <v>0.77</v>
          </cell>
          <cell r="BU186">
            <v>3.8</v>
          </cell>
          <cell r="BV186">
            <v>44781</v>
          </cell>
          <cell r="BX186">
            <v>0</v>
          </cell>
          <cell r="BY186" t="str">
            <v>CGLI167</v>
          </cell>
        </row>
        <row r="187">
          <cell r="A187" t="str">
            <v>CGLI209P</v>
          </cell>
          <cell r="B187" t="str">
            <v>HCCAK384</v>
          </cell>
          <cell r="C187">
            <v>3</v>
          </cell>
          <cell r="D187">
            <v>44715</v>
          </cell>
          <cell r="E187" t="str">
            <v>CGLI209P</v>
          </cell>
          <cell r="F187" t="str">
            <v>Yes</v>
          </cell>
          <cell r="G187" t="str">
            <v>F</v>
          </cell>
          <cell r="H187">
            <v>74</v>
          </cell>
          <cell r="I187">
            <v>44301</v>
          </cell>
          <cell r="J187" t="str">
            <v>A</v>
          </cell>
          <cell r="K187" t="str">
            <v>B</v>
          </cell>
          <cell r="L187" t="str">
            <v>HCC</v>
          </cell>
          <cell r="N187" t="str">
            <v>AMY KIM 6/1/22</v>
          </cell>
          <cell r="P187">
            <v>28</v>
          </cell>
          <cell r="Q187">
            <v>44728</v>
          </cell>
          <cell r="R187">
            <v>17</v>
          </cell>
          <cell r="S187" t="str">
            <v>ZF</v>
          </cell>
          <cell r="T187">
            <v>533</v>
          </cell>
          <cell r="U187">
            <v>2.8</v>
          </cell>
          <cell r="V187">
            <v>0.20000000000000018</v>
          </cell>
          <cell r="W187" t="str">
            <v>PDF</v>
          </cell>
          <cell r="X187">
            <v>169</v>
          </cell>
          <cell r="Y187">
            <v>337.79</v>
          </cell>
          <cell r="Z187">
            <v>363</v>
          </cell>
          <cell r="AA187">
            <v>46.01</v>
          </cell>
          <cell r="AB187" t="str">
            <v xml:space="preserve"> </v>
          </cell>
          <cell r="AF187">
            <v>50</v>
          </cell>
          <cell r="AG187">
            <v>2044.32</v>
          </cell>
          <cell r="AH187">
            <v>102.21599999999999</v>
          </cell>
          <cell r="AI187">
            <v>36.505714285714284</v>
          </cell>
          <cell r="AJ187">
            <v>532</v>
          </cell>
          <cell r="AK187" t="str">
            <v>REVCO</v>
          </cell>
          <cell r="AL187" t="str">
            <v>HCC cfDNA 6/22 Box 2</v>
          </cell>
          <cell r="AM187">
            <v>1</v>
          </cell>
          <cell r="AN187">
            <v>15</v>
          </cell>
          <cell r="AO187">
            <v>7.3374031462784695</v>
          </cell>
          <cell r="AP187">
            <v>42.662596853721531</v>
          </cell>
          <cell r="AQ187">
            <v>12</v>
          </cell>
          <cell r="AR187">
            <v>44753</v>
          </cell>
          <cell r="AT187" t="str">
            <v>IDT8_UDI_28</v>
          </cell>
          <cell r="AU187">
            <v>3</v>
          </cell>
          <cell r="AV187">
            <v>4</v>
          </cell>
          <cell r="AW187" t="str">
            <v>ZF</v>
          </cell>
          <cell r="AY187">
            <v>307</v>
          </cell>
          <cell r="AZ187">
            <v>1.31</v>
          </cell>
          <cell r="BA187">
            <v>6.5</v>
          </cell>
          <cell r="BJ187">
            <v>20</v>
          </cell>
          <cell r="BK187">
            <v>1.31</v>
          </cell>
          <cell r="BL187">
            <v>6.5</v>
          </cell>
          <cell r="BM187">
            <v>26.200000000000003</v>
          </cell>
          <cell r="BN187">
            <v>532</v>
          </cell>
          <cell r="BO187" t="str">
            <v>REVCO -20</v>
          </cell>
          <cell r="BP187" t="str">
            <v>HCC PCR1 June 22 box1</v>
          </cell>
          <cell r="BQ187" t="str">
            <v>E4</v>
          </cell>
          <cell r="BR187">
            <v>10</v>
          </cell>
          <cell r="BS187">
            <v>0</v>
          </cell>
          <cell r="BT187">
            <v>1.31</v>
          </cell>
          <cell r="BU187">
            <v>6.5</v>
          </cell>
          <cell r="BV187">
            <v>44781</v>
          </cell>
          <cell r="BX187">
            <v>87.216000000000008</v>
          </cell>
          <cell r="BY187" t="str">
            <v>CGLI209</v>
          </cell>
        </row>
        <row r="188">
          <cell r="A188" t="str">
            <v>CGLI209P1</v>
          </cell>
          <cell r="B188" t="str">
            <v>HCCAK384 Pre LT</v>
          </cell>
          <cell r="C188">
            <v>3.6</v>
          </cell>
          <cell r="D188">
            <v>44715</v>
          </cell>
          <cell r="E188" t="str">
            <v>CGLI209P1</v>
          </cell>
          <cell r="F188" t="str">
            <v>Yes</v>
          </cell>
          <cell r="G188" t="str">
            <v>F</v>
          </cell>
          <cell r="H188">
            <v>74</v>
          </cell>
          <cell r="I188">
            <v>44386</v>
          </cell>
          <cell r="J188" t="str">
            <v>A</v>
          </cell>
          <cell r="K188" t="str">
            <v>B</v>
          </cell>
          <cell r="L188" t="str">
            <v>HCC</v>
          </cell>
          <cell r="N188" t="str">
            <v>AMY KIM 6/1/22</v>
          </cell>
          <cell r="P188">
            <v>31</v>
          </cell>
          <cell r="Q188">
            <v>44728</v>
          </cell>
          <cell r="R188">
            <v>17</v>
          </cell>
          <cell r="S188" t="str">
            <v>ZF</v>
          </cell>
          <cell r="T188">
            <v>533</v>
          </cell>
          <cell r="U188">
            <v>3.6</v>
          </cell>
          <cell r="V188">
            <v>0.39999999999999991</v>
          </cell>
          <cell r="W188" t="str">
            <v>PDF</v>
          </cell>
          <cell r="X188">
            <v>171</v>
          </cell>
          <cell r="Y188">
            <v>1998.31</v>
          </cell>
          <cell r="Z188">
            <v>364</v>
          </cell>
          <cell r="AA188">
            <v>447.71</v>
          </cell>
          <cell r="AB188">
            <v>480</v>
          </cell>
          <cell r="AC188">
            <v>322.64999999999998</v>
          </cell>
          <cell r="AF188">
            <v>50</v>
          </cell>
          <cell r="AG188">
            <v>4300.0199999999995</v>
          </cell>
          <cell r="AH188">
            <v>215.00099999999998</v>
          </cell>
          <cell r="AI188">
            <v>59.722499999999989</v>
          </cell>
          <cell r="AJ188">
            <v>532</v>
          </cell>
          <cell r="AK188" t="str">
            <v>REVCO</v>
          </cell>
          <cell r="AL188" t="str">
            <v>HCC cfDNA 6/22 Box 2</v>
          </cell>
          <cell r="AM188">
            <v>2</v>
          </cell>
          <cell r="AN188">
            <v>15</v>
          </cell>
          <cell r="AO188">
            <v>3.488355868112242</v>
          </cell>
          <cell r="AP188">
            <v>46.511644131887756</v>
          </cell>
          <cell r="AQ188">
            <v>12</v>
          </cell>
          <cell r="AR188">
            <v>44753</v>
          </cell>
          <cell r="AT188" t="str">
            <v>IDT8_UDI_29</v>
          </cell>
          <cell r="AU188">
            <v>3</v>
          </cell>
          <cell r="AV188">
            <v>4</v>
          </cell>
          <cell r="AW188" t="str">
            <v>ZF</v>
          </cell>
          <cell r="AY188">
            <v>306</v>
          </cell>
          <cell r="AZ188">
            <v>5.01</v>
          </cell>
          <cell r="BA188">
            <v>24.8</v>
          </cell>
          <cell r="BB188">
            <v>492</v>
          </cell>
          <cell r="BC188">
            <v>0.53</v>
          </cell>
          <cell r="BD188">
            <v>1.6</v>
          </cell>
          <cell r="BJ188">
            <v>20</v>
          </cell>
          <cell r="BK188">
            <v>5.54</v>
          </cell>
          <cell r="BL188">
            <v>26.400000000000002</v>
          </cell>
          <cell r="BM188">
            <v>110.8</v>
          </cell>
          <cell r="BN188">
            <v>532</v>
          </cell>
          <cell r="BO188" t="str">
            <v>REVCO -20</v>
          </cell>
          <cell r="BP188" t="str">
            <v>HCC PCR1 June 22 box1</v>
          </cell>
          <cell r="BQ188" t="str">
            <v>E5</v>
          </cell>
          <cell r="BR188">
            <v>5</v>
          </cell>
          <cell r="BS188">
            <v>5</v>
          </cell>
          <cell r="BT188">
            <v>2.77</v>
          </cell>
          <cell r="BU188">
            <v>13.200000000000001</v>
          </cell>
          <cell r="BV188">
            <v>44781</v>
          </cell>
          <cell r="BX188">
            <v>200.00099999999998</v>
          </cell>
          <cell r="BY188" t="str">
            <v>CGLI209</v>
          </cell>
          <cell r="BZ188">
            <v>1</v>
          </cell>
        </row>
        <row r="189">
          <cell r="A189" t="str">
            <v>CGLI209P2</v>
          </cell>
          <cell r="B189" t="str">
            <v>HCCAK384 Post LT</v>
          </cell>
          <cell r="C189">
            <v>3.6</v>
          </cell>
          <cell r="D189">
            <v>44715</v>
          </cell>
          <cell r="E189" t="str">
            <v>CGLI209P2</v>
          </cell>
          <cell r="F189" t="str">
            <v>Yes</v>
          </cell>
          <cell r="G189" t="str">
            <v>F</v>
          </cell>
          <cell r="H189">
            <v>74</v>
          </cell>
          <cell r="I189">
            <v>44392</v>
          </cell>
          <cell r="J189" t="str">
            <v>A</v>
          </cell>
          <cell r="K189" t="str">
            <v>B</v>
          </cell>
          <cell r="L189" t="str">
            <v>HCC</v>
          </cell>
          <cell r="N189" t="str">
            <v>AMY KIM 6/1/22</v>
          </cell>
          <cell r="P189">
            <v>35</v>
          </cell>
          <cell r="Q189">
            <v>44728</v>
          </cell>
          <cell r="R189">
            <v>17</v>
          </cell>
          <cell r="S189" t="str">
            <v>ZF</v>
          </cell>
          <cell r="T189">
            <v>533</v>
          </cell>
          <cell r="U189">
            <v>6.3</v>
          </cell>
          <cell r="V189">
            <v>0.70000000000000018</v>
          </cell>
          <cell r="W189" t="str">
            <v>PDF</v>
          </cell>
          <cell r="X189">
            <v>162</v>
          </cell>
          <cell r="Y189">
            <v>3529.66</v>
          </cell>
          <cell r="Z189">
            <v>306</v>
          </cell>
          <cell r="AA189">
            <v>310.44</v>
          </cell>
          <cell r="AB189">
            <v>411</v>
          </cell>
          <cell r="AC189">
            <v>211.56</v>
          </cell>
          <cell r="AF189">
            <v>50</v>
          </cell>
          <cell r="AG189">
            <v>813.68000000000006</v>
          </cell>
          <cell r="AH189">
            <v>40.683999999999997</v>
          </cell>
          <cell r="AI189">
            <v>6.4577777777777774</v>
          </cell>
          <cell r="AJ189">
            <v>532</v>
          </cell>
          <cell r="AK189" t="str">
            <v>REVCO</v>
          </cell>
          <cell r="AL189" t="str">
            <v>HCC cfDNA 6/22 Box 2</v>
          </cell>
          <cell r="AM189">
            <v>3</v>
          </cell>
          <cell r="AN189">
            <v>15</v>
          </cell>
          <cell r="AO189">
            <v>18.434765509782718</v>
          </cell>
          <cell r="AP189">
            <v>31.565234490217282</v>
          </cell>
          <cell r="AQ189">
            <v>12</v>
          </cell>
          <cell r="AR189">
            <v>44753</v>
          </cell>
          <cell r="AT189" t="str">
            <v>IDT8_UDI_30</v>
          </cell>
          <cell r="AU189">
            <v>3</v>
          </cell>
          <cell r="AV189">
            <v>4</v>
          </cell>
          <cell r="AW189" t="str">
            <v>ZF</v>
          </cell>
          <cell r="AY189">
            <v>303</v>
          </cell>
          <cell r="AZ189">
            <v>3.63</v>
          </cell>
          <cell r="BA189">
            <v>18.2</v>
          </cell>
          <cell r="BB189">
            <v>475</v>
          </cell>
          <cell r="BC189">
            <v>1.99</v>
          </cell>
          <cell r="BD189">
            <v>6.4</v>
          </cell>
          <cell r="BE189">
            <v>658</v>
          </cell>
          <cell r="BF189">
            <v>1.25</v>
          </cell>
          <cell r="BG189">
            <v>2.9</v>
          </cell>
          <cell r="BJ189">
            <v>20</v>
          </cell>
          <cell r="BK189">
            <v>6.87</v>
          </cell>
          <cell r="BL189">
            <v>27.5</v>
          </cell>
          <cell r="BM189">
            <v>137.4</v>
          </cell>
          <cell r="BN189">
            <v>532</v>
          </cell>
          <cell r="BO189" t="str">
            <v>REVCO -20</v>
          </cell>
          <cell r="BP189" t="str">
            <v>HCC PCR1 June 22 box1</v>
          </cell>
          <cell r="BQ189" t="str">
            <v>E6</v>
          </cell>
          <cell r="BR189">
            <v>5</v>
          </cell>
          <cell r="BS189">
            <v>5</v>
          </cell>
          <cell r="BT189">
            <v>3.4350000000000001</v>
          </cell>
          <cell r="BU189">
            <v>13.75</v>
          </cell>
          <cell r="BV189">
            <v>44781</v>
          </cell>
          <cell r="BX189">
            <v>25.683999999999997</v>
          </cell>
          <cell r="BY189" t="str">
            <v>CGLI209</v>
          </cell>
          <cell r="BZ189">
            <v>2</v>
          </cell>
        </row>
        <row r="190">
          <cell r="A190" t="str">
            <v>CGLI210P</v>
          </cell>
          <cell r="B190" t="str">
            <v>HCCAK406</v>
          </cell>
          <cell r="C190">
            <v>3</v>
          </cell>
          <cell r="D190">
            <v>44715</v>
          </cell>
          <cell r="E190" t="str">
            <v>CGLI210P</v>
          </cell>
          <cell r="F190" t="str">
            <v>Yes</v>
          </cell>
          <cell r="G190" t="str">
            <v>M</v>
          </cell>
          <cell r="H190">
            <v>66</v>
          </cell>
          <cell r="I190">
            <v>44452</v>
          </cell>
          <cell r="J190" t="str">
            <v>A</v>
          </cell>
          <cell r="K190" t="str">
            <v>B</v>
          </cell>
          <cell r="L190" t="str">
            <v>HCC</v>
          </cell>
          <cell r="N190" t="str">
            <v>AMY KIM 6/1/22</v>
          </cell>
          <cell r="P190">
            <v>39</v>
          </cell>
          <cell r="Q190">
            <v>44728</v>
          </cell>
          <cell r="R190">
            <v>17</v>
          </cell>
          <cell r="S190" t="str">
            <v>ZF</v>
          </cell>
          <cell r="T190">
            <v>533</v>
          </cell>
          <cell r="U190">
            <v>3</v>
          </cell>
          <cell r="V190">
            <v>0</v>
          </cell>
          <cell r="W190" t="str">
            <v>PDF</v>
          </cell>
          <cell r="X190">
            <v>169</v>
          </cell>
          <cell r="Y190">
            <v>291.68</v>
          </cell>
          <cell r="Z190">
            <v>368</v>
          </cell>
          <cell r="AA190">
            <v>53.26</v>
          </cell>
          <cell r="AB190">
            <v>523</v>
          </cell>
          <cell r="AC190">
            <v>65.209999999999994</v>
          </cell>
          <cell r="AF190">
            <v>50</v>
          </cell>
          <cell r="AG190">
            <v>222.65999999999997</v>
          </cell>
          <cell r="AH190">
            <v>11.132999999999997</v>
          </cell>
          <cell r="AI190">
            <v>3.710999999999999</v>
          </cell>
          <cell r="AJ190">
            <v>532</v>
          </cell>
          <cell r="AK190" t="str">
            <v>REVCO</v>
          </cell>
          <cell r="AL190" t="str">
            <v>HCC cfDNA 6/22 Box 2</v>
          </cell>
          <cell r="AM190">
            <v>4</v>
          </cell>
          <cell r="AN190">
            <v>11.132999999999997</v>
          </cell>
          <cell r="AO190">
            <v>50</v>
          </cell>
          <cell r="AP190">
            <v>0</v>
          </cell>
          <cell r="AQ190">
            <v>12</v>
          </cell>
          <cell r="AR190">
            <v>44753</v>
          </cell>
          <cell r="AT190" t="str">
            <v>IDT8_UDI_31</v>
          </cell>
          <cell r="AU190">
            <v>3</v>
          </cell>
          <cell r="AV190">
            <v>4</v>
          </cell>
          <cell r="AW190" t="str">
            <v>ZF</v>
          </cell>
          <cell r="AY190">
            <v>304</v>
          </cell>
          <cell r="AZ190">
            <v>4.75</v>
          </cell>
          <cell r="BA190">
            <v>23.7</v>
          </cell>
          <cell r="BB190">
            <v>471</v>
          </cell>
          <cell r="BC190">
            <v>0.3</v>
          </cell>
          <cell r="BD190">
            <v>1</v>
          </cell>
          <cell r="BJ190">
            <v>20</v>
          </cell>
          <cell r="BK190">
            <v>5.05</v>
          </cell>
          <cell r="BL190">
            <v>24.7</v>
          </cell>
          <cell r="BM190">
            <v>101</v>
          </cell>
          <cell r="BN190">
            <v>532</v>
          </cell>
          <cell r="BO190" t="str">
            <v>REVCO -20</v>
          </cell>
          <cell r="BP190" t="str">
            <v>HCC PCR1 June 22 box1</v>
          </cell>
          <cell r="BQ190" t="str">
            <v>E7</v>
          </cell>
          <cell r="BR190">
            <v>5</v>
          </cell>
          <cell r="BS190">
            <v>5</v>
          </cell>
          <cell r="BT190">
            <v>2.5249999999999999</v>
          </cell>
          <cell r="BU190">
            <v>12.35</v>
          </cell>
          <cell r="BV190">
            <v>44781</v>
          </cell>
          <cell r="BX190">
            <v>0</v>
          </cell>
          <cell r="BY190" t="str">
            <v>CGLI210</v>
          </cell>
        </row>
        <row r="191">
          <cell r="A191" t="str">
            <v>CGLI210P1</v>
          </cell>
          <cell r="B191" t="str">
            <v>HCCAK406 FU1</v>
          </cell>
          <cell r="C191">
            <v>3</v>
          </cell>
          <cell r="D191">
            <v>44715</v>
          </cell>
          <cell r="E191" t="str">
            <v>CGLI210P1</v>
          </cell>
          <cell r="F191" t="str">
            <v>Yes</v>
          </cell>
          <cell r="G191" t="str">
            <v>M</v>
          </cell>
          <cell r="H191">
            <v>66</v>
          </cell>
          <cell r="I191">
            <v>44545</v>
          </cell>
          <cell r="J191" t="str">
            <v>A</v>
          </cell>
          <cell r="K191" t="str">
            <v>B</v>
          </cell>
          <cell r="L191" t="str">
            <v>HCC</v>
          </cell>
          <cell r="N191" t="str">
            <v>AMY KIM 6/1/22</v>
          </cell>
          <cell r="P191">
            <v>42</v>
          </cell>
          <cell r="Q191">
            <v>44728</v>
          </cell>
          <cell r="R191">
            <v>17</v>
          </cell>
          <cell r="S191" t="str">
            <v>ZF</v>
          </cell>
          <cell r="T191">
            <v>533</v>
          </cell>
          <cell r="U191">
            <v>2.8</v>
          </cell>
          <cell r="V191">
            <v>0.20000000000000018</v>
          </cell>
          <cell r="W191" t="str">
            <v>PDF</v>
          </cell>
          <cell r="X191">
            <v>174</v>
          </cell>
          <cell r="Y191">
            <v>104.19</v>
          </cell>
          <cell r="Z191">
            <v>370</v>
          </cell>
          <cell r="AA191">
            <v>11.68</v>
          </cell>
          <cell r="AB191" t="str">
            <v xml:space="preserve"> </v>
          </cell>
          <cell r="AF191">
            <v>50</v>
          </cell>
          <cell r="AG191">
            <v>282.66000000000003</v>
          </cell>
          <cell r="AH191">
            <v>14.133000000000003</v>
          </cell>
          <cell r="AI191">
            <v>5.0475000000000012</v>
          </cell>
          <cell r="AJ191">
            <v>532</v>
          </cell>
          <cell r="AK191" t="str">
            <v>REVCO</v>
          </cell>
          <cell r="AL191" t="str">
            <v>HCC cfDNA 6/22 Box 2</v>
          </cell>
          <cell r="AM191">
            <v>5</v>
          </cell>
          <cell r="AN191">
            <v>14.133000000000003</v>
          </cell>
          <cell r="AO191">
            <v>50</v>
          </cell>
          <cell r="AP191">
            <v>0</v>
          </cell>
          <cell r="AQ191">
            <v>12</v>
          </cell>
          <cell r="AR191">
            <v>44753</v>
          </cell>
          <cell r="AT191" t="str">
            <v>IDT8_UDI_32</v>
          </cell>
          <cell r="AU191">
            <v>3</v>
          </cell>
          <cell r="AV191">
            <v>4</v>
          </cell>
          <cell r="AW191" t="str">
            <v>ZF</v>
          </cell>
          <cell r="AY191">
            <v>300</v>
          </cell>
          <cell r="AZ191">
            <v>0.64</v>
          </cell>
          <cell r="BA191">
            <v>3.2</v>
          </cell>
          <cell r="BJ191">
            <v>20</v>
          </cell>
          <cell r="BK191">
            <v>0.64</v>
          </cell>
          <cell r="BL191">
            <v>3.2</v>
          </cell>
          <cell r="BM191">
            <v>12.8</v>
          </cell>
          <cell r="BN191">
            <v>532</v>
          </cell>
          <cell r="BO191" t="str">
            <v>REVCO -20</v>
          </cell>
          <cell r="BP191" t="str">
            <v>HCC PCR1 June 22 box1</v>
          </cell>
          <cell r="BQ191" t="str">
            <v>E8</v>
          </cell>
          <cell r="BR191">
            <v>10</v>
          </cell>
          <cell r="BS191">
            <v>0</v>
          </cell>
          <cell r="BT191">
            <v>0.64</v>
          </cell>
          <cell r="BU191">
            <v>3.2</v>
          </cell>
          <cell r="BV191">
            <v>44781</v>
          </cell>
          <cell r="BX191">
            <v>0</v>
          </cell>
          <cell r="BY191" t="str">
            <v>CGLI210</v>
          </cell>
          <cell r="BZ191">
            <v>1</v>
          </cell>
        </row>
        <row r="192">
          <cell r="A192" t="str">
            <v>CGLI210P2</v>
          </cell>
          <cell r="B192" t="str">
            <v>HCCAK406 Pre LT</v>
          </cell>
          <cell r="C192">
            <v>2.5</v>
          </cell>
          <cell r="D192">
            <v>44715</v>
          </cell>
          <cell r="E192" t="str">
            <v>CGLI210P2</v>
          </cell>
          <cell r="F192" t="str">
            <v>Yes</v>
          </cell>
          <cell r="G192" t="str">
            <v>M</v>
          </cell>
          <cell r="H192">
            <v>66</v>
          </cell>
          <cell r="I192">
            <v>44652</v>
          </cell>
          <cell r="J192" t="str">
            <v>A</v>
          </cell>
          <cell r="K192" t="str">
            <v>B</v>
          </cell>
          <cell r="L192" t="str">
            <v>HCC</v>
          </cell>
          <cell r="N192" t="str">
            <v>AMY KIM 6/1/22</v>
          </cell>
          <cell r="P192">
            <v>45</v>
          </cell>
          <cell r="Q192">
            <v>44728</v>
          </cell>
          <cell r="R192">
            <v>17</v>
          </cell>
          <cell r="S192" t="str">
            <v>ZF</v>
          </cell>
          <cell r="T192">
            <v>533</v>
          </cell>
          <cell r="U192">
            <v>2.4</v>
          </cell>
          <cell r="V192">
            <v>0.60000000000000009</v>
          </cell>
          <cell r="W192" t="str">
            <v>PDF</v>
          </cell>
          <cell r="X192">
            <v>177</v>
          </cell>
          <cell r="Y192">
            <v>270.98</v>
          </cell>
          <cell r="Z192">
            <v>381</v>
          </cell>
          <cell r="AA192">
            <v>84.4</v>
          </cell>
          <cell r="AB192">
            <v>557</v>
          </cell>
          <cell r="AC192">
            <v>46.67</v>
          </cell>
          <cell r="AF192">
            <v>50</v>
          </cell>
          <cell r="AG192">
            <v>2001.4900000000002</v>
          </cell>
          <cell r="AH192">
            <v>100.07450000000001</v>
          </cell>
          <cell r="AI192">
            <v>41.697708333333338</v>
          </cell>
          <cell r="AJ192">
            <v>532</v>
          </cell>
          <cell r="AK192" t="str">
            <v>REVCO</v>
          </cell>
          <cell r="AL192" t="str">
            <v>HCC cfDNA 6/22 Box 2</v>
          </cell>
          <cell r="AM192">
            <v>6</v>
          </cell>
          <cell r="AN192">
            <v>15</v>
          </cell>
          <cell r="AO192">
            <v>7.4944166595886053</v>
          </cell>
          <cell r="AP192">
            <v>42.505583340411391</v>
          </cell>
          <cell r="AQ192">
            <v>12</v>
          </cell>
          <cell r="AR192">
            <v>44753</v>
          </cell>
          <cell r="AT192" t="str">
            <v>IDT8_UDI_33</v>
          </cell>
          <cell r="AU192">
            <v>3</v>
          </cell>
          <cell r="AV192">
            <v>4</v>
          </cell>
          <cell r="AW192" t="str">
            <v>ZF</v>
          </cell>
          <cell r="AY192">
            <v>304</v>
          </cell>
          <cell r="AZ192">
            <v>0.22</v>
          </cell>
          <cell r="BA192">
            <v>1.1000000000000001</v>
          </cell>
          <cell r="BJ192">
            <v>20</v>
          </cell>
          <cell r="BK192">
            <v>0.22</v>
          </cell>
          <cell r="BL192">
            <v>1.1000000000000001</v>
          </cell>
          <cell r="BM192">
            <v>4.4000000000000004</v>
          </cell>
          <cell r="BN192">
            <v>532</v>
          </cell>
          <cell r="BO192" t="str">
            <v>REVCO -20</v>
          </cell>
          <cell r="BP192" t="str">
            <v>HCC PCR1 June 22 box1</v>
          </cell>
          <cell r="BQ192" t="str">
            <v>E9</v>
          </cell>
          <cell r="BR192">
            <v>10</v>
          </cell>
          <cell r="BS192">
            <v>0</v>
          </cell>
          <cell r="BT192">
            <v>0.22</v>
          </cell>
          <cell r="BU192">
            <v>1.1000000000000001</v>
          </cell>
          <cell r="BV192">
            <v>44781</v>
          </cell>
          <cell r="BX192">
            <v>85.0745</v>
          </cell>
          <cell r="BY192" t="str">
            <v>CGLI210</v>
          </cell>
          <cell r="BZ192">
            <v>2</v>
          </cell>
        </row>
        <row r="193">
          <cell r="A193" t="str">
            <v>CGLI210P3</v>
          </cell>
          <cell r="B193" t="str">
            <v>HCCAK406 Post LT</v>
          </cell>
          <cell r="C193">
            <v>3</v>
          </cell>
          <cell r="D193">
            <v>44715</v>
          </cell>
          <cell r="E193" t="str">
            <v>CGLI210P3</v>
          </cell>
          <cell r="F193" t="str">
            <v>Yes</v>
          </cell>
          <cell r="G193" t="str">
            <v>M</v>
          </cell>
          <cell r="H193">
            <v>66</v>
          </cell>
          <cell r="I193">
            <v>44657</v>
          </cell>
          <cell r="J193" t="str">
            <v>A</v>
          </cell>
          <cell r="K193" t="str">
            <v>B</v>
          </cell>
          <cell r="L193" t="str">
            <v>HCC</v>
          </cell>
          <cell r="N193" t="str">
            <v>AMY KIM 6/1/22</v>
          </cell>
          <cell r="P193">
            <v>48</v>
          </cell>
          <cell r="Q193">
            <v>44728</v>
          </cell>
          <cell r="R193">
            <v>17</v>
          </cell>
          <cell r="S193" t="str">
            <v>ZF</v>
          </cell>
          <cell r="T193">
            <v>533</v>
          </cell>
          <cell r="U193">
            <v>2.8</v>
          </cell>
          <cell r="V193">
            <v>0.20000000000000018</v>
          </cell>
          <cell r="W193" t="str">
            <v>PDF</v>
          </cell>
          <cell r="X193">
            <v>168</v>
          </cell>
          <cell r="Y193">
            <v>1870.42</v>
          </cell>
          <cell r="Z193">
            <v>319</v>
          </cell>
          <cell r="AA193">
            <v>107.72</v>
          </cell>
          <cell r="AB193" t="str">
            <v xml:space="preserve"> </v>
          </cell>
          <cell r="AF193">
            <v>50</v>
          </cell>
          <cell r="AG193">
            <v>3351.47</v>
          </cell>
          <cell r="AH193">
            <v>167.5735</v>
          </cell>
          <cell r="AI193">
            <v>59.847678571428574</v>
          </cell>
          <cell r="AJ193">
            <v>532</v>
          </cell>
          <cell r="AK193" t="str">
            <v>REVCO</v>
          </cell>
          <cell r="AL193" t="str">
            <v>HCC cfDNA 6/22 Box 2</v>
          </cell>
          <cell r="AM193">
            <v>7</v>
          </cell>
          <cell r="AN193">
            <v>15</v>
          </cell>
          <cell r="AO193">
            <v>4.4756479992361564</v>
          </cell>
          <cell r="AP193">
            <v>45.524352000763841</v>
          </cell>
          <cell r="AQ193">
            <v>12</v>
          </cell>
          <cell r="AR193">
            <v>44753</v>
          </cell>
          <cell r="AT193" t="str">
            <v>IDT8_UDI_37</v>
          </cell>
          <cell r="AU193">
            <v>3</v>
          </cell>
          <cell r="AV193">
            <v>4</v>
          </cell>
          <cell r="AW193" t="str">
            <v>ZF</v>
          </cell>
          <cell r="AY193">
            <v>297</v>
          </cell>
          <cell r="AZ193">
            <v>0.28999999999999998</v>
          </cell>
          <cell r="BA193">
            <v>1.5</v>
          </cell>
          <cell r="BJ193">
            <v>20</v>
          </cell>
          <cell r="BK193">
            <v>0.28999999999999998</v>
          </cell>
          <cell r="BL193">
            <v>1.5</v>
          </cell>
          <cell r="BM193">
            <v>5.8</v>
          </cell>
          <cell r="BN193">
            <v>532</v>
          </cell>
          <cell r="BO193" t="str">
            <v>REVCO -20</v>
          </cell>
          <cell r="BP193" t="str">
            <v>HCC PCR1 June 22 box1</v>
          </cell>
          <cell r="BQ193" t="str">
            <v>F1</v>
          </cell>
          <cell r="BR193">
            <v>10</v>
          </cell>
          <cell r="BS193">
            <v>0</v>
          </cell>
          <cell r="BT193">
            <v>0.28999999999999998</v>
          </cell>
          <cell r="BU193">
            <v>1.5</v>
          </cell>
          <cell r="BV193">
            <v>44781</v>
          </cell>
          <cell r="BX193">
            <v>152.5735</v>
          </cell>
          <cell r="BY193" t="str">
            <v>CGLI210</v>
          </cell>
          <cell r="BZ193">
            <v>3</v>
          </cell>
        </row>
        <row r="194">
          <cell r="A194" t="str">
            <v>CGLI4P1</v>
          </cell>
          <cell r="B194" t="str">
            <v>HCCAK256 Post LT</v>
          </cell>
          <cell r="C194">
            <v>2.7</v>
          </cell>
          <cell r="D194">
            <v>44715</v>
          </cell>
          <cell r="E194" t="str">
            <v>CGLI4P1</v>
          </cell>
          <cell r="F194" t="str">
            <v>Yes</v>
          </cell>
          <cell r="G194" t="str">
            <v>M</v>
          </cell>
          <cell r="H194">
            <v>67</v>
          </cell>
          <cell r="I194">
            <v>43432</v>
          </cell>
          <cell r="J194">
            <v>0</v>
          </cell>
          <cell r="K194">
            <v>0</v>
          </cell>
          <cell r="L194" t="str">
            <v>HCC</v>
          </cell>
          <cell r="N194" t="str">
            <v>AMY KIM 6/1/22</v>
          </cell>
          <cell r="P194">
            <v>51</v>
          </cell>
          <cell r="Q194">
            <v>44728</v>
          </cell>
          <cell r="R194">
            <v>17</v>
          </cell>
          <cell r="S194" t="str">
            <v>ZF</v>
          </cell>
          <cell r="T194">
            <v>533</v>
          </cell>
          <cell r="U194">
            <v>2.6</v>
          </cell>
          <cell r="V194">
            <v>0.39999999999999991</v>
          </cell>
          <cell r="W194" t="str">
            <v>PDF</v>
          </cell>
          <cell r="X194">
            <v>151</v>
          </cell>
          <cell r="Y194">
            <v>3243.75</v>
          </cell>
          <cell r="Z194">
            <v>288</v>
          </cell>
          <cell r="AA194">
            <v>84.5</v>
          </cell>
          <cell r="AB194" t="str">
            <v xml:space="preserve"> </v>
          </cell>
          <cell r="AF194">
            <v>50</v>
          </cell>
          <cell r="AG194">
            <v>118.38</v>
          </cell>
          <cell r="AH194">
            <v>5.9189999999999996</v>
          </cell>
          <cell r="AI194">
            <v>2.2765384615384612</v>
          </cell>
          <cell r="AJ194">
            <v>532</v>
          </cell>
          <cell r="AK194" t="str">
            <v>REVCO</v>
          </cell>
          <cell r="AL194" t="str">
            <v>HCC cfDNA 6/22 Box 2</v>
          </cell>
          <cell r="AM194">
            <v>8</v>
          </cell>
          <cell r="AN194">
            <v>5.9189999999999996</v>
          </cell>
          <cell r="AO194">
            <v>50</v>
          </cell>
          <cell r="AP194">
            <v>0</v>
          </cell>
          <cell r="AQ194">
            <v>12</v>
          </cell>
          <cell r="AR194">
            <v>44753</v>
          </cell>
          <cell r="AT194" t="str">
            <v>IDT8_UDI_38</v>
          </cell>
          <cell r="AU194">
            <v>2</v>
          </cell>
          <cell r="AV194">
            <v>4</v>
          </cell>
          <cell r="AW194" t="str">
            <v>ZF</v>
          </cell>
          <cell r="AY194">
            <v>293</v>
          </cell>
          <cell r="AZ194">
            <v>16.43</v>
          </cell>
          <cell r="BA194">
            <v>85</v>
          </cell>
          <cell r="BB194">
            <v>447</v>
          </cell>
          <cell r="BC194">
            <v>0.56999999999999995</v>
          </cell>
          <cell r="BD194">
            <v>1.9</v>
          </cell>
          <cell r="BJ194">
            <v>20</v>
          </cell>
          <cell r="BK194">
            <v>17</v>
          </cell>
          <cell r="BL194">
            <v>86.9</v>
          </cell>
          <cell r="BM194">
            <v>340</v>
          </cell>
          <cell r="BN194">
            <v>532</v>
          </cell>
          <cell r="BO194" t="str">
            <v>REVCO -20</v>
          </cell>
          <cell r="BP194" t="str">
            <v>HCC PCR1 June 22 box1</v>
          </cell>
          <cell r="BQ194" t="str">
            <v>F2</v>
          </cell>
          <cell r="BR194">
            <v>5</v>
          </cell>
          <cell r="BS194">
            <v>5</v>
          </cell>
          <cell r="BT194">
            <v>8.5</v>
          </cell>
          <cell r="BU194">
            <v>43.45</v>
          </cell>
          <cell r="BV194">
            <v>44781</v>
          </cell>
          <cell r="BX194">
            <v>0</v>
          </cell>
          <cell r="BY194" t="str">
            <v>CGLI4</v>
          </cell>
          <cell r="BZ194">
            <v>1</v>
          </cell>
        </row>
        <row r="195">
          <cell r="A195" t="str">
            <v>CGH16N_4</v>
          </cell>
          <cell r="E195" t="str">
            <v>CGH16N_4</v>
          </cell>
          <cell r="S195" t="str">
            <v>AL</v>
          </cell>
          <cell r="W195" t="str">
            <v>103018 nDNA 1_DNA 1000_DE13805124_2018-10-30_15-52-28</v>
          </cell>
          <cell r="X195">
            <v>157</v>
          </cell>
          <cell r="Y195">
            <v>33.880000000000003</v>
          </cell>
          <cell r="AF195">
            <v>50</v>
          </cell>
          <cell r="AG195">
            <v>33.880000000000003</v>
          </cell>
          <cell r="AH195">
            <v>1694.0000000000002</v>
          </cell>
          <cell r="AI195" t="e">
            <v>#DIV/0!</v>
          </cell>
          <cell r="AJ195">
            <v>531</v>
          </cell>
          <cell r="AK195">
            <v>-20</v>
          </cell>
          <cell r="AL195" t="str">
            <v>Lymphocyte control</v>
          </cell>
          <cell r="AM195" t="str">
            <v>small box</v>
          </cell>
          <cell r="AN195">
            <v>34</v>
          </cell>
          <cell r="AO195">
            <v>1.0035419126328216</v>
          </cell>
          <cell r="AP195">
            <v>48.996458087367181</v>
          </cell>
          <cell r="AQ195">
            <v>12</v>
          </cell>
          <cell r="AR195">
            <v>44753</v>
          </cell>
          <cell r="AT195" t="str">
            <v>IDT8_UDI_39</v>
          </cell>
          <cell r="AU195">
            <v>3</v>
          </cell>
          <cell r="AV195">
            <v>4</v>
          </cell>
          <cell r="AW195" t="str">
            <v>ZF</v>
          </cell>
          <cell r="AY195">
            <v>279</v>
          </cell>
          <cell r="AZ195">
            <v>1.78</v>
          </cell>
          <cell r="BA195">
            <v>9.6</v>
          </cell>
          <cell r="BJ195">
            <v>20</v>
          </cell>
          <cell r="BK195">
            <v>1.78</v>
          </cell>
          <cell r="BL195">
            <v>9.6</v>
          </cell>
          <cell r="BM195">
            <v>35.6</v>
          </cell>
          <cell r="BN195">
            <v>532</v>
          </cell>
          <cell r="BO195" t="str">
            <v>REVCO -20</v>
          </cell>
          <cell r="BP195" t="str">
            <v>HCC PCR1 June 22 box1</v>
          </cell>
          <cell r="BQ195" t="str">
            <v>F3</v>
          </cell>
          <cell r="BR195">
            <v>10</v>
          </cell>
          <cell r="BS195">
            <v>0</v>
          </cell>
          <cell r="BT195">
            <v>1.78</v>
          </cell>
          <cell r="BU195">
            <v>9.6</v>
          </cell>
          <cell r="BV195">
            <v>44781</v>
          </cell>
          <cell r="BX195">
            <v>1660.0000000000002</v>
          </cell>
          <cell r="BY195" t="str">
            <v>CGH16N_4</v>
          </cell>
        </row>
        <row r="196">
          <cell r="A196" t="str">
            <v>CGLI160P</v>
          </cell>
          <cell r="B196">
            <v>30086</v>
          </cell>
          <cell r="C196">
            <v>1</v>
          </cell>
          <cell r="D196">
            <v>44673</v>
          </cell>
          <cell r="E196" t="str">
            <v>CGLI160P</v>
          </cell>
          <cell r="F196" t="str">
            <v>No</v>
          </cell>
          <cell r="G196" t="str">
            <v>F</v>
          </cell>
          <cell r="H196">
            <v>61.442847364818597</v>
          </cell>
          <cell r="I196">
            <v>42171</v>
          </cell>
          <cell r="J196" t="str">
            <v>N</v>
          </cell>
          <cell r="L196" t="str">
            <v>HCV</v>
          </cell>
          <cell r="M196" t="str">
            <v>Yes</v>
          </cell>
          <cell r="N196" t="str">
            <v>ALIVE HCV</v>
          </cell>
          <cell r="O196" t="str">
            <v>Well #</v>
          </cell>
          <cell r="P196">
            <v>20</v>
          </cell>
          <cell r="Q196">
            <v>44718</v>
          </cell>
          <cell r="R196">
            <v>13</v>
          </cell>
          <cell r="S196" t="str">
            <v>ZF</v>
          </cell>
          <cell r="T196">
            <v>533</v>
          </cell>
          <cell r="U196">
            <v>1</v>
          </cell>
          <cell r="V196">
            <v>0</v>
          </cell>
          <cell r="W196" t="str">
            <v>PDF</v>
          </cell>
          <cell r="X196">
            <v>158</v>
          </cell>
          <cell r="Y196">
            <v>235.1</v>
          </cell>
          <cell r="AF196">
            <v>50</v>
          </cell>
          <cell r="AG196">
            <v>235.1</v>
          </cell>
          <cell r="AH196">
            <v>11.755000000000001</v>
          </cell>
          <cell r="AI196">
            <v>11.755000000000001</v>
          </cell>
          <cell r="AJ196">
            <v>532</v>
          </cell>
          <cell r="AK196" t="str">
            <v>REVCO</v>
          </cell>
          <cell r="AL196" t="str">
            <v>HCC cfDNA 6/22 Box 1</v>
          </cell>
          <cell r="AM196" t="e">
            <v>#VALUE!</v>
          </cell>
          <cell r="AN196">
            <v>11.755000000000001</v>
          </cell>
          <cell r="AO196">
            <v>50</v>
          </cell>
          <cell r="AP196">
            <v>0</v>
          </cell>
          <cell r="AQ196">
            <v>13</v>
          </cell>
          <cell r="AR196">
            <v>44760</v>
          </cell>
          <cell r="AT196" t="str">
            <v>IDT8_UDI_40</v>
          </cell>
          <cell r="AU196">
            <v>3</v>
          </cell>
          <cell r="AV196">
            <v>4</v>
          </cell>
          <cell r="AW196" t="str">
            <v>ZF</v>
          </cell>
          <cell r="AY196">
            <v>303</v>
          </cell>
          <cell r="AZ196">
            <v>1.92</v>
          </cell>
          <cell r="BA196">
            <v>9.6</v>
          </cell>
          <cell r="BJ196">
            <v>20</v>
          </cell>
          <cell r="BK196">
            <v>1.92</v>
          </cell>
          <cell r="BL196">
            <v>9.6</v>
          </cell>
          <cell r="BM196">
            <v>38.4</v>
          </cell>
          <cell r="BN196">
            <v>532</v>
          </cell>
          <cell r="BO196" t="str">
            <v>REVCO -20</v>
          </cell>
          <cell r="BP196" t="str">
            <v>HCC PCR1 June 22 box1</v>
          </cell>
          <cell r="BQ196" t="str">
            <v>F4</v>
          </cell>
          <cell r="BR196">
            <v>10</v>
          </cell>
          <cell r="BS196">
            <v>0</v>
          </cell>
          <cell r="BT196">
            <v>1.92</v>
          </cell>
          <cell r="BU196">
            <v>9.6</v>
          </cell>
          <cell r="BV196">
            <v>44781</v>
          </cell>
          <cell r="BX196">
            <v>0</v>
          </cell>
          <cell r="BY196" t="str">
            <v>CGLI160</v>
          </cell>
        </row>
        <row r="197">
          <cell r="A197" t="str">
            <v>CGLI161P</v>
          </cell>
          <cell r="B197">
            <v>30564</v>
          </cell>
          <cell r="C197">
            <v>1</v>
          </cell>
          <cell r="D197">
            <v>44673</v>
          </cell>
          <cell r="E197" t="str">
            <v>CGLI161P</v>
          </cell>
          <cell r="F197" t="str">
            <v>No</v>
          </cell>
          <cell r="G197" t="str">
            <v>F</v>
          </cell>
          <cell r="H197">
            <v>32.169746748802197</v>
          </cell>
          <cell r="I197">
            <v>42172</v>
          </cell>
          <cell r="J197" t="str">
            <v>N</v>
          </cell>
          <cell r="L197" t="str">
            <v>HCV</v>
          </cell>
          <cell r="M197" t="str">
            <v>Yes</v>
          </cell>
          <cell r="N197" t="str">
            <v>ALIVE HCV</v>
          </cell>
          <cell r="O197" t="str">
            <v>Well #</v>
          </cell>
          <cell r="P197">
            <v>21</v>
          </cell>
          <cell r="Q197">
            <v>44718</v>
          </cell>
          <cell r="R197">
            <v>13</v>
          </cell>
          <cell r="S197" t="str">
            <v>ZF</v>
          </cell>
          <cell r="T197">
            <v>533</v>
          </cell>
          <cell r="U197">
            <v>1</v>
          </cell>
          <cell r="V197">
            <v>0</v>
          </cell>
          <cell r="W197" t="str">
            <v>PDF</v>
          </cell>
          <cell r="X197">
            <v>165</v>
          </cell>
          <cell r="Y197">
            <v>40.32</v>
          </cell>
          <cell r="AF197">
            <v>50</v>
          </cell>
          <cell r="AG197">
            <v>40.32</v>
          </cell>
          <cell r="AH197">
            <v>2.016</v>
          </cell>
          <cell r="AI197">
            <v>2.016</v>
          </cell>
          <cell r="AJ197">
            <v>532</v>
          </cell>
          <cell r="AK197" t="str">
            <v>REVCO</v>
          </cell>
          <cell r="AL197" t="str">
            <v>HCC cfDNA 6/22 Box 1</v>
          </cell>
          <cell r="AM197" t="e">
            <v>#VALUE!</v>
          </cell>
          <cell r="AN197">
            <v>2.016</v>
          </cell>
          <cell r="AO197">
            <v>50</v>
          </cell>
          <cell r="AP197">
            <v>0</v>
          </cell>
          <cell r="AQ197">
            <v>13</v>
          </cell>
          <cell r="AR197">
            <v>44760</v>
          </cell>
          <cell r="AT197" t="str">
            <v>IDT8_UDI_41</v>
          </cell>
          <cell r="AU197">
            <v>1</v>
          </cell>
          <cell r="AV197">
            <v>4</v>
          </cell>
          <cell r="AW197" t="str">
            <v>ZF</v>
          </cell>
          <cell r="AY197">
            <v>306</v>
          </cell>
          <cell r="AZ197">
            <v>1.44</v>
          </cell>
          <cell r="BA197">
            <v>7.1</v>
          </cell>
          <cell r="BJ197">
            <v>20</v>
          </cell>
          <cell r="BK197">
            <v>1.44</v>
          </cell>
          <cell r="BL197">
            <v>7.1</v>
          </cell>
          <cell r="BM197">
            <v>28.799999999999997</v>
          </cell>
          <cell r="BN197">
            <v>532</v>
          </cell>
          <cell r="BO197" t="str">
            <v>REVCO -20</v>
          </cell>
          <cell r="BP197" t="str">
            <v>HCC PCR1 June 22 box1</v>
          </cell>
          <cell r="BQ197" t="str">
            <v>F5</v>
          </cell>
          <cell r="BR197">
            <v>10</v>
          </cell>
          <cell r="BS197">
            <v>0</v>
          </cell>
          <cell r="BT197">
            <v>1.44</v>
          </cell>
          <cell r="BU197">
            <v>7.1</v>
          </cell>
          <cell r="BV197">
            <v>44781</v>
          </cell>
          <cell r="BX197">
            <v>0</v>
          </cell>
          <cell r="BY197" t="str">
            <v>CGLI161</v>
          </cell>
        </row>
        <row r="198">
          <cell r="A198" t="str">
            <v>CGLI162P</v>
          </cell>
          <cell r="B198">
            <v>30806</v>
          </cell>
          <cell r="C198">
            <v>1</v>
          </cell>
          <cell r="D198">
            <v>44673</v>
          </cell>
          <cell r="E198" t="str">
            <v>CGLI162P</v>
          </cell>
          <cell r="F198" t="str">
            <v>No</v>
          </cell>
          <cell r="G198" t="str">
            <v>F</v>
          </cell>
          <cell r="H198">
            <v>54.784394250513301</v>
          </cell>
          <cell r="I198">
            <v>42541</v>
          </cell>
          <cell r="J198" t="str">
            <v>N</v>
          </cell>
          <cell r="L198" t="str">
            <v>HCV</v>
          </cell>
          <cell r="M198" t="str">
            <v>No</v>
          </cell>
          <cell r="N198" t="str">
            <v>ALIVE HCV</v>
          </cell>
          <cell r="O198" t="str">
            <v>Well #</v>
          </cell>
          <cell r="P198">
            <v>22</v>
          </cell>
          <cell r="Q198">
            <v>44718</v>
          </cell>
          <cell r="R198">
            <v>13</v>
          </cell>
          <cell r="S198" t="str">
            <v>ZF</v>
          </cell>
          <cell r="T198">
            <v>533</v>
          </cell>
          <cell r="U198">
            <v>1</v>
          </cell>
          <cell r="V198">
            <v>0</v>
          </cell>
          <cell r="W198" t="str">
            <v>PDF</v>
          </cell>
          <cell r="X198">
            <v>164</v>
          </cell>
          <cell r="Y198">
            <v>13.05</v>
          </cell>
          <cell r="AF198">
            <v>50</v>
          </cell>
          <cell r="AG198">
            <v>13.05</v>
          </cell>
          <cell r="AH198">
            <v>0.65249999999999997</v>
          </cell>
          <cell r="AI198">
            <v>0.65249999999999997</v>
          </cell>
          <cell r="AJ198">
            <v>532</v>
          </cell>
          <cell r="AK198" t="str">
            <v>REVCO</v>
          </cell>
          <cell r="AL198" t="str">
            <v>HCC cfDNA 6/22 Box 1</v>
          </cell>
          <cell r="AM198" t="e">
            <v>#VALUE!</v>
          </cell>
          <cell r="AN198">
            <v>0.65249999999999997</v>
          </cell>
          <cell r="AO198">
            <v>50</v>
          </cell>
          <cell r="AP198">
            <v>0</v>
          </cell>
          <cell r="AQ198">
            <v>13</v>
          </cell>
          <cell r="AR198">
            <v>44760</v>
          </cell>
          <cell r="AT198" t="str">
            <v>IDT8_UDI_42</v>
          </cell>
          <cell r="AU198">
            <v>1</v>
          </cell>
          <cell r="AV198">
            <v>4</v>
          </cell>
          <cell r="AW198" t="str">
            <v>ZF</v>
          </cell>
          <cell r="AY198">
            <v>305</v>
          </cell>
          <cell r="AZ198">
            <v>0.79</v>
          </cell>
          <cell r="BA198">
            <v>3.9</v>
          </cell>
          <cell r="BJ198">
            <v>20</v>
          </cell>
          <cell r="BK198">
            <v>0.79</v>
          </cell>
          <cell r="BL198">
            <v>3.9</v>
          </cell>
          <cell r="BM198">
            <v>15.8</v>
          </cell>
          <cell r="BN198">
            <v>532</v>
          </cell>
          <cell r="BO198" t="str">
            <v>REVCO -20</v>
          </cell>
          <cell r="BP198" t="str">
            <v>HCC PCR1 June 22 box1</v>
          </cell>
          <cell r="BQ198" t="str">
            <v>F6</v>
          </cell>
          <cell r="BR198">
            <v>10</v>
          </cell>
          <cell r="BS198">
            <v>0</v>
          </cell>
          <cell r="BT198">
            <v>0.79</v>
          </cell>
          <cell r="BU198">
            <v>3.9</v>
          </cell>
          <cell r="BV198">
            <v>44781</v>
          </cell>
          <cell r="BX198">
            <v>0</v>
          </cell>
          <cell r="BY198" t="str">
            <v>CGLI162</v>
          </cell>
        </row>
        <row r="199">
          <cell r="A199" t="str">
            <v>CGLI163P</v>
          </cell>
          <cell r="B199">
            <v>30697</v>
          </cell>
          <cell r="C199">
            <v>1</v>
          </cell>
          <cell r="D199">
            <v>44673</v>
          </cell>
          <cell r="E199" t="str">
            <v>CGLI163P</v>
          </cell>
          <cell r="F199" t="str">
            <v>No</v>
          </cell>
          <cell r="G199" t="str">
            <v>M</v>
          </cell>
          <cell r="H199">
            <v>52.008213552361397</v>
          </cell>
          <cell r="I199">
            <v>42521</v>
          </cell>
          <cell r="J199" t="str">
            <v>N</v>
          </cell>
          <cell r="L199" t="str">
            <v>HCV</v>
          </cell>
          <cell r="M199" t="str">
            <v>No</v>
          </cell>
          <cell r="N199" t="str">
            <v>ALIVE HCV</v>
          </cell>
          <cell r="O199" t="str">
            <v>Well #</v>
          </cell>
          <cell r="P199">
            <v>23</v>
          </cell>
          <cell r="Q199">
            <v>44718</v>
          </cell>
          <cell r="R199">
            <v>13</v>
          </cell>
          <cell r="S199" t="str">
            <v>ZF</v>
          </cell>
          <cell r="T199">
            <v>533</v>
          </cell>
          <cell r="U199">
            <v>1</v>
          </cell>
          <cell r="V199">
            <v>0</v>
          </cell>
          <cell r="W199" t="str">
            <v>PDF</v>
          </cell>
          <cell r="X199">
            <v>164</v>
          </cell>
          <cell r="Y199">
            <v>32.76</v>
          </cell>
          <cell r="AF199">
            <v>50</v>
          </cell>
          <cell r="AG199">
            <v>32.76</v>
          </cell>
          <cell r="AH199">
            <v>1.6379999999999999</v>
          </cell>
          <cell r="AI199">
            <v>1.6379999999999999</v>
          </cell>
          <cell r="AJ199">
            <v>532</v>
          </cell>
          <cell r="AK199" t="str">
            <v>REVCO</v>
          </cell>
          <cell r="AL199" t="str">
            <v>HCC cfDNA 6/22 Box 1</v>
          </cell>
          <cell r="AM199" t="e">
            <v>#VALUE!</v>
          </cell>
          <cell r="AN199">
            <v>1.6379999999999999</v>
          </cell>
          <cell r="AO199">
            <v>50</v>
          </cell>
          <cell r="AP199">
            <v>0</v>
          </cell>
          <cell r="AQ199">
            <v>13</v>
          </cell>
          <cell r="AR199">
            <v>44760</v>
          </cell>
          <cell r="AT199" t="str">
            <v>IDT8_UDI_43</v>
          </cell>
          <cell r="AU199">
            <v>1</v>
          </cell>
          <cell r="AV199">
            <v>4</v>
          </cell>
          <cell r="AW199" t="str">
            <v>ZF</v>
          </cell>
          <cell r="AY199">
            <v>306</v>
          </cell>
          <cell r="AZ199">
            <v>1.24</v>
          </cell>
          <cell r="BA199">
            <v>6.1</v>
          </cell>
          <cell r="BJ199">
            <v>20</v>
          </cell>
          <cell r="BK199">
            <v>1.24</v>
          </cell>
          <cell r="BL199">
            <v>6.1</v>
          </cell>
          <cell r="BM199">
            <v>24.8</v>
          </cell>
          <cell r="BN199">
            <v>532</v>
          </cell>
          <cell r="BO199" t="str">
            <v>REVCO -20</v>
          </cell>
          <cell r="BP199" t="str">
            <v>HCC PCR1 June 22 box1</v>
          </cell>
          <cell r="BQ199" t="str">
            <v>F7</v>
          </cell>
          <cell r="BR199">
            <v>10</v>
          </cell>
          <cell r="BS199">
            <v>0</v>
          </cell>
          <cell r="BT199">
            <v>1.24</v>
          </cell>
          <cell r="BU199">
            <v>6.1</v>
          </cell>
          <cell r="BV199">
            <v>44781</v>
          </cell>
          <cell r="BX199">
            <v>0</v>
          </cell>
          <cell r="BY199" t="str">
            <v>CGLI163</v>
          </cell>
        </row>
        <row r="200">
          <cell r="A200" t="str">
            <v>CGLI164P</v>
          </cell>
          <cell r="B200">
            <v>12061</v>
          </cell>
          <cell r="C200">
            <v>1</v>
          </cell>
          <cell r="D200">
            <v>44673</v>
          </cell>
          <cell r="E200" t="str">
            <v>CGLI164P</v>
          </cell>
          <cell r="F200" t="str">
            <v>No</v>
          </cell>
          <cell r="G200" t="str">
            <v>F</v>
          </cell>
          <cell r="H200">
            <v>60.960985626283403</v>
          </cell>
          <cell r="I200">
            <v>42506</v>
          </cell>
          <cell r="J200" t="str">
            <v>N</v>
          </cell>
          <cell r="L200" t="str">
            <v>HCV</v>
          </cell>
          <cell r="M200" t="str">
            <v>Yes</v>
          </cell>
          <cell r="N200" t="str">
            <v>ALIVE HCV</v>
          </cell>
          <cell r="O200" t="str">
            <v>Well #</v>
          </cell>
          <cell r="P200">
            <v>24</v>
          </cell>
          <cell r="Q200">
            <v>44718</v>
          </cell>
          <cell r="R200">
            <v>13</v>
          </cell>
          <cell r="S200" t="str">
            <v>ZF</v>
          </cell>
          <cell r="T200">
            <v>533</v>
          </cell>
          <cell r="U200">
            <v>1</v>
          </cell>
          <cell r="V200">
            <v>0</v>
          </cell>
          <cell r="W200" t="str">
            <v>PDF</v>
          </cell>
          <cell r="X200">
            <v>166</v>
          </cell>
          <cell r="Y200">
            <v>59.73</v>
          </cell>
          <cell r="AF200">
            <v>50</v>
          </cell>
          <cell r="AG200">
            <v>59.73</v>
          </cell>
          <cell r="AH200">
            <v>2.9864999999999999</v>
          </cell>
          <cell r="AI200">
            <v>2.9864999999999999</v>
          </cell>
          <cell r="AJ200">
            <v>532</v>
          </cell>
          <cell r="AK200" t="str">
            <v>REVCO</v>
          </cell>
          <cell r="AL200" t="str">
            <v>HCC cfDNA 6/22 Box 1</v>
          </cell>
          <cell r="AM200" t="e">
            <v>#VALUE!</v>
          </cell>
          <cell r="AN200">
            <v>2.9864999999999999</v>
          </cell>
          <cell r="AO200">
            <v>50</v>
          </cell>
          <cell r="AP200">
            <v>0</v>
          </cell>
          <cell r="AQ200">
            <v>13</v>
          </cell>
          <cell r="AR200">
            <v>44760</v>
          </cell>
          <cell r="AT200" t="str">
            <v>IDT8_UDI_51</v>
          </cell>
          <cell r="AU200">
            <v>1</v>
          </cell>
          <cell r="AV200">
            <v>4</v>
          </cell>
          <cell r="AW200" t="str">
            <v>ZF</v>
          </cell>
          <cell r="AY200">
            <v>302</v>
          </cell>
          <cell r="AZ200">
            <v>1.87</v>
          </cell>
          <cell r="BA200">
            <v>9.4</v>
          </cell>
          <cell r="BJ200">
            <v>20</v>
          </cell>
          <cell r="BK200">
            <v>1.87</v>
          </cell>
          <cell r="BL200">
            <v>9.4</v>
          </cell>
          <cell r="BM200">
            <v>37.400000000000006</v>
          </cell>
          <cell r="BN200">
            <v>532</v>
          </cell>
          <cell r="BO200" t="str">
            <v>REVCO -20</v>
          </cell>
          <cell r="BP200" t="str">
            <v>HCC PCR1 June 22 box1</v>
          </cell>
          <cell r="BQ200" t="str">
            <v>F8</v>
          </cell>
          <cell r="BR200">
            <v>10</v>
          </cell>
          <cell r="BS200">
            <v>0</v>
          </cell>
          <cell r="BT200">
            <v>1.87</v>
          </cell>
          <cell r="BU200">
            <v>9.4</v>
          </cell>
          <cell r="BV200">
            <v>44781</v>
          </cell>
          <cell r="BX200">
            <v>0</v>
          </cell>
          <cell r="BY200" t="str">
            <v>CGLI164</v>
          </cell>
        </row>
        <row r="201">
          <cell r="A201" t="str">
            <v>CGLI171P</v>
          </cell>
          <cell r="B201">
            <v>70420</v>
          </cell>
          <cell r="C201">
            <v>1</v>
          </cell>
          <cell r="D201">
            <v>44673</v>
          </cell>
          <cell r="E201" t="str">
            <v>CGLI171P</v>
          </cell>
          <cell r="F201" t="str">
            <v>No</v>
          </cell>
          <cell r="G201" t="str">
            <v>F</v>
          </cell>
          <cell r="H201">
            <v>57.300479123887698</v>
          </cell>
          <cell r="I201">
            <v>42802</v>
          </cell>
          <cell r="J201" t="str">
            <v>N</v>
          </cell>
          <cell r="L201" t="str">
            <v>HCV</v>
          </cell>
          <cell r="M201" t="str">
            <v>No</v>
          </cell>
          <cell r="N201" t="str">
            <v>ALIVE HCV</v>
          </cell>
          <cell r="O201" t="str">
            <v>Well #</v>
          </cell>
          <cell r="P201">
            <v>31</v>
          </cell>
          <cell r="Q201">
            <v>44718</v>
          </cell>
          <cell r="R201">
            <v>13</v>
          </cell>
          <cell r="S201" t="str">
            <v>ZF</v>
          </cell>
          <cell r="T201">
            <v>533</v>
          </cell>
          <cell r="U201">
            <v>1</v>
          </cell>
          <cell r="V201">
            <v>0</v>
          </cell>
          <cell r="W201" t="str">
            <v>PDF</v>
          </cell>
          <cell r="X201">
            <v>157</v>
          </cell>
          <cell r="Y201">
            <v>104.69</v>
          </cell>
          <cell r="AF201">
            <v>50</v>
          </cell>
          <cell r="AG201">
            <v>104.69</v>
          </cell>
          <cell r="AH201">
            <v>5.2344999999999997</v>
          </cell>
          <cell r="AI201">
            <v>5.2344999999999997</v>
          </cell>
          <cell r="AJ201">
            <v>532</v>
          </cell>
          <cell r="AK201" t="str">
            <v>REVCO</v>
          </cell>
          <cell r="AL201" t="str">
            <v>HCC cfDNA 6/22 Box 1</v>
          </cell>
          <cell r="AM201" t="e">
            <v>#VALUE!</v>
          </cell>
          <cell r="AN201">
            <v>5.2344999999999997</v>
          </cell>
          <cell r="AO201">
            <v>50</v>
          </cell>
          <cell r="AP201">
            <v>0</v>
          </cell>
          <cell r="AQ201">
            <v>13</v>
          </cell>
          <cell r="AR201">
            <v>44760</v>
          </cell>
          <cell r="AT201" t="str">
            <v>IDT8_UDI_52</v>
          </cell>
          <cell r="AU201">
            <v>2</v>
          </cell>
          <cell r="AV201">
            <v>4</v>
          </cell>
          <cell r="AW201" t="str">
            <v>ZF</v>
          </cell>
          <cell r="AY201">
            <v>309</v>
          </cell>
          <cell r="AZ201">
            <v>2.14</v>
          </cell>
          <cell r="BA201">
            <v>10.5</v>
          </cell>
          <cell r="BJ201">
            <v>20</v>
          </cell>
          <cell r="BK201">
            <v>2.14</v>
          </cell>
          <cell r="BL201">
            <v>10.5</v>
          </cell>
          <cell r="BM201">
            <v>42.800000000000004</v>
          </cell>
          <cell r="BN201">
            <v>532</v>
          </cell>
          <cell r="BO201" t="str">
            <v>REVCO -20</v>
          </cell>
          <cell r="BP201" t="str">
            <v>HCC PCR1 June 22 box1</v>
          </cell>
          <cell r="BQ201" t="str">
            <v>F9</v>
          </cell>
          <cell r="BR201">
            <v>10</v>
          </cell>
          <cell r="BS201">
            <v>0</v>
          </cell>
          <cell r="BT201">
            <v>2.14</v>
          </cell>
          <cell r="BU201">
            <v>10.5</v>
          </cell>
          <cell r="BV201">
            <v>44781</v>
          </cell>
          <cell r="BX201">
            <v>0</v>
          </cell>
          <cell r="BY201" t="str">
            <v>CGLI171</v>
          </cell>
        </row>
        <row r="202">
          <cell r="A202" t="str">
            <v>CGLI55P1</v>
          </cell>
          <cell r="B202" t="str">
            <v>HCCAK301 Post LT</v>
          </cell>
          <cell r="C202">
            <v>3</v>
          </cell>
          <cell r="D202">
            <v>44715</v>
          </cell>
          <cell r="E202" t="str">
            <v>CGLI55P1</v>
          </cell>
          <cell r="F202" t="str">
            <v>Yes</v>
          </cell>
          <cell r="G202" t="str">
            <v>F</v>
          </cell>
          <cell r="H202">
            <v>53</v>
          </cell>
          <cell r="I202">
            <v>43593</v>
          </cell>
          <cell r="J202">
            <v>0</v>
          </cell>
          <cell r="K202">
            <v>0</v>
          </cell>
          <cell r="L202" t="str">
            <v>HCC</v>
          </cell>
          <cell r="N202" t="str">
            <v>AMY KIM 6/1/22</v>
          </cell>
          <cell r="P202">
            <v>32</v>
          </cell>
          <cell r="Q202">
            <v>44728</v>
          </cell>
          <cell r="R202">
            <v>17</v>
          </cell>
          <cell r="S202" t="str">
            <v>ZF</v>
          </cell>
          <cell r="T202">
            <v>533</v>
          </cell>
          <cell r="U202">
            <v>3</v>
          </cell>
          <cell r="V202">
            <v>0</v>
          </cell>
          <cell r="W202" t="str">
            <v>PDF</v>
          </cell>
          <cell r="X202">
            <v>143</v>
          </cell>
          <cell r="Y202">
            <v>6894.05</v>
          </cell>
          <cell r="Z202">
            <v>272</v>
          </cell>
          <cell r="AA202">
            <v>683.95</v>
          </cell>
          <cell r="AB202" t="str">
            <v xml:space="preserve"> </v>
          </cell>
          <cell r="AF202">
            <v>50</v>
          </cell>
          <cell r="AG202">
            <v>3743.42</v>
          </cell>
          <cell r="AH202">
            <v>187.17099999999999</v>
          </cell>
          <cell r="AI202">
            <v>62.390333333333331</v>
          </cell>
          <cell r="AJ202">
            <v>532</v>
          </cell>
          <cell r="AK202" t="str">
            <v>REVCO</v>
          </cell>
          <cell r="AL202" t="str">
            <v>HCC cfDNA 6/22 Box 2</v>
          </cell>
          <cell r="AM202" t="e">
            <v>#VALUE!</v>
          </cell>
          <cell r="AN202">
            <v>15</v>
          </cell>
          <cell r="AO202">
            <v>4.0070310037345527</v>
          </cell>
          <cell r="AP202">
            <v>45.992968996265446</v>
          </cell>
          <cell r="AQ202">
            <v>13</v>
          </cell>
          <cell r="AR202">
            <v>44760</v>
          </cell>
          <cell r="AT202">
            <v>93</v>
          </cell>
          <cell r="AU202">
            <v>3</v>
          </cell>
          <cell r="AV202">
            <v>4</v>
          </cell>
          <cell r="AW202" t="str">
            <v>ZF</v>
          </cell>
          <cell r="AY202">
            <v>305</v>
          </cell>
          <cell r="AZ202">
            <v>4.2300000000000004</v>
          </cell>
          <cell r="BA202">
            <v>21.1</v>
          </cell>
          <cell r="BB202">
            <v>459</v>
          </cell>
          <cell r="BC202">
            <v>0.68</v>
          </cell>
          <cell r="BD202">
            <v>2.2000000000000002</v>
          </cell>
          <cell r="BJ202">
            <v>20</v>
          </cell>
          <cell r="BK202">
            <v>4.91</v>
          </cell>
          <cell r="BL202">
            <v>23.3</v>
          </cell>
          <cell r="BM202">
            <v>98.2</v>
          </cell>
          <cell r="BN202">
            <v>532</v>
          </cell>
          <cell r="BO202" t="str">
            <v>REVCO -20</v>
          </cell>
          <cell r="BP202" t="str">
            <v>HCC PCR1 June 22 box1</v>
          </cell>
          <cell r="BQ202" t="str">
            <v>G1</v>
          </cell>
          <cell r="BR202">
            <v>5</v>
          </cell>
          <cell r="BS202">
            <v>5</v>
          </cell>
          <cell r="BT202">
            <v>2.4550000000000001</v>
          </cell>
          <cell r="BU202">
            <v>11.65</v>
          </cell>
          <cell r="BV202">
            <v>44781</v>
          </cell>
          <cell r="BX202">
            <v>172.17099999999999</v>
          </cell>
          <cell r="BY202" t="str">
            <v>CGLI55</v>
          </cell>
          <cell r="BZ202">
            <v>1</v>
          </cell>
        </row>
        <row r="203">
          <cell r="A203" t="str">
            <v>CGLI56P1</v>
          </cell>
          <cell r="B203" t="str">
            <v>HCCAK304 Post LT</v>
          </cell>
          <cell r="C203">
            <v>3</v>
          </cell>
          <cell r="D203">
            <v>44715</v>
          </cell>
          <cell r="E203" t="str">
            <v>CGLI56P1</v>
          </cell>
          <cell r="F203" t="str">
            <v>Yes</v>
          </cell>
          <cell r="G203" t="str">
            <v>M</v>
          </cell>
          <cell r="H203">
            <v>65</v>
          </cell>
          <cell r="I203">
            <v>43601</v>
          </cell>
          <cell r="J203">
            <v>0</v>
          </cell>
          <cell r="K203">
            <v>0</v>
          </cell>
          <cell r="L203" t="str">
            <v>HCC</v>
          </cell>
          <cell r="N203" t="str">
            <v>AMY KIM 6/1/22</v>
          </cell>
          <cell r="P203">
            <v>35</v>
          </cell>
          <cell r="Q203">
            <v>44728</v>
          </cell>
          <cell r="R203">
            <v>17</v>
          </cell>
          <cell r="S203" t="str">
            <v>ZF</v>
          </cell>
          <cell r="T203">
            <v>533</v>
          </cell>
          <cell r="U203">
            <v>3</v>
          </cell>
          <cell r="V203">
            <v>0</v>
          </cell>
          <cell r="W203" t="str">
            <v>PDF</v>
          </cell>
          <cell r="X203">
            <v>136</v>
          </cell>
          <cell r="Y203">
            <v>3059.47</v>
          </cell>
          <cell r="Z203">
            <v>280</v>
          </cell>
          <cell r="AA203">
            <v>334.77</v>
          </cell>
          <cell r="AB203" t="str">
            <v xml:space="preserve"> </v>
          </cell>
          <cell r="AF203">
            <v>50</v>
          </cell>
          <cell r="AG203">
            <v>4523.6200000000008</v>
          </cell>
          <cell r="AH203">
            <v>226.18100000000004</v>
          </cell>
          <cell r="AI203">
            <v>75.393666666666675</v>
          </cell>
          <cell r="AJ203">
            <v>532</v>
          </cell>
          <cell r="AK203" t="str">
            <v>REVCO</v>
          </cell>
          <cell r="AL203" t="str">
            <v>HCC cfDNA 6/22 Box 2</v>
          </cell>
          <cell r="AM203" t="e">
            <v>#VALUE!</v>
          </cell>
          <cell r="AN203">
            <v>15</v>
          </cell>
          <cell r="AO203">
            <v>3.3159283936316486</v>
          </cell>
          <cell r="AP203">
            <v>46.684071606368349</v>
          </cell>
          <cell r="AQ203">
            <v>13</v>
          </cell>
          <cell r="AR203">
            <v>44760</v>
          </cell>
          <cell r="AT203" t="str">
            <v>IDT8_UDI_54</v>
          </cell>
          <cell r="AU203">
            <v>3</v>
          </cell>
          <cell r="AV203">
            <v>4</v>
          </cell>
          <cell r="AW203" t="str">
            <v>ZF</v>
          </cell>
          <cell r="AY203">
            <v>308</v>
          </cell>
          <cell r="AZ203">
            <v>3.78</v>
          </cell>
          <cell r="BA203">
            <v>18.600000000000001</v>
          </cell>
          <cell r="BJ203">
            <v>20</v>
          </cell>
          <cell r="BK203">
            <v>3.78</v>
          </cell>
          <cell r="BL203">
            <v>18.600000000000001</v>
          </cell>
          <cell r="BM203">
            <v>75.599999999999994</v>
          </cell>
          <cell r="BN203">
            <v>532</v>
          </cell>
          <cell r="BO203" t="str">
            <v>REVCO -20</v>
          </cell>
          <cell r="BP203" t="str">
            <v>HCC PCR1 June 22 box1</v>
          </cell>
          <cell r="BQ203" t="str">
            <v>G2</v>
          </cell>
          <cell r="BR203">
            <v>10</v>
          </cell>
          <cell r="BS203">
            <v>0</v>
          </cell>
          <cell r="BT203">
            <v>3.78</v>
          </cell>
          <cell r="BU203">
            <v>18.600000000000001</v>
          </cell>
          <cell r="BV203">
            <v>44781</v>
          </cell>
          <cell r="BX203">
            <v>211.18100000000001</v>
          </cell>
          <cell r="BY203" t="str">
            <v>CGLI56</v>
          </cell>
          <cell r="BZ203">
            <v>1</v>
          </cell>
        </row>
        <row r="204">
          <cell r="A204" t="str">
            <v>CGLI7P1</v>
          </cell>
          <cell r="B204" t="str">
            <v>HCCAK326 Post LT</v>
          </cell>
          <cell r="C204">
            <v>3</v>
          </cell>
          <cell r="D204">
            <v>44715</v>
          </cell>
          <cell r="E204" t="str">
            <v>CGLI7P1</v>
          </cell>
          <cell r="F204" t="str">
            <v>Yes</v>
          </cell>
          <cell r="G204" t="str">
            <v>M</v>
          </cell>
          <cell r="H204">
            <v>55</v>
          </cell>
          <cell r="I204">
            <v>43734</v>
          </cell>
          <cell r="J204">
            <v>0</v>
          </cell>
          <cell r="K204">
            <v>0</v>
          </cell>
          <cell r="L204" t="str">
            <v>HCC</v>
          </cell>
          <cell r="N204" t="str">
            <v>AMY KIM 6/1/22</v>
          </cell>
          <cell r="P204">
            <v>38</v>
          </cell>
          <cell r="Q204">
            <v>44728</v>
          </cell>
          <cell r="R204">
            <v>17</v>
          </cell>
          <cell r="S204" t="str">
            <v>ZF</v>
          </cell>
          <cell r="T204">
            <v>533</v>
          </cell>
          <cell r="U204">
            <v>3</v>
          </cell>
          <cell r="V204">
            <v>0</v>
          </cell>
          <cell r="W204" t="str">
            <v>PDF</v>
          </cell>
          <cell r="X204">
            <v>137</v>
          </cell>
          <cell r="Y204">
            <v>4188.8500000000004</v>
          </cell>
          <cell r="Z204">
            <v>276</v>
          </cell>
          <cell r="AA204">
            <v>307.73</v>
          </cell>
          <cell r="AB204" t="str">
            <v xml:space="preserve"> </v>
          </cell>
          <cell r="AF204">
            <v>50</v>
          </cell>
          <cell r="AG204">
            <v>2187.41</v>
          </cell>
          <cell r="AH204">
            <v>109.37050000000001</v>
          </cell>
          <cell r="AI204">
            <v>36.456833333333336</v>
          </cell>
          <cell r="AJ204">
            <v>532</v>
          </cell>
          <cell r="AK204" t="str">
            <v>REVCO</v>
          </cell>
          <cell r="AL204" t="str">
            <v>HCC cfDNA 6/22 Box 2</v>
          </cell>
          <cell r="AM204" t="e">
            <v>#VALUE!</v>
          </cell>
          <cell r="AN204">
            <v>15</v>
          </cell>
          <cell r="AO204">
            <v>6.857424991199637</v>
          </cell>
          <cell r="AP204">
            <v>43.142575008800364</v>
          </cell>
          <cell r="AQ204">
            <v>13</v>
          </cell>
          <cell r="AR204">
            <v>44760</v>
          </cell>
          <cell r="AT204">
            <v>94</v>
          </cell>
          <cell r="AU204">
            <v>3</v>
          </cell>
          <cell r="AV204">
            <v>4</v>
          </cell>
          <cell r="AW204" t="str">
            <v>ZF</v>
          </cell>
          <cell r="AY204">
            <v>303</v>
          </cell>
          <cell r="AZ204">
            <v>18.93</v>
          </cell>
          <cell r="BA204">
            <v>94.6</v>
          </cell>
          <cell r="BB204">
            <v>474</v>
          </cell>
          <cell r="BC204">
            <v>0.47</v>
          </cell>
          <cell r="BD204">
            <v>1.5</v>
          </cell>
          <cell r="BJ204">
            <v>20</v>
          </cell>
          <cell r="BK204">
            <v>19.399999999999999</v>
          </cell>
          <cell r="BL204">
            <v>96.1</v>
          </cell>
          <cell r="BM204">
            <v>388</v>
          </cell>
          <cell r="BN204">
            <v>532</v>
          </cell>
          <cell r="BO204" t="str">
            <v>REVCO -20</v>
          </cell>
          <cell r="BP204" t="str">
            <v>HCC PCR1 June 22 box1</v>
          </cell>
          <cell r="BQ204" t="str">
            <v>G3</v>
          </cell>
          <cell r="BR204">
            <v>5</v>
          </cell>
          <cell r="BS204">
            <v>5</v>
          </cell>
          <cell r="BT204">
            <v>9.6999999999999993</v>
          </cell>
          <cell r="BU204">
            <v>48.05</v>
          </cell>
          <cell r="BV204">
            <v>44781</v>
          </cell>
          <cell r="BX204">
            <v>94.370500000000007</v>
          </cell>
          <cell r="BY204" t="str">
            <v>CGLI7</v>
          </cell>
          <cell r="BZ204">
            <v>1</v>
          </cell>
        </row>
        <row r="205">
          <cell r="A205" t="str">
            <v>CGLI11P1</v>
          </cell>
          <cell r="B205" t="str">
            <v>HCCAK334 Post LT</v>
          </cell>
          <cell r="C205">
            <v>3</v>
          </cell>
          <cell r="D205">
            <v>44715</v>
          </cell>
          <cell r="E205" t="str">
            <v>CGLI11P1</v>
          </cell>
          <cell r="F205" t="str">
            <v>Yes</v>
          </cell>
          <cell r="G205" t="str">
            <v>M</v>
          </cell>
          <cell r="H205">
            <v>62</v>
          </cell>
          <cell r="I205">
            <v>44033</v>
          </cell>
          <cell r="J205">
            <v>0</v>
          </cell>
          <cell r="K205">
            <v>0</v>
          </cell>
          <cell r="L205" t="str">
            <v>HCC</v>
          </cell>
          <cell r="N205" t="str">
            <v>AMY KIM 6/1/22</v>
          </cell>
          <cell r="P205">
            <v>41</v>
          </cell>
          <cell r="Q205">
            <v>44728</v>
          </cell>
          <cell r="R205">
            <v>17</v>
          </cell>
          <cell r="S205" t="str">
            <v>ZF</v>
          </cell>
          <cell r="T205">
            <v>533</v>
          </cell>
          <cell r="U205">
            <v>2.2999999999999998</v>
          </cell>
          <cell r="V205">
            <v>0.70000000000000018</v>
          </cell>
          <cell r="W205" t="str">
            <v>PDF</v>
          </cell>
          <cell r="X205">
            <v>170</v>
          </cell>
          <cell r="Y205">
            <v>1879.68</v>
          </cell>
          <cell r="Z205">
            <v>321</v>
          </cell>
          <cell r="AA205">
            <v>107.71</v>
          </cell>
          <cell r="AB205" t="str">
            <v xml:space="preserve"> </v>
          </cell>
          <cell r="AF205">
            <v>50</v>
          </cell>
          <cell r="AG205">
            <v>2893.1</v>
          </cell>
          <cell r="AH205">
            <v>144.655</v>
          </cell>
          <cell r="AI205">
            <v>62.893478260869571</v>
          </cell>
          <cell r="AJ205">
            <v>532</v>
          </cell>
          <cell r="AK205" t="str">
            <v>REVCO</v>
          </cell>
          <cell r="AL205" t="str">
            <v>HCC cfDNA 6/22 Box 2</v>
          </cell>
          <cell r="AM205" t="e">
            <v>#VALUE!</v>
          </cell>
          <cell r="AN205">
            <v>15</v>
          </cell>
          <cell r="AO205">
            <v>5.1847499222287512</v>
          </cell>
          <cell r="AP205">
            <v>44.815250077771246</v>
          </cell>
          <cell r="AQ205">
            <v>13</v>
          </cell>
          <cell r="AR205">
            <v>44760</v>
          </cell>
          <cell r="AT205" t="str">
            <v>IDT8_UDI_56</v>
          </cell>
          <cell r="AU205">
            <v>3</v>
          </cell>
          <cell r="AV205">
            <v>4</v>
          </cell>
          <cell r="AW205" t="str">
            <v>ZF</v>
          </cell>
          <cell r="AY205">
            <v>301</v>
          </cell>
          <cell r="AZ205">
            <v>6.52</v>
          </cell>
          <cell r="BA205">
            <v>32.799999999999997</v>
          </cell>
          <cell r="BB205">
            <v>426</v>
          </cell>
          <cell r="BC205">
            <v>0.26</v>
          </cell>
          <cell r="BD205">
            <v>0.9</v>
          </cell>
          <cell r="BJ205">
            <v>20</v>
          </cell>
          <cell r="BK205">
            <v>6.7799999999999994</v>
          </cell>
          <cell r="BL205">
            <v>33.699999999999996</v>
          </cell>
          <cell r="BM205">
            <v>135.6</v>
          </cell>
          <cell r="BN205">
            <v>532</v>
          </cell>
          <cell r="BO205" t="str">
            <v>REVCO -20</v>
          </cell>
          <cell r="BP205" t="str">
            <v>HCC PCR1 June 22 box1</v>
          </cell>
          <cell r="BQ205" t="str">
            <v>G4</v>
          </cell>
          <cell r="BR205">
            <v>5</v>
          </cell>
          <cell r="BS205">
            <v>5</v>
          </cell>
          <cell r="BT205">
            <v>3.3899999999999997</v>
          </cell>
          <cell r="BU205">
            <v>16.849999999999998</v>
          </cell>
          <cell r="BV205">
            <v>44781</v>
          </cell>
          <cell r="BX205">
            <v>129.655</v>
          </cell>
          <cell r="BY205" t="str">
            <v>CGLI11</v>
          </cell>
          <cell r="BZ205">
            <v>1</v>
          </cell>
        </row>
        <row r="206">
          <cell r="A206" t="str">
            <v>CGLI12P1</v>
          </cell>
          <cell r="B206" t="str">
            <v>HCCAK347 Post LT</v>
          </cell>
          <cell r="C206">
            <v>3</v>
          </cell>
          <cell r="D206">
            <v>44715</v>
          </cell>
          <cell r="E206" t="str">
            <v>CGLI12P1</v>
          </cell>
          <cell r="F206" t="str">
            <v>Yes</v>
          </cell>
          <cell r="G206" t="str">
            <v>F</v>
          </cell>
          <cell r="H206">
            <v>50</v>
          </cell>
          <cell r="I206">
            <v>43882</v>
          </cell>
          <cell r="J206">
            <v>0</v>
          </cell>
          <cell r="K206">
            <v>0</v>
          </cell>
          <cell r="L206" t="str">
            <v>HCC</v>
          </cell>
          <cell r="N206" t="str">
            <v>AMY KIM 6/1/22</v>
          </cell>
          <cell r="P206">
            <v>44</v>
          </cell>
          <cell r="Q206">
            <v>44728</v>
          </cell>
          <cell r="R206">
            <v>17</v>
          </cell>
          <cell r="S206" t="str">
            <v>ZF</v>
          </cell>
          <cell r="T206">
            <v>533</v>
          </cell>
          <cell r="U206">
            <v>3</v>
          </cell>
          <cell r="V206">
            <v>0</v>
          </cell>
          <cell r="W206" t="str">
            <v>PDF</v>
          </cell>
          <cell r="X206">
            <v>176</v>
          </cell>
          <cell r="Y206">
            <v>2785.39</v>
          </cell>
          <cell r="Z206">
            <v>373</v>
          </cell>
          <cell r="AA206">
            <v>557.54</v>
          </cell>
          <cell r="AB206" t="str">
            <v xml:space="preserve"> </v>
          </cell>
          <cell r="AF206">
            <v>50</v>
          </cell>
          <cell r="AG206">
            <v>2180.04</v>
          </cell>
          <cell r="AH206">
            <v>109.002</v>
          </cell>
          <cell r="AI206">
            <v>36.333999999999996</v>
          </cell>
          <cell r="AJ206">
            <v>532</v>
          </cell>
          <cell r="AK206" t="str">
            <v>REVCO</v>
          </cell>
          <cell r="AL206" t="str">
            <v>HCC cfDNA 6/22 Box 2</v>
          </cell>
          <cell r="AM206" t="e">
            <v>#VALUE!</v>
          </cell>
          <cell r="AN206">
            <v>15</v>
          </cell>
          <cell r="AO206">
            <v>6.8806076952716468</v>
          </cell>
          <cell r="AP206">
            <v>43.11939230472835</v>
          </cell>
          <cell r="AQ206">
            <v>13</v>
          </cell>
          <cell r="AR206">
            <v>44760</v>
          </cell>
          <cell r="AT206">
            <v>95</v>
          </cell>
          <cell r="AU206">
            <v>3</v>
          </cell>
          <cell r="AV206">
            <v>4</v>
          </cell>
          <cell r="AW206" t="str">
            <v>ZF</v>
          </cell>
          <cell r="AY206">
            <v>305</v>
          </cell>
          <cell r="AZ206">
            <v>9.77</v>
          </cell>
          <cell r="BA206">
            <v>48.6</v>
          </cell>
          <cell r="BB206">
            <v>489</v>
          </cell>
          <cell r="BC206">
            <v>1.1100000000000001</v>
          </cell>
          <cell r="BD206">
            <v>3.5</v>
          </cell>
          <cell r="BJ206">
            <v>20</v>
          </cell>
          <cell r="BK206">
            <v>10.879999999999999</v>
          </cell>
          <cell r="BL206">
            <v>52.1</v>
          </cell>
          <cell r="BM206">
            <v>217.59999999999997</v>
          </cell>
          <cell r="BN206">
            <v>532</v>
          </cell>
          <cell r="BO206" t="str">
            <v>REVCO -20</v>
          </cell>
          <cell r="BP206" t="str">
            <v>HCC PCR1 June 22 box1</v>
          </cell>
          <cell r="BQ206" t="str">
            <v>G5</v>
          </cell>
          <cell r="BR206">
            <v>5</v>
          </cell>
          <cell r="BS206">
            <v>5</v>
          </cell>
          <cell r="BT206">
            <v>5.4399999999999995</v>
          </cell>
          <cell r="BU206">
            <v>26.05</v>
          </cell>
          <cell r="BV206">
            <v>44781</v>
          </cell>
          <cell r="BX206">
            <v>94.001999999999995</v>
          </cell>
          <cell r="BY206" t="str">
            <v>CGLI12</v>
          </cell>
          <cell r="BZ206">
            <v>1</v>
          </cell>
        </row>
        <row r="207">
          <cell r="A207" t="str">
            <v>CGLI62P1</v>
          </cell>
          <cell r="B207" t="str">
            <v>HCCAK355 Post LT</v>
          </cell>
          <cell r="C207">
            <v>3</v>
          </cell>
          <cell r="D207">
            <v>44715</v>
          </cell>
          <cell r="E207" t="str">
            <v>CGLI62P1</v>
          </cell>
          <cell r="F207" t="str">
            <v>Yes</v>
          </cell>
          <cell r="G207" t="str">
            <v>M</v>
          </cell>
          <cell r="H207">
            <v>64</v>
          </cell>
          <cell r="I207">
            <v>43972</v>
          </cell>
          <cell r="J207">
            <v>0</v>
          </cell>
          <cell r="K207">
            <v>0</v>
          </cell>
          <cell r="L207" t="str">
            <v>HCC</v>
          </cell>
          <cell r="N207" t="str">
            <v>AMY KIM 6/1/22</v>
          </cell>
          <cell r="P207">
            <v>47</v>
          </cell>
          <cell r="Q207">
            <v>44728</v>
          </cell>
          <cell r="R207">
            <v>17</v>
          </cell>
          <cell r="S207" t="str">
            <v>ZF</v>
          </cell>
          <cell r="T207">
            <v>533</v>
          </cell>
          <cell r="U207">
            <v>2.6</v>
          </cell>
          <cell r="V207">
            <v>0.39999999999999991</v>
          </cell>
          <cell r="W207" t="str">
            <v>PDF</v>
          </cell>
          <cell r="X207">
            <v>166</v>
          </cell>
          <cell r="Y207">
            <v>1622.5</v>
          </cell>
          <cell r="Z207">
            <v>317</v>
          </cell>
          <cell r="AA207">
            <v>115.44</v>
          </cell>
          <cell r="AB207">
            <v>458</v>
          </cell>
          <cell r="AC207">
            <v>71.819999999999993</v>
          </cell>
          <cell r="AF207">
            <v>50</v>
          </cell>
          <cell r="AG207">
            <v>28348.55</v>
          </cell>
          <cell r="AH207">
            <v>1417.4275</v>
          </cell>
          <cell r="AI207">
            <v>545.16442307692307</v>
          </cell>
          <cell r="AJ207">
            <v>532</v>
          </cell>
          <cell r="AK207" t="str">
            <v>REVCO</v>
          </cell>
          <cell r="AL207" t="str">
            <v>HCC cfDNA 6/22 Box 2</v>
          </cell>
          <cell r="AM207" t="e">
            <v>#VALUE!</v>
          </cell>
          <cell r="AN207">
            <v>15</v>
          </cell>
          <cell r="AO207">
            <v>0.52912759206379167</v>
          </cell>
          <cell r="AP207">
            <v>49.470872407936206</v>
          </cell>
          <cell r="AQ207">
            <v>13</v>
          </cell>
          <cell r="AR207">
            <v>44760</v>
          </cell>
          <cell r="AT207">
            <v>96</v>
          </cell>
          <cell r="AU207">
            <v>3</v>
          </cell>
          <cell r="AV207">
            <v>4</v>
          </cell>
          <cell r="AW207" t="str">
            <v>ZF</v>
          </cell>
          <cell r="AY207">
            <v>302</v>
          </cell>
          <cell r="AZ207">
            <v>1.34</v>
          </cell>
          <cell r="BA207">
            <v>6.7</v>
          </cell>
          <cell r="BJ207">
            <v>20</v>
          </cell>
          <cell r="BK207">
            <v>1.34</v>
          </cell>
          <cell r="BL207">
            <v>6.7</v>
          </cell>
          <cell r="BM207">
            <v>26.8</v>
          </cell>
          <cell r="BN207">
            <v>532</v>
          </cell>
          <cell r="BO207" t="str">
            <v>REVCO -20</v>
          </cell>
          <cell r="BP207" t="str">
            <v>HCC PCR1 June 22 box1</v>
          </cell>
          <cell r="BQ207" t="str">
            <v>G6</v>
          </cell>
          <cell r="BR207">
            <v>10</v>
          </cell>
          <cell r="BS207">
            <v>0</v>
          </cell>
          <cell r="BT207">
            <v>1.34</v>
          </cell>
          <cell r="BU207">
            <v>6.7</v>
          </cell>
          <cell r="BV207">
            <v>44781</v>
          </cell>
          <cell r="BX207">
            <v>1402.4275</v>
          </cell>
          <cell r="BY207" t="str">
            <v>CGLI62</v>
          </cell>
          <cell r="BZ207">
            <v>1</v>
          </cell>
        </row>
        <row r="208">
          <cell r="A208" t="str">
            <v>CGLI19P1</v>
          </cell>
          <cell r="B208" t="str">
            <v>HCCAK374 Post LT</v>
          </cell>
          <cell r="C208">
            <v>3</v>
          </cell>
          <cell r="D208">
            <v>44715</v>
          </cell>
          <cell r="E208" t="str">
            <v>CGLI19P1</v>
          </cell>
          <cell r="F208" t="str">
            <v>Yes</v>
          </cell>
          <cell r="G208" t="str">
            <v>M</v>
          </cell>
          <cell r="H208">
            <v>62</v>
          </cell>
          <cell r="I208">
            <v>44294</v>
          </cell>
          <cell r="J208">
            <v>0</v>
          </cell>
          <cell r="K208">
            <v>0</v>
          </cell>
          <cell r="L208" t="str">
            <v>HCC</v>
          </cell>
          <cell r="N208" t="str">
            <v>AMY KIM 6/1/22</v>
          </cell>
          <cell r="P208">
            <v>50</v>
          </cell>
          <cell r="Q208">
            <v>44729</v>
          </cell>
          <cell r="R208">
            <v>18</v>
          </cell>
          <cell r="S208" t="str">
            <v>ZF</v>
          </cell>
          <cell r="T208">
            <v>533</v>
          </cell>
          <cell r="U208">
            <v>3</v>
          </cell>
          <cell r="V208">
            <v>0</v>
          </cell>
          <cell r="W208" t="str">
            <v>PDF</v>
          </cell>
          <cell r="X208">
            <v>153</v>
          </cell>
          <cell r="Y208">
            <v>28161.29</v>
          </cell>
          <cell r="Z208">
            <v>292</v>
          </cell>
          <cell r="AA208">
            <v>2274.2199999999998</v>
          </cell>
          <cell r="AB208">
            <v>401</v>
          </cell>
          <cell r="AC208">
            <v>988.33</v>
          </cell>
          <cell r="AF208">
            <v>50</v>
          </cell>
          <cell r="AG208">
            <v>5873.2999999999993</v>
          </cell>
          <cell r="AH208">
            <v>293.66499999999996</v>
          </cell>
          <cell r="AI208">
            <v>97.888333333333321</v>
          </cell>
          <cell r="AJ208">
            <v>532</v>
          </cell>
          <cell r="AK208" t="str">
            <v>REVCO</v>
          </cell>
          <cell r="AL208" t="str">
            <v>HCC cfDNA 6/22 Box 2</v>
          </cell>
          <cell r="AM208" t="e">
            <v>#VALUE!</v>
          </cell>
          <cell r="AN208">
            <v>15</v>
          </cell>
          <cell r="AO208">
            <v>2.5539304990380196</v>
          </cell>
          <cell r="AP208">
            <v>47.446069500961983</v>
          </cell>
          <cell r="AQ208">
            <v>13</v>
          </cell>
          <cell r="AR208">
            <v>44760</v>
          </cell>
          <cell r="AT208" t="str">
            <v>IDT8_UDI_59</v>
          </cell>
          <cell r="AU208">
            <v>3</v>
          </cell>
          <cell r="AV208">
            <v>4</v>
          </cell>
          <cell r="AW208" t="str">
            <v>ZF</v>
          </cell>
          <cell r="AY208">
            <v>305</v>
          </cell>
          <cell r="AZ208">
            <v>52.64</v>
          </cell>
          <cell r="BA208">
            <v>261.60000000000002</v>
          </cell>
          <cell r="BB208">
            <v>452</v>
          </cell>
          <cell r="BC208">
            <v>3.1</v>
          </cell>
          <cell r="BD208">
            <v>10.4</v>
          </cell>
          <cell r="BJ208">
            <v>20</v>
          </cell>
          <cell r="BK208">
            <v>55.74</v>
          </cell>
          <cell r="BL208">
            <v>272</v>
          </cell>
          <cell r="BM208">
            <v>1114.8</v>
          </cell>
          <cell r="BN208">
            <v>532</v>
          </cell>
          <cell r="BO208" t="str">
            <v>REVCO -20</v>
          </cell>
          <cell r="BP208" t="str">
            <v>HCC PCR1 June 22 box1</v>
          </cell>
          <cell r="BQ208" t="str">
            <v>G7</v>
          </cell>
          <cell r="BR208">
            <v>5</v>
          </cell>
          <cell r="BS208">
            <v>5</v>
          </cell>
          <cell r="BT208">
            <v>27.87</v>
          </cell>
          <cell r="BU208">
            <v>136</v>
          </cell>
          <cell r="BV208">
            <v>44781</v>
          </cell>
          <cell r="BX208">
            <v>278.66499999999996</v>
          </cell>
          <cell r="BY208" t="str">
            <v>CGLI19</v>
          </cell>
          <cell r="BZ208">
            <v>1</v>
          </cell>
        </row>
        <row r="209">
          <cell r="A209" t="str">
            <v>CGLI211P</v>
          </cell>
          <cell r="B209" t="str">
            <v>HCCAK339</v>
          </cell>
          <cell r="C209">
            <v>3</v>
          </cell>
          <cell r="D209">
            <v>44715</v>
          </cell>
          <cell r="E209" t="str">
            <v>CGLI211P</v>
          </cell>
          <cell r="F209" t="str">
            <v>Yes</v>
          </cell>
          <cell r="G209" t="str">
            <v>M</v>
          </cell>
          <cell r="H209">
            <v>69</v>
          </cell>
          <cell r="I209">
            <v>43846</v>
          </cell>
          <cell r="J209" t="str">
            <v>C</v>
          </cell>
          <cell r="K209" t="str">
            <v>A</v>
          </cell>
          <cell r="L209" t="str">
            <v>HCC</v>
          </cell>
          <cell r="N209" t="str">
            <v>AMY KIM 6/1/22</v>
          </cell>
          <cell r="P209">
            <v>53</v>
          </cell>
          <cell r="Q209">
            <v>44729</v>
          </cell>
          <cell r="R209">
            <v>18</v>
          </cell>
          <cell r="S209" t="str">
            <v>ZF</v>
          </cell>
          <cell r="T209">
            <v>533</v>
          </cell>
          <cell r="U209">
            <v>2.8</v>
          </cell>
          <cell r="V209">
            <v>0.20000000000000018</v>
          </cell>
          <cell r="W209" t="str">
            <v>PDF</v>
          </cell>
          <cell r="X209">
            <v>164</v>
          </cell>
          <cell r="Y209">
            <v>2610.75</v>
          </cell>
          <cell r="Z209">
            <v>309</v>
          </cell>
          <cell r="AA209">
            <v>111.91</v>
          </cell>
          <cell r="AB209">
            <v>376</v>
          </cell>
          <cell r="AC209">
            <v>16.57</v>
          </cell>
          <cell r="AF209">
            <v>50</v>
          </cell>
          <cell r="AG209">
            <v>1330.01</v>
          </cell>
          <cell r="AH209">
            <v>66.500500000000002</v>
          </cell>
          <cell r="AI209">
            <v>23.750178571428574</v>
          </cell>
          <cell r="AJ209">
            <v>532</v>
          </cell>
          <cell r="AK209" t="str">
            <v>REVCO</v>
          </cell>
          <cell r="AL209" t="str">
            <v>HCC cfDNA 6/22 Box 2</v>
          </cell>
          <cell r="AM209" t="e">
            <v>#VALUE!</v>
          </cell>
          <cell r="AN209">
            <v>15</v>
          </cell>
          <cell r="AO209">
            <v>11.27811069089706</v>
          </cell>
          <cell r="AP209">
            <v>38.721889309102941</v>
          </cell>
          <cell r="AQ209">
            <v>13</v>
          </cell>
          <cell r="AR209">
            <v>44760</v>
          </cell>
          <cell r="AT209" t="str">
            <v>IDT8_UDI_90</v>
          </cell>
          <cell r="AU209">
            <v>3</v>
          </cell>
          <cell r="AV209">
            <v>4</v>
          </cell>
          <cell r="AW209" t="str">
            <v>ZF</v>
          </cell>
          <cell r="AY209">
            <v>306</v>
          </cell>
          <cell r="AZ209">
            <v>9.2200000000000006</v>
          </cell>
          <cell r="BA209">
            <v>45.6</v>
          </cell>
          <cell r="BJ209">
            <v>20</v>
          </cell>
          <cell r="BK209">
            <v>9.2200000000000006</v>
          </cell>
          <cell r="BL209">
            <v>45.6</v>
          </cell>
          <cell r="BM209">
            <v>184.4</v>
          </cell>
          <cell r="BN209">
            <v>532</v>
          </cell>
          <cell r="BO209" t="str">
            <v>REVCO -20</v>
          </cell>
          <cell r="BP209" t="str">
            <v>HCC PCR1 June 22 box1</v>
          </cell>
          <cell r="BQ209" t="str">
            <v>G8</v>
          </cell>
          <cell r="BR209">
            <v>5</v>
          </cell>
          <cell r="BS209">
            <v>5</v>
          </cell>
          <cell r="BT209">
            <v>4.6100000000000003</v>
          </cell>
          <cell r="BU209">
            <v>22.8</v>
          </cell>
          <cell r="BV209">
            <v>44781</v>
          </cell>
          <cell r="BX209">
            <v>51.500500000000002</v>
          </cell>
          <cell r="BY209" t="str">
            <v>CGLI211</v>
          </cell>
        </row>
        <row r="210">
          <cell r="A210" t="str">
            <v>CGLI211P1</v>
          </cell>
          <cell r="B210" t="str">
            <v>HCCAK339 FU1</v>
          </cell>
          <cell r="C210">
            <v>3</v>
          </cell>
          <cell r="D210">
            <v>44715</v>
          </cell>
          <cell r="E210" t="str">
            <v>CGLI211P1</v>
          </cell>
          <cell r="F210" t="str">
            <v>Yes</v>
          </cell>
          <cell r="G210" t="str">
            <v>M</v>
          </cell>
          <cell r="H210">
            <v>69</v>
          </cell>
          <cell r="I210">
            <v>43888</v>
          </cell>
          <cell r="J210" t="str">
            <v>C</v>
          </cell>
          <cell r="K210" t="str">
            <v>A</v>
          </cell>
          <cell r="L210" t="str">
            <v>HCC</v>
          </cell>
          <cell r="N210" t="str">
            <v>AMY KIM 6/1/22</v>
          </cell>
          <cell r="P210">
            <v>56</v>
          </cell>
          <cell r="Q210">
            <v>44729</v>
          </cell>
          <cell r="R210">
            <v>18</v>
          </cell>
          <cell r="S210" t="str">
            <v>ZF</v>
          </cell>
          <cell r="T210">
            <v>533</v>
          </cell>
          <cell r="U210">
            <v>2.8</v>
          </cell>
          <cell r="V210">
            <v>0.20000000000000018</v>
          </cell>
          <cell r="W210" t="str">
            <v>PDF</v>
          </cell>
          <cell r="X210">
            <v>167</v>
          </cell>
          <cell r="Y210">
            <v>1201.53</v>
          </cell>
          <cell r="Z210">
            <v>320</v>
          </cell>
          <cell r="AA210">
            <v>124</v>
          </cell>
          <cell r="AB210">
            <v>490</v>
          </cell>
          <cell r="AC210">
            <v>9.82</v>
          </cell>
          <cell r="AF210">
            <v>50</v>
          </cell>
          <cell r="AG210">
            <v>167.7</v>
          </cell>
          <cell r="AH210">
            <v>8.3849999999999998</v>
          </cell>
          <cell r="AI210">
            <v>2.9946428571428574</v>
          </cell>
          <cell r="AJ210">
            <v>532</v>
          </cell>
          <cell r="AK210" t="str">
            <v>REVCO</v>
          </cell>
          <cell r="AL210" t="str">
            <v>HCC cfDNA 6/22 Box 2</v>
          </cell>
          <cell r="AM210" t="e">
            <v>#VALUE!</v>
          </cell>
          <cell r="AN210">
            <v>8.3849999999999998</v>
          </cell>
          <cell r="AO210">
            <v>50</v>
          </cell>
          <cell r="AP210">
            <v>0</v>
          </cell>
          <cell r="AQ210">
            <v>13</v>
          </cell>
          <cell r="AR210">
            <v>44760</v>
          </cell>
          <cell r="AT210" t="str">
            <v>IDT8_UDI_91</v>
          </cell>
          <cell r="AU210">
            <v>2</v>
          </cell>
          <cell r="AV210">
            <v>4</v>
          </cell>
          <cell r="AW210" t="str">
            <v>ZF</v>
          </cell>
          <cell r="AY210">
            <v>305</v>
          </cell>
          <cell r="AZ210">
            <v>4.6500000000000004</v>
          </cell>
          <cell r="BA210">
            <v>23.1</v>
          </cell>
          <cell r="BB210">
            <v>464</v>
          </cell>
          <cell r="BC210">
            <v>0.26</v>
          </cell>
          <cell r="BD210">
            <v>0.9</v>
          </cell>
          <cell r="BJ210">
            <v>20</v>
          </cell>
          <cell r="BK210">
            <v>4.91</v>
          </cell>
          <cell r="BL210">
            <v>24</v>
          </cell>
          <cell r="BM210">
            <v>98.2</v>
          </cell>
          <cell r="BN210">
            <v>532</v>
          </cell>
          <cell r="BO210" t="str">
            <v>REVCO -20</v>
          </cell>
          <cell r="BP210" t="str">
            <v>HCC PCR1 June 22 box1</v>
          </cell>
          <cell r="BQ210" t="str">
            <v>G9</v>
          </cell>
          <cell r="BR210">
            <v>5</v>
          </cell>
          <cell r="BS210">
            <v>5</v>
          </cell>
          <cell r="BT210">
            <v>2.4550000000000001</v>
          </cell>
          <cell r="BU210">
            <v>12</v>
          </cell>
          <cell r="BV210">
            <v>44781</v>
          </cell>
          <cell r="BX210">
            <v>0</v>
          </cell>
          <cell r="BY210" t="str">
            <v>CGLI211</v>
          </cell>
          <cell r="BZ210">
            <v>1</v>
          </cell>
        </row>
        <row r="211">
          <cell r="A211" t="str">
            <v>CGH16N_5</v>
          </cell>
          <cell r="E211" t="str">
            <v>CGH16N_5</v>
          </cell>
          <cell r="S211" t="str">
            <v>AL</v>
          </cell>
          <cell r="W211" t="str">
            <v>103018 nDNA 1_DNA 1000_DE13805124_2018-10-30_15-52-29</v>
          </cell>
          <cell r="X211">
            <v>157</v>
          </cell>
          <cell r="Y211">
            <v>33.880000000000003</v>
          </cell>
          <cell r="AF211">
            <v>50</v>
          </cell>
          <cell r="AG211">
            <v>33.880000000000003</v>
          </cell>
          <cell r="AH211">
            <v>1694.0000000000002</v>
          </cell>
          <cell r="AI211" t="e">
            <v>#DIV/0!</v>
          </cell>
          <cell r="AJ211">
            <v>531</v>
          </cell>
          <cell r="AK211">
            <v>-20</v>
          </cell>
          <cell r="AL211" t="str">
            <v>Lymphocyte control</v>
          </cell>
          <cell r="AM211" t="str">
            <v>small box</v>
          </cell>
          <cell r="AN211">
            <v>34</v>
          </cell>
          <cell r="AO211">
            <v>1.0035419126328216</v>
          </cell>
          <cell r="AP211">
            <v>48.996458087367181</v>
          </cell>
          <cell r="AQ211">
            <v>13</v>
          </cell>
          <cell r="AR211">
            <v>44760</v>
          </cell>
          <cell r="AT211" t="str">
            <v>IDT8_UDI_92</v>
          </cell>
          <cell r="AU211">
            <v>3</v>
          </cell>
          <cell r="AV211">
            <v>4</v>
          </cell>
          <cell r="AW211" t="str">
            <v>ZF</v>
          </cell>
          <cell r="AY211">
            <v>294</v>
          </cell>
          <cell r="AZ211">
            <v>12.84</v>
          </cell>
          <cell r="BA211">
            <v>66.2</v>
          </cell>
          <cell r="BB211">
            <v>493</v>
          </cell>
          <cell r="BC211">
            <v>1.23</v>
          </cell>
          <cell r="BD211">
            <v>3.8</v>
          </cell>
          <cell r="BJ211">
            <v>20</v>
          </cell>
          <cell r="BK211">
            <v>14.07</v>
          </cell>
          <cell r="BL211">
            <v>70</v>
          </cell>
          <cell r="BM211">
            <v>281.39999999999998</v>
          </cell>
          <cell r="BN211">
            <v>532</v>
          </cell>
          <cell r="BO211" t="str">
            <v>REVCO -20</v>
          </cell>
          <cell r="BP211" t="str">
            <v>HCC PCR1 June 22 box1</v>
          </cell>
          <cell r="BQ211" t="str">
            <v>H1</v>
          </cell>
          <cell r="BR211">
            <v>5</v>
          </cell>
          <cell r="BS211">
            <v>5</v>
          </cell>
          <cell r="BT211">
            <v>7.0350000000000001</v>
          </cell>
          <cell r="BU211">
            <v>35</v>
          </cell>
          <cell r="BV211">
            <v>44781</v>
          </cell>
          <cell r="BX211">
            <v>1660.0000000000002</v>
          </cell>
          <cell r="BY211" t="str">
            <v>CGH16N_5</v>
          </cell>
        </row>
        <row r="212">
          <cell r="A212" t="str">
            <v>CGLI165P</v>
          </cell>
          <cell r="B212">
            <v>50227</v>
          </cell>
          <cell r="C212">
            <v>1</v>
          </cell>
          <cell r="D212">
            <v>44673</v>
          </cell>
          <cell r="E212" t="str">
            <v>CGLI165P</v>
          </cell>
          <cell r="F212" t="str">
            <v>No</v>
          </cell>
          <cell r="G212" t="str">
            <v>M</v>
          </cell>
          <cell r="H212">
            <v>40.216290212183402</v>
          </cell>
          <cell r="I212">
            <v>42481</v>
          </cell>
          <cell r="J212" t="str">
            <v>N</v>
          </cell>
          <cell r="L212" t="str">
            <v>HCV</v>
          </cell>
          <cell r="M212" t="str">
            <v>Yes</v>
          </cell>
          <cell r="N212" t="str">
            <v>ALIVE HCV</v>
          </cell>
          <cell r="O212" t="str">
            <v>Well #</v>
          </cell>
          <cell r="P212">
            <v>25</v>
          </cell>
          <cell r="Q212">
            <v>44718</v>
          </cell>
          <cell r="R212">
            <v>13</v>
          </cell>
          <cell r="S212" t="str">
            <v>ZF</v>
          </cell>
          <cell r="T212">
            <v>533</v>
          </cell>
          <cell r="U212">
            <v>1</v>
          </cell>
          <cell r="V212">
            <v>0</v>
          </cell>
          <cell r="W212" t="str">
            <v>PDF</v>
          </cell>
          <cell r="X212">
            <v>163</v>
          </cell>
          <cell r="Y212">
            <v>37.15</v>
          </cell>
          <cell r="AF212">
            <v>50</v>
          </cell>
          <cell r="AG212">
            <v>37.15</v>
          </cell>
          <cell r="AH212">
            <v>1.8574999999999999</v>
          </cell>
          <cell r="AI212">
            <v>1.8574999999999999</v>
          </cell>
          <cell r="AJ212">
            <v>532</v>
          </cell>
          <cell r="AK212" t="str">
            <v>REVCO</v>
          </cell>
          <cell r="AL212" t="str">
            <v>HCC cfDNA 6/22 Box 1</v>
          </cell>
          <cell r="AM212" t="e">
            <v>#VALUE!</v>
          </cell>
          <cell r="AN212">
            <v>1.8574999999999999</v>
          </cell>
          <cell r="AO212">
            <v>50</v>
          </cell>
          <cell r="AP212">
            <v>0</v>
          </cell>
          <cell r="AQ212">
            <v>14</v>
          </cell>
          <cell r="AR212">
            <v>44762</v>
          </cell>
          <cell r="AT212" t="str">
            <v>IDT8_UDI_93</v>
          </cell>
          <cell r="AU212">
            <v>1</v>
          </cell>
          <cell r="AV212">
            <v>4</v>
          </cell>
          <cell r="AW212" t="str">
            <v>ZF</v>
          </cell>
          <cell r="AY212">
            <v>308</v>
          </cell>
          <cell r="AZ212">
            <v>0.38</v>
          </cell>
          <cell r="BA212">
            <v>1.9</v>
          </cell>
          <cell r="BJ212">
            <v>20</v>
          </cell>
          <cell r="BK212">
            <v>0.38</v>
          </cell>
          <cell r="BL212">
            <v>1.9</v>
          </cell>
          <cell r="BM212">
            <v>7.6</v>
          </cell>
          <cell r="BN212">
            <v>532</v>
          </cell>
          <cell r="BO212" t="str">
            <v>REVCO -20</v>
          </cell>
          <cell r="BP212" t="str">
            <v>HCC PCR1 June 22 box1</v>
          </cell>
          <cell r="BQ212" t="str">
            <v>H2</v>
          </cell>
          <cell r="BR212">
            <v>10</v>
          </cell>
          <cell r="BS212">
            <v>0</v>
          </cell>
          <cell r="BT212">
            <v>0.38</v>
          </cell>
          <cell r="BU212">
            <v>1.9</v>
          </cell>
          <cell r="BV212">
            <v>44781</v>
          </cell>
          <cell r="BX212">
            <v>0</v>
          </cell>
          <cell r="BY212" t="str">
            <v>CGLI165</v>
          </cell>
        </row>
        <row r="213">
          <cell r="A213" t="str">
            <v>CGLI166P</v>
          </cell>
          <cell r="B213">
            <v>50725</v>
          </cell>
          <cell r="C213">
            <v>1</v>
          </cell>
          <cell r="D213">
            <v>44673</v>
          </cell>
          <cell r="E213" t="str">
            <v>CGLI166P</v>
          </cell>
          <cell r="F213" t="str">
            <v>No</v>
          </cell>
          <cell r="G213" t="str">
            <v>M</v>
          </cell>
          <cell r="H213">
            <v>62.067077344284698</v>
          </cell>
          <cell r="I213">
            <v>42761</v>
          </cell>
          <cell r="J213" t="str">
            <v>N</v>
          </cell>
          <cell r="L213" t="str">
            <v>HCV</v>
          </cell>
          <cell r="M213" t="str">
            <v>Yes</v>
          </cell>
          <cell r="N213" t="str">
            <v>ALIVE HCV</v>
          </cell>
          <cell r="O213" t="str">
            <v>Well #</v>
          </cell>
          <cell r="P213">
            <v>26</v>
          </cell>
          <cell r="Q213">
            <v>44718</v>
          </cell>
          <cell r="R213">
            <v>13</v>
          </cell>
          <cell r="S213" t="str">
            <v>ZF</v>
          </cell>
          <cell r="T213">
            <v>533</v>
          </cell>
          <cell r="U213">
            <v>1</v>
          </cell>
          <cell r="V213">
            <v>0</v>
          </cell>
          <cell r="W213" t="str">
            <v>PDF</v>
          </cell>
          <cell r="X213">
            <v>160</v>
          </cell>
          <cell r="Y213">
            <v>95.2</v>
          </cell>
          <cell r="AF213">
            <v>50</v>
          </cell>
          <cell r="AG213">
            <v>95.2</v>
          </cell>
          <cell r="AH213">
            <v>4.76</v>
          </cell>
          <cell r="AI213">
            <v>4.76</v>
          </cell>
          <cell r="AJ213">
            <v>532</v>
          </cell>
          <cell r="AK213" t="str">
            <v>REVCO</v>
          </cell>
          <cell r="AL213" t="str">
            <v>HCC cfDNA 6/22 Box 1</v>
          </cell>
          <cell r="AM213" t="e">
            <v>#VALUE!</v>
          </cell>
          <cell r="AN213">
            <v>4.76</v>
          </cell>
          <cell r="AO213">
            <v>50</v>
          </cell>
          <cell r="AP213">
            <v>0</v>
          </cell>
          <cell r="AQ213">
            <v>14</v>
          </cell>
          <cell r="AR213">
            <v>44762</v>
          </cell>
          <cell r="AT213" t="str">
            <v>IDT8_UDI_94</v>
          </cell>
          <cell r="AU213">
            <v>1</v>
          </cell>
          <cell r="AV213">
            <v>4</v>
          </cell>
          <cell r="AW213" t="str">
            <v>ZF</v>
          </cell>
          <cell r="AY213">
            <v>311</v>
          </cell>
          <cell r="AZ213">
            <v>1.17</v>
          </cell>
          <cell r="BA213">
            <v>5.7</v>
          </cell>
          <cell r="BJ213">
            <v>20</v>
          </cell>
          <cell r="BK213">
            <v>1.17</v>
          </cell>
          <cell r="BL213">
            <v>5.7</v>
          </cell>
          <cell r="BM213">
            <v>23.4</v>
          </cell>
          <cell r="BN213">
            <v>532</v>
          </cell>
          <cell r="BO213" t="str">
            <v>REVCO -20</v>
          </cell>
          <cell r="BP213" t="str">
            <v>HCC PCR1 June 22 box1</v>
          </cell>
          <cell r="BQ213" t="str">
            <v>H3</v>
          </cell>
          <cell r="BR213">
            <v>10</v>
          </cell>
          <cell r="BS213">
            <v>0</v>
          </cell>
          <cell r="BT213">
            <v>1.17</v>
          </cell>
          <cell r="BU213">
            <v>5.7</v>
          </cell>
          <cell r="BV213">
            <v>44781</v>
          </cell>
          <cell r="BX213">
            <v>0</v>
          </cell>
          <cell r="BY213" t="str">
            <v>CGLI166</v>
          </cell>
        </row>
        <row r="214">
          <cell r="A214" t="str">
            <v>CGLI168P</v>
          </cell>
          <cell r="B214">
            <v>12880</v>
          </cell>
          <cell r="C214">
            <v>1</v>
          </cell>
          <cell r="D214">
            <v>44673</v>
          </cell>
          <cell r="E214" t="str">
            <v>CGLI168P</v>
          </cell>
          <cell r="F214" t="str">
            <v>No</v>
          </cell>
          <cell r="G214" t="str">
            <v>M</v>
          </cell>
          <cell r="H214">
            <v>52.459958932238202</v>
          </cell>
          <cell r="I214">
            <v>42790</v>
          </cell>
          <cell r="J214" t="str">
            <v>N</v>
          </cell>
          <cell r="L214" t="str">
            <v>HCV</v>
          </cell>
          <cell r="M214" t="str">
            <v>Yes</v>
          </cell>
          <cell r="N214" t="str">
            <v>ALIVE HCV</v>
          </cell>
          <cell r="O214" t="str">
            <v>Well #</v>
          </cell>
          <cell r="P214">
            <v>28</v>
          </cell>
          <cell r="Q214">
            <v>44718</v>
          </cell>
          <cell r="R214">
            <v>13</v>
          </cell>
          <cell r="S214" t="str">
            <v>ZF</v>
          </cell>
          <cell r="T214">
            <v>533</v>
          </cell>
          <cell r="U214">
            <v>1</v>
          </cell>
          <cell r="V214">
            <v>0</v>
          </cell>
          <cell r="W214" t="str">
            <v>PDF</v>
          </cell>
          <cell r="X214">
            <v>172</v>
          </cell>
          <cell r="Y214">
            <v>24.38</v>
          </cell>
          <cell r="AF214">
            <v>50</v>
          </cell>
          <cell r="AG214">
            <v>24.38</v>
          </cell>
          <cell r="AH214">
            <v>1.2190000000000001</v>
          </cell>
          <cell r="AI214">
            <v>1.2190000000000001</v>
          </cell>
          <cell r="AJ214">
            <v>532</v>
          </cell>
          <cell r="AK214" t="str">
            <v>REVCO</v>
          </cell>
          <cell r="AL214" t="str">
            <v>HCC cfDNA 6/22 Box 1</v>
          </cell>
          <cell r="AM214" t="e">
            <v>#VALUE!</v>
          </cell>
          <cell r="AN214">
            <v>1.2190000000000001</v>
          </cell>
          <cell r="AO214">
            <v>50</v>
          </cell>
          <cell r="AP214">
            <v>0</v>
          </cell>
          <cell r="AQ214">
            <v>14</v>
          </cell>
          <cell r="AR214">
            <v>44762</v>
          </cell>
          <cell r="AT214" t="str">
            <v>IDT8_UDI_95</v>
          </cell>
          <cell r="AU214">
            <v>1</v>
          </cell>
          <cell r="AV214">
            <v>4</v>
          </cell>
          <cell r="AW214" t="str">
            <v>ZF</v>
          </cell>
          <cell r="AY214">
            <v>309</v>
          </cell>
          <cell r="AZ214">
            <v>0.68</v>
          </cell>
          <cell r="BA214">
            <v>3.3</v>
          </cell>
          <cell r="BJ214">
            <v>20</v>
          </cell>
          <cell r="BK214">
            <v>0.68</v>
          </cell>
          <cell r="BL214">
            <v>3.3</v>
          </cell>
          <cell r="BM214">
            <v>13.600000000000001</v>
          </cell>
          <cell r="BN214">
            <v>532</v>
          </cell>
          <cell r="BO214" t="str">
            <v>REVCO -20</v>
          </cell>
          <cell r="BP214" t="str">
            <v>HCC PCR1 June 22 box1</v>
          </cell>
          <cell r="BQ214" t="str">
            <v>H4</v>
          </cell>
          <cell r="BR214">
            <v>10</v>
          </cell>
          <cell r="BS214">
            <v>0</v>
          </cell>
          <cell r="BT214">
            <v>0.68</v>
          </cell>
          <cell r="BU214">
            <v>3.3</v>
          </cell>
          <cell r="BV214">
            <v>44781</v>
          </cell>
          <cell r="BX214">
            <v>0</v>
          </cell>
          <cell r="BY214" t="str">
            <v>CGLI168</v>
          </cell>
        </row>
        <row r="215">
          <cell r="A215" t="str">
            <v>CGLI169P</v>
          </cell>
          <cell r="B215">
            <v>50856</v>
          </cell>
          <cell r="C215">
            <v>1</v>
          </cell>
          <cell r="D215">
            <v>44673</v>
          </cell>
          <cell r="E215" t="str">
            <v>CGLI169P</v>
          </cell>
          <cell r="F215" t="str">
            <v>No</v>
          </cell>
          <cell r="G215" t="str">
            <v>M</v>
          </cell>
          <cell r="H215">
            <v>59.260780287474297</v>
          </cell>
          <cell r="I215">
            <v>42800</v>
          </cell>
          <cell r="J215" t="str">
            <v>N</v>
          </cell>
          <cell r="L215" t="str">
            <v>HCV</v>
          </cell>
          <cell r="M215" t="str">
            <v>Yes</v>
          </cell>
          <cell r="N215" t="str">
            <v>ALIVE HCV</v>
          </cell>
          <cell r="O215" t="str">
            <v>Well #</v>
          </cell>
          <cell r="P215">
            <v>29</v>
          </cell>
          <cell r="Q215">
            <v>44718</v>
          </cell>
          <cell r="R215">
            <v>13</v>
          </cell>
          <cell r="S215" t="str">
            <v>ZF</v>
          </cell>
          <cell r="T215">
            <v>533</v>
          </cell>
          <cell r="U215">
            <v>1</v>
          </cell>
          <cell r="V215">
            <v>0</v>
          </cell>
          <cell r="W215" t="str">
            <v>PDF</v>
          </cell>
          <cell r="X215">
            <v>166</v>
          </cell>
          <cell r="Y215">
            <v>108.63</v>
          </cell>
          <cell r="AF215">
            <v>50</v>
          </cell>
          <cell r="AG215">
            <v>108.63</v>
          </cell>
          <cell r="AH215">
            <v>5.4314999999999998</v>
          </cell>
          <cell r="AI215">
            <v>5.4314999999999998</v>
          </cell>
          <cell r="AJ215">
            <v>532</v>
          </cell>
          <cell r="AK215" t="str">
            <v>REVCO</v>
          </cell>
          <cell r="AL215" t="str">
            <v>HCC cfDNA 6/22 Box 1</v>
          </cell>
          <cell r="AM215" t="e">
            <v>#VALUE!</v>
          </cell>
          <cell r="AN215">
            <v>5.4314999999999998</v>
          </cell>
          <cell r="AO215">
            <v>50</v>
          </cell>
          <cell r="AP215">
            <v>0</v>
          </cell>
          <cell r="AQ215">
            <v>14</v>
          </cell>
          <cell r="AR215">
            <v>44762</v>
          </cell>
          <cell r="AT215" t="str">
            <v>IDT8_UDI_96</v>
          </cell>
          <cell r="AU215">
            <v>2</v>
          </cell>
          <cell r="AV215">
            <v>4</v>
          </cell>
          <cell r="AW215" t="str">
            <v>ZF</v>
          </cell>
          <cell r="AY215">
            <v>310</v>
          </cell>
          <cell r="AZ215">
            <v>0.43</v>
          </cell>
          <cell r="BA215">
            <v>2.1</v>
          </cell>
          <cell r="BJ215">
            <v>20</v>
          </cell>
          <cell r="BK215">
            <v>0.43</v>
          </cell>
          <cell r="BL215">
            <v>2.1</v>
          </cell>
          <cell r="BM215">
            <v>8.6</v>
          </cell>
          <cell r="BN215">
            <v>532</v>
          </cell>
          <cell r="BO215" t="str">
            <v>REVCO -20</v>
          </cell>
          <cell r="BP215" t="str">
            <v>HCC PCR1 June 22 box1</v>
          </cell>
          <cell r="BQ215" t="str">
            <v>H5</v>
          </cell>
          <cell r="BR215">
            <v>10</v>
          </cell>
          <cell r="BS215">
            <v>0</v>
          </cell>
          <cell r="BT215">
            <v>0.43</v>
          </cell>
          <cell r="BU215">
            <v>2.1</v>
          </cell>
          <cell r="BV215">
            <v>44781</v>
          </cell>
          <cell r="BX215">
            <v>0</v>
          </cell>
          <cell r="BY215" t="str">
            <v>CGLI169</v>
          </cell>
        </row>
        <row r="216">
          <cell r="A216" t="str">
            <v>CGLI178P</v>
          </cell>
          <cell r="B216">
            <v>50478</v>
          </cell>
          <cell r="C216">
            <v>1</v>
          </cell>
          <cell r="D216">
            <v>44673</v>
          </cell>
          <cell r="E216" t="str">
            <v>CGLI178P</v>
          </cell>
          <cell r="F216" t="str">
            <v>No</v>
          </cell>
          <cell r="G216" t="str">
            <v>M</v>
          </cell>
          <cell r="H216">
            <v>59.529089664613302</v>
          </cell>
          <cell r="I216">
            <v>43188</v>
          </cell>
          <cell r="J216" t="str">
            <v>N</v>
          </cell>
          <cell r="L216" t="str">
            <v>HCV</v>
          </cell>
          <cell r="M216" t="str">
            <v>No</v>
          </cell>
          <cell r="N216" t="str">
            <v>ALIVE HCV</v>
          </cell>
          <cell r="O216" t="str">
            <v>Well #</v>
          </cell>
          <cell r="P216">
            <v>38</v>
          </cell>
          <cell r="Q216">
            <v>44726</v>
          </cell>
          <cell r="R216">
            <v>14</v>
          </cell>
          <cell r="S216" t="str">
            <v>ZF</v>
          </cell>
          <cell r="T216">
            <v>533</v>
          </cell>
          <cell r="U216">
            <v>1</v>
          </cell>
          <cell r="V216">
            <v>0</v>
          </cell>
          <cell r="W216" t="str">
            <v>PDF</v>
          </cell>
          <cell r="X216">
            <v>178</v>
          </cell>
          <cell r="Y216">
            <v>6.32</v>
          </cell>
          <cell r="AF216">
            <v>50</v>
          </cell>
          <cell r="AG216">
            <v>6.32</v>
          </cell>
          <cell r="AH216">
            <v>0.316</v>
          </cell>
          <cell r="AI216">
            <v>0.316</v>
          </cell>
          <cell r="AJ216">
            <v>532</v>
          </cell>
          <cell r="AK216" t="str">
            <v>REVCO</v>
          </cell>
          <cell r="AL216" t="str">
            <v>HCC cfDNA 6/22 Box 1</v>
          </cell>
          <cell r="AM216" t="e">
            <v>#VALUE!</v>
          </cell>
          <cell r="AN216">
            <v>0.316</v>
          </cell>
          <cell r="AO216">
            <v>50</v>
          </cell>
          <cell r="AP216">
            <v>0</v>
          </cell>
          <cell r="AQ216">
            <v>14</v>
          </cell>
          <cell r="AR216">
            <v>44762</v>
          </cell>
          <cell r="AT216" t="str">
            <v>IDT8_UDI_97</v>
          </cell>
          <cell r="AU216">
            <v>1</v>
          </cell>
          <cell r="AV216">
            <v>4</v>
          </cell>
          <cell r="AW216" t="str">
            <v>ZF</v>
          </cell>
          <cell r="AY216">
            <v>317</v>
          </cell>
          <cell r="AZ216">
            <v>0.06</v>
          </cell>
          <cell r="BA216">
            <v>0.3</v>
          </cell>
          <cell r="BJ216">
            <v>20</v>
          </cell>
          <cell r="BK216">
            <v>0.06</v>
          </cell>
          <cell r="BL216">
            <v>0.3</v>
          </cell>
          <cell r="BM216">
            <v>1.2</v>
          </cell>
          <cell r="BN216">
            <v>532</v>
          </cell>
          <cell r="BO216" t="str">
            <v>REVCO -20</v>
          </cell>
          <cell r="BP216" t="str">
            <v>HCC PCR1 June 22 box1</v>
          </cell>
          <cell r="BQ216" t="str">
            <v>H6</v>
          </cell>
          <cell r="BR216">
            <v>10</v>
          </cell>
          <cell r="BS216">
            <v>0</v>
          </cell>
          <cell r="BT216">
            <v>0.06</v>
          </cell>
          <cell r="BU216">
            <v>0.3</v>
          </cell>
          <cell r="BV216">
            <v>44781</v>
          </cell>
          <cell r="BX216">
            <v>0</v>
          </cell>
          <cell r="BY216" t="str">
            <v>CGLI178</v>
          </cell>
        </row>
        <row r="217">
          <cell r="A217" t="str">
            <v>CGLI179P</v>
          </cell>
          <cell r="B217">
            <v>51605</v>
          </cell>
          <cell r="C217">
            <v>1</v>
          </cell>
          <cell r="D217">
            <v>44673</v>
          </cell>
          <cell r="E217" t="str">
            <v>CGLI179P</v>
          </cell>
          <cell r="F217" t="str">
            <v>No</v>
          </cell>
          <cell r="G217" t="str">
            <v>F</v>
          </cell>
          <cell r="H217">
            <v>45.242984257358003</v>
          </cell>
          <cell r="I217">
            <v>43215</v>
          </cell>
          <cell r="J217" t="str">
            <v>N</v>
          </cell>
          <cell r="L217" t="str">
            <v>HCV</v>
          </cell>
          <cell r="M217" t="str">
            <v>No</v>
          </cell>
          <cell r="N217" t="str">
            <v>ALIVE HCV</v>
          </cell>
          <cell r="O217" t="str">
            <v>Well #</v>
          </cell>
          <cell r="P217">
            <v>39</v>
          </cell>
          <cell r="Q217">
            <v>44726</v>
          </cell>
          <cell r="R217">
            <v>14</v>
          </cell>
          <cell r="S217" t="str">
            <v>ZF</v>
          </cell>
          <cell r="T217">
            <v>533</v>
          </cell>
          <cell r="U217">
            <v>1</v>
          </cell>
          <cell r="V217">
            <v>0</v>
          </cell>
          <cell r="W217" t="str">
            <v>PDF</v>
          </cell>
          <cell r="X217">
            <v>170</v>
          </cell>
          <cell r="Y217">
            <v>7.71</v>
          </cell>
          <cell r="AF217">
            <v>50</v>
          </cell>
          <cell r="AG217">
            <v>7.71</v>
          </cell>
          <cell r="AH217">
            <v>0.38550000000000001</v>
          </cell>
          <cell r="AI217">
            <v>0.38550000000000001</v>
          </cell>
          <cell r="AJ217">
            <v>532</v>
          </cell>
          <cell r="AK217" t="str">
            <v>REVCO</v>
          </cell>
          <cell r="AL217" t="str">
            <v>HCC cfDNA 6/22 Box 1</v>
          </cell>
          <cell r="AM217" t="e">
            <v>#VALUE!</v>
          </cell>
          <cell r="AN217">
            <v>0.38550000000000001</v>
          </cell>
          <cell r="AO217">
            <v>50</v>
          </cell>
          <cell r="AP217">
            <v>0</v>
          </cell>
          <cell r="AQ217">
            <v>14</v>
          </cell>
          <cell r="AR217">
            <v>44762</v>
          </cell>
          <cell r="AT217" t="str">
            <v>IDT8_UDI_98</v>
          </cell>
          <cell r="AU217">
            <v>1</v>
          </cell>
          <cell r="AV217">
            <v>4</v>
          </cell>
          <cell r="AW217" t="str">
            <v>ZF</v>
          </cell>
          <cell r="AY217">
            <v>317</v>
          </cell>
          <cell r="AZ217">
            <v>0.06</v>
          </cell>
          <cell r="BA217">
            <v>0.3</v>
          </cell>
          <cell r="BJ217">
            <v>20</v>
          </cell>
          <cell r="BK217">
            <v>0.06</v>
          </cell>
          <cell r="BL217">
            <v>0.3</v>
          </cell>
          <cell r="BM217">
            <v>1.2</v>
          </cell>
          <cell r="BN217">
            <v>532</v>
          </cell>
          <cell r="BO217" t="str">
            <v>REVCO -20</v>
          </cell>
          <cell r="BP217" t="str">
            <v>HCC PCR1 June 22 box1</v>
          </cell>
          <cell r="BQ217" t="str">
            <v>H7</v>
          </cell>
          <cell r="BR217">
            <v>10</v>
          </cell>
          <cell r="BS217">
            <v>0</v>
          </cell>
          <cell r="BT217">
            <v>0.06</v>
          </cell>
          <cell r="BU217">
            <v>0.3</v>
          </cell>
          <cell r="BV217">
            <v>44781</v>
          </cell>
          <cell r="BX217">
            <v>0</v>
          </cell>
          <cell r="BY217" t="str">
            <v>CGLI179</v>
          </cell>
        </row>
        <row r="218">
          <cell r="A218" t="str">
            <v>CGLI183P</v>
          </cell>
          <cell r="B218">
            <v>50003</v>
          </cell>
          <cell r="C218">
            <v>1</v>
          </cell>
          <cell r="D218">
            <v>44673</v>
          </cell>
          <cell r="E218" t="str">
            <v>CGLI183P</v>
          </cell>
          <cell r="F218" t="str">
            <v>No</v>
          </cell>
          <cell r="G218" t="str">
            <v>F</v>
          </cell>
          <cell r="H218">
            <v>48.635181382614597</v>
          </cell>
          <cell r="I218">
            <v>43489</v>
          </cell>
          <cell r="J218" t="str">
            <v>N</v>
          </cell>
          <cell r="L218" t="str">
            <v>HCV</v>
          </cell>
          <cell r="M218" t="str">
            <v>No</v>
          </cell>
          <cell r="N218" t="str">
            <v>ALIVE HCV</v>
          </cell>
          <cell r="O218" t="str">
            <v>Well #</v>
          </cell>
          <cell r="P218">
            <v>43</v>
          </cell>
          <cell r="Q218">
            <v>44726</v>
          </cell>
          <cell r="R218">
            <v>14</v>
          </cell>
          <cell r="S218" t="str">
            <v>ZF</v>
          </cell>
          <cell r="T218">
            <v>533</v>
          </cell>
          <cell r="U218">
            <v>1</v>
          </cell>
          <cell r="V218">
            <v>0</v>
          </cell>
          <cell r="W218" t="str">
            <v>PDF</v>
          </cell>
          <cell r="X218">
            <v>164</v>
          </cell>
          <cell r="Y218">
            <v>29.19</v>
          </cell>
          <cell r="AF218">
            <v>50</v>
          </cell>
          <cell r="AG218">
            <v>29.19</v>
          </cell>
          <cell r="AH218">
            <v>1.4595</v>
          </cell>
          <cell r="AI218">
            <v>1.4595</v>
          </cell>
          <cell r="AJ218">
            <v>532</v>
          </cell>
          <cell r="AK218" t="str">
            <v>REVCO</v>
          </cell>
          <cell r="AL218" t="str">
            <v>HCC cfDNA 6/22 Box 1</v>
          </cell>
          <cell r="AM218" t="e">
            <v>#VALUE!</v>
          </cell>
          <cell r="AN218">
            <v>1.4595</v>
          </cell>
          <cell r="AO218">
            <v>50</v>
          </cell>
          <cell r="AP218">
            <v>0</v>
          </cell>
          <cell r="AQ218">
            <v>14</v>
          </cell>
          <cell r="AR218">
            <v>44762</v>
          </cell>
          <cell r="AT218" t="str">
            <v>IDT8_UDI_99</v>
          </cell>
          <cell r="AU218">
            <v>1</v>
          </cell>
          <cell r="AV218">
            <v>4</v>
          </cell>
          <cell r="AW218" t="str">
            <v>ZF</v>
          </cell>
          <cell r="AY218">
            <v>309</v>
          </cell>
          <cell r="AZ218">
            <v>0.83</v>
          </cell>
          <cell r="BA218">
            <v>4.0999999999999996</v>
          </cell>
          <cell r="BJ218">
            <v>20</v>
          </cell>
          <cell r="BK218">
            <v>0.83</v>
          </cell>
          <cell r="BL218">
            <v>4.0999999999999996</v>
          </cell>
          <cell r="BM218">
            <v>16.599999999999998</v>
          </cell>
          <cell r="BN218">
            <v>532</v>
          </cell>
          <cell r="BO218" t="str">
            <v>REVCO -20</v>
          </cell>
          <cell r="BP218" t="str">
            <v>HCC PCR1 June 22 box1</v>
          </cell>
          <cell r="BQ218" t="str">
            <v>H8</v>
          </cell>
          <cell r="BR218">
            <v>10</v>
          </cell>
          <cell r="BS218">
            <v>0</v>
          </cell>
          <cell r="BT218">
            <v>0.83</v>
          </cell>
          <cell r="BU218">
            <v>4.0999999999999996</v>
          </cell>
          <cell r="BV218">
            <v>44781</v>
          </cell>
          <cell r="BX218">
            <v>0</v>
          </cell>
          <cell r="BY218" t="str">
            <v>CGLI183</v>
          </cell>
        </row>
        <row r="219">
          <cell r="A219" t="str">
            <v>CGLI188P</v>
          </cell>
          <cell r="B219">
            <v>51073</v>
          </cell>
          <cell r="C219">
            <v>1</v>
          </cell>
          <cell r="D219">
            <v>44673</v>
          </cell>
          <cell r="E219" t="str">
            <v>CGLI188P</v>
          </cell>
          <cell r="F219" t="str">
            <v>No</v>
          </cell>
          <cell r="G219" t="str">
            <v>F</v>
          </cell>
          <cell r="H219">
            <v>46.7268993839836</v>
          </cell>
          <cell r="I219">
            <v>43601</v>
          </cell>
          <cell r="J219" t="str">
            <v>N</v>
          </cell>
          <cell r="L219" t="str">
            <v>HCV</v>
          </cell>
          <cell r="M219" t="str">
            <v>No</v>
          </cell>
          <cell r="N219" t="str">
            <v>ALIVE HCV</v>
          </cell>
          <cell r="O219" t="str">
            <v>Well #</v>
          </cell>
          <cell r="P219">
            <v>48</v>
          </cell>
          <cell r="Q219">
            <v>44726</v>
          </cell>
          <cell r="R219">
            <v>14</v>
          </cell>
          <cell r="S219" t="str">
            <v>ZF</v>
          </cell>
          <cell r="T219">
            <v>533</v>
          </cell>
          <cell r="U219">
            <v>1</v>
          </cell>
          <cell r="V219">
            <v>0</v>
          </cell>
          <cell r="W219" t="str">
            <v>PDF</v>
          </cell>
          <cell r="X219">
            <v>166</v>
          </cell>
          <cell r="Y219">
            <v>37.049999999999997</v>
          </cell>
          <cell r="AF219">
            <v>50</v>
          </cell>
          <cell r="AG219">
            <v>37.049999999999997</v>
          </cell>
          <cell r="AH219">
            <v>1.8524999999999998</v>
          </cell>
          <cell r="AI219">
            <v>1.8524999999999998</v>
          </cell>
          <cell r="AJ219">
            <v>532</v>
          </cell>
          <cell r="AK219" t="str">
            <v>REVCO</v>
          </cell>
          <cell r="AL219" t="str">
            <v>HCC cfDNA 6/22 Box 1</v>
          </cell>
          <cell r="AM219" t="e">
            <v>#VALUE!</v>
          </cell>
          <cell r="AN219">
            <v>1.8524999999999998</v>
          </cell>
          <cell r="AO219">
            <v>50</v>
          </cell>
          <cell r="AP219">
            <v>0</v>
          </cell>
          <cell r="AQ219">
            <v>14</v>
          </cell>
          <cell r="AR219">
            <v>44762</v>
          </cell>
          <cell r="AT219" t="str">
            <v>IDT8_UDI_100</v>
          </cell>
          <cell r="AU219">
            <v>1</v>
          </cell>
          <cell r="AV219">
            <v>4</v>
          </cell>
          <cell r="AW219" t="str">
            <v>ZF</v>
          </cell>
          <cell r="AY219">
            <v>304</v>
          </cell>
          <cell r="AZ219">
            <v>0.56000000000000005</v>
          </cell>
          <cell r="BA219">
            <v>2.8</v>
          </cell>
          <cell r="BJ219">
            <v>20</v>
          </cell>
          <cell r="BK219">
            <v>0.56000000000000005</v>
          </cell>
          <cell r="BL219">
            <v>2.8</v>
          </cell>
          <cell r="BM219">
            <v>11.200000000000001</v>
          </cell>
          <cell r="BN219">
            <v>532</v>
          </cell>
          <cell r="BO219" t="str">
            <v>REVCO -20</v>
          </cell>
          <cell r="BP219" t="str">
            <v>HCC PCR1 June 22 box1</v>
          </cell>
          <cell r="BQ219" t="str">
            <v>H9</v>
          </cell>
          <cell r="BR219">
            <v>10</v>
          </cell>
          <cell r="BS219">
            <v>0</v>
          </cell>
          <cell r="BT219">
            <v>0.56000000000000005</v>
          </cell>
          <cell r="BU219">
            <v>2.8</v>
          </cell>
          <cell r="BV219">
            <v>44781</v>
          </cell>
          <cell r="BX219">
            <v>0</v>
          </cell>
          <cell r="BY219" t="str">
            <v>CGLI188</v>
          </cell>
        </row>
        <row r="220">
          <cell r="A220" t="str">
            <v>CGLI59P1</v>
          </cell>
          <cell r="B220" t="str">
            <v>HCCAK351</v>
          </cell>
          <cell r="C220">
            <v>3</v>
          </cell>
          <cell r="D220">
            <v>44715</v>
          </cell>
          <cell r="E220" t="str">
            <v>CGLI59P1</v>
          </cell>
          <cell r="F220" t="str">
            <v>Yes</v>
          </cell>
          <cell r="G220" t="str">
            <v>M</v>
          </cell>
          <cell r="H220">
            <v>64</v>
          </cell>
          <cell r="I220">
            <v>43893</v>
          </cell>
          <cell r="J220" t="str">
            <v>B</v>
          </cell>
          <cell r="K220">
            <v>8</v>
          </cell>
          <cell r="L220" t="str">
            <v>HCC</v>
          </cell>
          <cell r="N220" t="str">
            <v>AMY KIM 6/1/22</v>
          </cell>
          <cell r="P220">
            <v>49</v>
          </cell>
          <cell r="Q220">
            <v>44729</v>
          </cell>
          <cell r="R220">
            <v>18</v>
          </cell>
          <cell r="S220" t="str">
            <v>ZF</v>
          </cell>
          <cell r="T220">
            <v>533</v>
          </cell>
          <cell r="U220">
            <v>3</v>
          </cell>
          <cell r="V220">
            <v>0</v>
          </cell>
          <cell r="W220" t="str">
            <v>PDF</v>
          </cell>
          <cell r="X220">
            <v>172</v>
          </cell>
          <cell r="Y220">
            <v>871.33</v>
          </cell>
          <cell r="Z220">
            <v>326</v>
          </cell>
          <cell r="AA220">
            <v>57.31</v>
          </cell>
          <cell r="AB220" t="str">
            <v xml:space="preserve"> </v>
          </cell>
          <cell r="AF220">
            <v>50</v>
          </cell>
          <cell r="AG220">
            <v>928.6400000000001</v>
          </cell>
          <cell r="AH220">
            <v>46.432000000000009</v>
          </cell>
          <cell r="AI220">
            <v>15.477333333333336</v>
          </cell>
          <cell r="AJ220">
            <v>532</v>
          </cell>
          <cell r="AK220" t="str">
            <v>REVCO</v>
          </cell>
          <cell r="AL220" t="str">
            <v>HCC cfDNA 6/22 Box 2</v>
          </cell>
          <cell r="AM220" t="e">
            <v>#VALUE!</v>
          </cell>
          <cell r="AN220">
            <v>15</v>
          </cell>
          <cell r="AO220">
            <v>16.152653342522395</v>
          </cell>
          <cell r="AP220">
            <v>33.847346657477601</v>
          </cell>
          <cell r="AQ220">
            <v>14</v>
          </cell>
          <cell r="AR220">
            <v>44762</v>
          </cell>
          <cell r="AT220" t="str">
            <v>IDT8_UDI_101</v>
          </cell>
          <cell r="AU220">
            <v>3</v>
          </cell>
          <cell r="AV220">
            <v>4</v>
          </cell>
          <cell r="AW220" t="str">
            <v>ZF</v>
          </cell>
          <cell r="AY220">
            <v>306</v>
          </cell>
          <cell r="AZ220">
            <v>5.32</v>
          </cell>
          <cell r="BA220">
            <v>26.4</v>
          </cell>
          <cell r="BJ220">
            <v>20</v>
          </cell>
          <cell r="BK220">
            <v>5.32</v>
          </cell>
          <cell r="BL220">
            <v>26.4</v>
          </cell>
          <cell r="BM220">
            <v>106.4</v>
          </cell>
          <cell r="BN220">
            <v>532</v>
          </cell>
          <cell r="BO220" t="str">
            <v>REVCO -20</v>
          </cell>
          <cell r="BP220" t="str">
            <v>HCC PCR1 June 22 box1</v>
          </cell>
          <cell r="BQ220" t="str">
            <v>I1</v>
          </cell>
          <cell r="BR220">
            <v>5</v>
          </cell>
          <cell r="BS220">
            <v>5</v>
          </cell>
          <cell r="BT220">
            <v>2.66</v>
          </cell>
          <cell r="BU220">
            <v>13.2</v>
          </cell>
          <cell r="BV220">
            <v>44781</v>
          </cell>
          <cell r="BX220">
            <v>31.432000000000006</v>
          </cell>
          <cell r="BY220" t="str">
            <v>CGLI59</v>
          </cell>
          <cell r="BZ220">
            <v>1</v>
          </cell>
        </row>
        <row r="221">
          <cell r="A221" t="str">
            <v>CGLI59P2</v>
          </cell>
          <cell r="B221" t="str">
            <v>HCCAK351 FU1</v>
          </cell>
          <cell r="C221">
            <v>4</v>
          </cell>
          <cell r="D221">
            <v>44715</v>
          </cell>
          <cell r="E221" t="str">
            <v>CGLI59P2</v>
          </cell>
          <cell r="F221" t="str">
            <v>Yes</v>
          </cell>
          <cell r="G221" t="str">
            <v>M</v>
          </cell>
          <cell r="H221">
            <v>64</v>
          </cell>
          <cell r="I221">
            <v>44155</v>
          </cell>
          <cell r="J221" t="str">
            <v>A</v>
          </cell>
          <cell r="K221" t="str">
            <v>B</v>
          </cell>
          <cell r="L221" t="str">
            <v>HCC</v>
          </cell>
          <cell r="N221" t="str">
            <v>AMY KIM 6/1/22</v>
          </cell>
          <cell r="P221">
            <v>52</v>
          </cell>
          <cell r="Q221">
            <v>44729</v>
          </cell>
          <cell r="R221">
            <v>18</v>
          </cell>
          <cell r="S221" t="str">
            <v>ZF</v>
          </cell>
          <cell r="T221">
            <v>533</v>
          </cell>
          <cell r="U221">
            <v>3</v>
          </cell>
          <cell r="V221">
            <v>0</v>
          </cell>
          <cell r="W221" t="str">
            <v>PDF</v>
          </cell>
          <cell r="X221">
            <v>173</v>
          </cell>
          <cell r="Y221">
            <v>1692.95</v>
          </cell>
          <cell r="Z221">
            <v>323</v>
          </cell>
          <cell r="AA221">
            <v>134.72999999999999</v>
          </cell>
          <cell r="AB221">
            <v>512</v>
          </cell>
          <cell r="AC221">
            <v>41.09</v>
          </cell>
          <cell r="AF221">
            <v>50</v>
          </cell>
          <cell r="AG221">
            <v>1868.77</v>
          </cell>
          <cell r="AH221">
            <v>93.438500000000005</v>
          </cell>
          <cell r="AI221">
            <v>31.146166666666669</v>
          </cell>
          <cell r="AJ221">
            <v>532</v>
          </cell>
          <cell r="AK221" t="str">
            <v>REVCO</v>
          </cell>
          <cell r="AL221" t="str">
            <v>HCC cfDNA 6/22 Box 2</v>
          </cell>
          <cell r="AM221" t="e">
            <v>#VALUE!</v>
          </cell>
          <cell r="AN221">
            <v>15</v>
          </cell>
          <cell r="AO221">
            <v>8.026669948682823</v>
          </cell>
          <cell r="AP221">
            <v>41.973330051317177</v>
          </cell>
          <cell r="AQ221">
            <v>14</v>
          </cell>
          <cell r="AR221">
            <v>44762</v>
          </cell>
          <cell r="AT221" t="str">
            <v>IDT8_UDI_102</v>
          </cell>
          <cell r="AU221">
            <v>3</v>
          </cell>
          <cell r="AV221">
            <v>4</v>
          </cell>
          <cell r="AW221" t="str">
            <v>ZF</v>
          </cell>
          <cell r="AY221">
            <v>278</v>
          </cell>
          <cell r="AZ221">
            <v>29.86</v>
          </cell>
          <cell r="BA221">
            <v>162.9</v>
          </cell>
          <cell r="BB221">
            <v>431</v>
          </cell>
          <cell r="BC221">
            <v>1.58</v>
          </cell>
          <cell r="BD221">
            <v>5.6</v>
          </cell>
          <cell r="BJ221">
            <v>20</v>
          </cell>
          <cell r="BK221">
            <v>31.439999999999998</v>
          </cell>
          <cell r="BL221">
            <v>168.5</v>
          </cell>
          <cell r="BM221">
            <v>628.79999999999995</v>
          </cell>
          <cell r="BN221">
            <v>532</v>
          </cell>
          <cell r="BO221" t="str">
            <v>REVCO -20</v>
          </cell>
          <cell r="BP221" t="str">
            <v>HCC PCR1 June 22 box1</v>
          </cell>
          <cell r="BQ221" t="str">
            <v>I2</v>
          </cell>
          <cell r="BR221">
            <v>5</v>
          </cell>
          <cell r="BS221">
            <v>5</v>
          </cell>
          <cell r="BT221">
            <v>15.719999999999999</v>
          </cell>
          <cell r="BU221">
            <v>84.25</v>
          </cell>
          <cell r="BV221">
            <v>44781</v>
          </cell>
          <cell r="BX221">
            <v>78.438500000000005</v>
          </cell>
          <cell r="BY221" t="str">
            <v>CGLI59</v>
          </cell>
          <cell r="BZ221">
            <v>2</v>
          </cell>
        </row>
        <row r="222">
          <cell r="A222" t="str">
            <v>CGLI212P</v>
          </cell>
          <cell r="B222" t="str">
            <v>HCCAK411</v>
          </cell>
          <cell r="C222">
            <v>3.6</v>
          </cell>
          <cell r="D222">
            <v>44715</v>
          </cell>
          <cell r="E222" t="str">
            <v>CGLI212P</v>
          </cell>
          <cell r="F222" t="str">
            <v>Yes</v>
          </cell>
          <cell r="G222" t="str">
            <v>M</v>
          </cell>
          <cell r="H222">
            <v>64</v>
          </cell>
          <cell r="I222">
            <v>44482</v>
          </cell>
          <cell r="J222" t="str">
            <v>A</v>
          </cell>
          <cell r="K222" t="str">
            <v>A</v>
          </cell>
          <cell r="L222" t="str">
            <v>HCC</v>
          </cell>
          <cell r="N222" t="str">
            <v>AMY KIM 6/1/22</v>
          </cell>
          <cell r="P222">
            <v>56</v>
          </cell>
          <cell r="Q222">
            <v>44729</v>
          </cell>
          <cell r="R222">
            <v>18</v>
          </cell>
          <cell r="S222" t="str">
            <v>ZF</v>
          </cell>
          <cell r="T222">
            <v>533</v>
          </cell>
          <cell r="U222">
            <v>2.6</v>
          </cell>
          <cell r="V222">
            <v>0.39999999999999991</v>
          </cell>
          <cell r="W222" t="str">
            <v>PDF</v>
          </cell>
          <cell r="X222">
            <v>174</v>
          </cell>
          <cell r="Y222">
            <v>250.55</v>
          </cell>
          <cell r="Z222">
            <v>333</v>
          </cell>
          <cell r="AA222">
            <v>48.31</v>
          </cell>
          <cell r="AB222" t="str">
            <v xml:space="preserve"> </v>
          </cell>
          <cell r="AF222">
            <v>50</v>
          </cell>
          <cell r="AG222">
            <v>298.86</v>
          </cell>
          <cell r="AH222">
            <v>14.943</v>
          </cell>
          <cell r="AI222">
            <v>5.7473076923076922</v>
          </cell>
          <cell r="AJ222">
            <v>532</v>
          </cell>
          <cell r="AK222" t="str">
            <v>REVCO</v>
          </cell>
          <cell r="AL222" t="str">
            <v>HCC cfDNA 6/22 Box 2</v>
          </cell>
          <cell r="AM222" t="e">
            <v>#VALUE!</v>
          </cell>
          <cell r="AN222">
            <v>14.943</v>
          </cell>
          <cell r="AO222">
            <v>50</v>
          </cell>
          <cell r="AP222">
            <v>0</v>
          </cell>
          <cell r="AQ222">
            <v>14</v>
          </cell>
          <cell r="AR222">
            <v>44762</v>
          </cell>
          <cell r="AT222" t="str">
            <v>IDT8_UDI_1</v>
          </cell>
          <cell r="AU222">
            <v>3</v>
          </cell>
          <cell r="AV222">
            <v>4</v>
          </cell>
          <cell r="AW222" t="str">
            <v>ZF</v>
          </cell>
          <cell r="AY222">
            <v>308</v>
          </cell>
          <cell r="AZ222">
            <v>2.72</v>
          </cell>
          <cell r="BA222">
            <v>13.4</v>
          </cell>
          <cell r="BJ222">
            <v>20</v>
          </cell>
          <cell r="BK222">
            <v>2.72</v>
          </cell>
          <cell r="BL222">
            <v>13.4</v>
          </cell>
          <cell r="BM222">
            <v>54.400000000000006</v>
          </cell>
          <cell r="BN222">
            <v>532</v>
          </cell>
          <cell r="BO222" t="str">
            <v>REVCO -20</v>
          </cell>
          <cell r="BP222" t="str">
            <v>HCC PCR1 June 22 box1</v>
          </cell>
          <cell r="BQ222" t="str">
            <v>I3</v>
          </cell>
          <cell r="BR222">
            <v>10</v>
          </cell>
          <cell r="BS222">
            <v>0</v>
          </cell>
          <cell r="BT222">
            <v>2.72</v>
          </cell>
          <cell r="BU222">
            <v>13.4</v>
          </cell>
          <cell r="BV222">
            <v>44781</v>
          </cell>
          <cell r="BX222">
            <v>0</v>
          </cell>
          <cell r="BY222" t="str">
            <v>CGLI212</v>
          </cell>
        </row>
        <row r="223">
          <cell r="A223" t="str">
            <v>CGLI212P1</v>
          </cell>
          <cell r="B223" t="str">
            <v>HCCAK411 FU1</v>
          </cell>
          <cell r="C223">
            <v>3.2</v>
          </cell>
          <cell r="D223">
            <v>44715</v>
          </cell>
          <cell r="E223" t="str">
            <v>CGLI212P1</v>
          </cell>
          <cell r="F223" t="str">
            <v>Yes</v>
          </cell>
          <cell r="G223" t="str">
            <v>M</v>
          </cell>
          <cell r="H223">
            <v>64</v>
          </cell>
          <cell r="I223">
            <v>44216</v>
          </cell>
          <cell r="J223" t="str">
            <v>A</v>
          </cell>
          <cell r="K223" t="str">
            <v>A</v>
          </cell>
          <cell r="L223" t="str">
            <v>HCC</v>
          </cell>
          <cell r="N223" t="str">
            <v>AMY KIM 6/1/22</v>
          </cell>
          <cell r="P223">
            <v>60</v>
          </cell>
          <cell r="Q223">
            <v>44729</v>
          </cell>
          <cell r="R223">
            <v>18</v>
          </cell>
          <cell r="S223" t="str">
            <v>ZF</v>
          </cell>
          <cell r="T223">
            <v>533</v>
          </cell>
          <cell r="U223">
            <v>3</v>
          </cell>
          <cell r="V223">
            <v>0</v>
          </cell>
          <cell r="W223" t="str">
            <v>PDF</v>
          </cell>
          <cell r="X223">
            <v>176</v>
          </cell>
          <cell r="Y223">
            <v>485.79</v>
          </cell>
          <cell r="Z223">
            <v>373</v>
          </cell>
          <cell r="AA223">
            <v>50.24</v>
          </cell>
          <cell r="AB223">
            <v>481</v>
          </cell>
          <cell r="AC223">
            <v>26.89</v>
          </cell>
          <cell r="AF223">
            <v>50</v>
          </cell>
          <cell r="AG223">
            <v>562.91999999999996</v>
          </cell>
          <cell r="AH223">
            <v>28.145999999999997</v>
          </cell>
          <cell r="AI223">
            <v>9.3819999999999997</v>
          </cell>
          <cell r="AJ223">
            <v>532</v>
          </cell>
          <cell r="AK223" t="str">
            <v>REVCO</v>
          </cell>
          <cell r="AL223" t="str">
            <v>HCC cfDNA 6/22 Box 2</v>
          </cell>
          <cell r="AM223" t="e">
            <v>#VALUE!</v>
          </cell>
          <cell r="AN223">
            <v>15</v>
          </cell>
          <cell r="AO223">
            <v>26.646770411426136</v>
          </cell>
          <cell r="AP223">
            <v>23.353229588573864</v>
          </cell>
          <cell r="AQ223">
            <v>14</v>
          </cell>
          <cell r="AR223">
            <v>44762</v>
          </cell>
          <cell r="AT223" t="str">
            <v>IDT8_UDI_2</v>
          </cell>
          <cell r="AU223">
            <v>3</v>
          </cell>
          <cell r="AV223">
            <v>4</v>
          </cell>
          <cell r="AW223" t="str">
            <v>ZF</v>
          </cell>
          <cell r="AY223">
            <v>307</v>
          </cell>
          <cell r="AZ223">
            <v>10.96</v>
          </cell>
          <cell r="BA223">
            <v>54.1</v>
          </cell>
          <cell r="BB223">
            <v>489</v>
          </cell>
          <cell r="BC223">
            <v>0.59</v>
          </cell>
          <cell r="BD223">
            <v>1.8</v>
          </cell>
          <cell r="BJ223">
            <v>20</v>
          </cell>
          <cell r="BK223">
            <v>11.55</v>
          </cell>
          <cell r="BL223">
            <v>55.9</v>
          </cell>
          <cell r="BM223">
            <v>231</v>
          </cell>
          <cell r="BN223">
            <v>532</v>
          </cell>
          <cell r="BO223" t="str">
            <v>REVCO -20</v>
          </cell>
          <cell r="BP223" t="str">
            <v>HCC PCR1 June 22 box1</v>
          </cell>
          <cell r="BQ223" t="str">
            <v>I4</v>
          </cell>
          <cell r="BR223">
            <v>5</v>
          </cell>
          <cell r="BS223">
            <v>5</v>
          </cell>
          <cell r="BT223">
            <v>5.7750000000000004</v>
          </cell>
          <cell r="BU223">
            <v>27.95</v>
          </cell>
          <cell r="BV223">
            <v>44781</v>
          </cell>
          <cell r="BX223">
            <v>13.145999999999999</v>
          </cell>
          <cell r="BY223" t="str">
            <v>CGLI212</v>
          </cell>
          <cell r="BZ223">
            <v>1</v>
          </cell>
        </row>
        <row r="224">
          <cell r="A224" t="str">
            <v>CGLI212P2</v>
          </cell>
          <cell r="B224" t="str">
            <v>HCCAK411 FU2</v>
          </cell>
          <cell r="C224">
            <v>3</v>
          </cell>
          <cell r="D224">
            <v>44715</v>
          </cell>
          <cell r="E224" t="str">
            <v>CGLI212P2</v>
          </cell>
          <cell r="F224" t="str">
            <v>Yes</v>
          </cell>
          <cell r="G224" t="str">
            <v>M</v>
          </cell>
          <cell r="H224">
            <v>64</v>
          </cell>
          <cell r="I224">
            <v>44706</v>
          </cell>
          <cell r="J224" t="str">
            <v>A</v>
          </cell>
          <cell r="K224" t="str">
            <v>A</v>
          </cell>
          <cell r="L224" t="str">
            <v>HCC</v>
          </cell>
          <cell r="N224" t="str">
            <v>AMY KIM 6/1/22</v>
          </cell>
          <cell r="P224">
            <v>64</v>
          </cell>
          <cell r="Q224">
            <v>44729</v>
          </cell>
          <cell r="R224">
            <v>18</v>
          </cell>
          <cell r="S224" t="str">
            <v>ZF</v>
          </cell>
          <cell r="T224">
            <v>533</v>
          </cell>
          <cell r="U224">
            <v>3</v>
          </cell>
          <cell r="V224">
            <v>0</v>
          </cell>
          <cell r="W224" t="str">
            <v>PDF</v>
          </cell>
          <cell r="X224">
            <v>171</v>
          </cell>
          <cell r="Y224">
            <v>183.65</v>
          </cell>
          <cell r="Z224">
            <v>327</v>
          </cell>
          <cell r="AA224">
            <v>13.94</v>
          </cell>
          <cell r="AB224" t="str">
            <v xml:space="preserve"> </v>
          </cell>
          <cell r="AF224">
            <v>50</v>
          </cell>
          <cell r="AG224">
            <v>197.59</v>
          </cell>
          <cell r="AH224">
            <v>9.8795000000000002</v>
          </cell>
          <cell r="AI224">
            <v>3.2931666666666666</v>
          </cell>
          <cell r="AJ224">
            <v>532</v>
          </cell>
          <cell r="AK224" t="str">
            <v>REVCO</v>
          </cell>
          <cell r="AL224" t="str">
            <v>HCC cfDNA 6/22 Box 2</v>
          </cell>
          <cell r="AM224" t="e">
            <v>#VALUE!</v>
          </cell>
          <cell r="AN224">
            <v>9.8795000000000002</v>
          </cell>
          <cell r="AO224">
            <v>50</v>
          </cell>
          <cell r="AP224">
            <v>0</v>
          </cell>
          <cell r="AQ224">
            <v>14</v>
          </cell>
          <cell r="AR224">
            <v>44762</v>
          </cell>
          <cell r="AT224" t="str">
            <v>IDT8_UDI_4</v>
          </cell>
          <cell r="AU224">
            <v>2</v>
          </cell>
          <cell r="AV224">
            <v>4</v>
          </cell>
          <cell r="AW224" t="str">
            <v>ZF</v>
          </cell>
          <cell r="AY224">
            <v>307</v>
          </cell>
          <cell r="AZ224">
            <v>3.8</v>
          </cell>
          <cell r="BA224">
            <v>18.8</v>
          </cell>
          <cell r="BJ224">
            <v>20</v>
          </cell>
          <cell r="BK224">
            <v>3.8</v>
          </cell>
          <cell r="BL224">
            <v>18.8</v>
          </cell>
          <cell r="BM224">
            <v>76</v>
          </cell>
          <cell r="BN224">
            <v>532</v>
          </cell>
          <cell r="BO224" t="str">
            <v>REVCO -20</v>
          </cell>
          <cell r="BP224" t="str">
            <v>HCC PCR1 June 22 box1</v>
          </cell>
          <cell r="BQ224" t="str">
            <v>I5</v>
          </cell>
          <cell r="BR224">
            <v>10</v>
          </cell>
          <cell r="BS224">
            <v>0</v>
          </cell>
          <cell r="BT224">
            <v>3.8</v>
          </cell>
          <cell r="BU224">
            <v>18.8</v>
          </cell>
          <cell r="BV224">
            <v>44781</v>
          </cell>
          <cell r="BX224">
            <v>0</v>
          </cell>
          <cell r="BY224" t="str">
            <v>CGLI212</v>
          </cell>
          <cell r="BZ224">
            <v>2</v>
          </cell>
        </row>
        <row r="225">
          <cell r="A225" t="str">
            <v>CGLI213P</v>
          </cell>
          <cell r="B225" t="str">
            <v>HCCAK415</v>
          </cell>
          <cell r="C225">
            <v>3.6</v>
          </cell>
          <cell r="D225">
            <v>44715</v>
          </cell>
          <cell r="E225" t="str">
            <v>CGLI213P</v>
          </cell>
          <cell r="F225" t="str">
            <v>Yes</v>
          </cell>
          <cell r="G225" t="str">
            <v>M</v>
          </cell>
          <cell r="H225">
            <v>65</v>
          </cell>
          <cell r="I225">
            <v>44515</v>
          </cell>
          <cell r="J225" t="str">
            <v>B</v>
          </cell>
          <cell r="K225" t="str">
            <v>A</v>
          </cell>
          <cell r="L225" t="str">
            <v>HCC</v>
          </cell>
          <cell r="N225" t="str">
            <v>AMY KIM 6/1/22</v>
          </cell>
          <cell r="P225">
            <v>67</v>
          </cell>
          <cell r="Q225">
            <v>44729</v>
          </cell>
          <cell r="R225">
            <v>18</v>
          </cell>
          <cell r="S225" t="str">
            <v>ZF</v>
          </cell>
          <cell r="T225">
            <v>533</v>
          </cell>
          <cell r="U225">
            <v>3</v>
          </cell>
          <cell r="V225">
            <v>0</v>
          </cell>
          <cell r="W225" t="str">
            <v>PDF</v>
          </cell>
          <cell r="X225">
            <v>169</v>
          </cell>
          <cell r="Y225">
            <v>153.44</v>
          </cell>
          <cell r="Z225">
            <v>342</v>
          </cell>
          <cell r="AA225">
            <v>11.91</v>
          </cell>
          <cell r="AF225">
            <v>50</v>
          </cell>
          <cell r="AG225">
            <v>165.35</v>
          </cell>
          <cell r="AH225">
            <v>8.2675000000000001</v>
          </cell>
          <cell r="AI225">
            <v>2.7558333333333334</v>
          </cell>
          <cell r="AJ225">
            <v>532</v>
          </cell>
          <cell r="AK225" t="str">
            <v>REVCO</v>
          </cell>
          <cell r="AL225" t="str">
            <v>HCC cfDNA 6/22 Box 2</v>
          </cell>
          <cell r="AM225" t="e">
            <v>#VALUE!</v>
          </cell>
          <cell r="AN225">
            <v>8.2675000000000001</v>
          </cell>
          <cell r="AO225">
            <v>50</v>
          </cell>
          <cell r="AP225">
            <v>0</v>
          </cell>
          <cell r="AQ225">
            <v>14</v>
          </cell>
          <cell r="AR225">
            <v>44762</v>
          </cell>
          <cell r="AT225" t="str">
            <v>IDT8_UDI_8</v>
          </cell>
          <cell r="AU225">
            <v>2</v>
          </cell>
          <cell r="AV225">
            <v>4</v>
          </cell>
          <cell r="AW225" t="str">
            <v>ZF</v>
          </cell>
          <cell r="AY225">
            <v>313</v>
          </cell>
          <cell r="AZ225">
            <v>2.87</v>
          </cell>
          <cell r="BA225">
            <v>13.9</v>
          </cell>
          <cell r="BJ225">
            <v>20</v>
          </cell>
          <cell r="BK225">
            <v>2.87</v>
          </cell>
          <cell r="BL225">
            <v>13.9</v>
          </cell>
          <cell r="BM225">
            <v>57.400000000000006</v>
          </cell>
          <cell r="BN225">
            <v>532</v>
          </cell>
          <cell r="BO225" t="str">
            <v>REVCO -20</v>
          </cell>
          <cell r="BP225" t="str">
            <v>HCC PCR1 June 22 box1</v>
          </cell>
          <cell r="BQ225" t="str">
            <v>I6</v>
          </cell>
          <cell r="BR225">
            <v>10</v>
          </cell>
          <cell r="BS225">
            <v>0</v>
          </cell>
          <cell r="BT225">
            <v>2.87</v>
          </cell>
          <cell r="BU225">
            <v>13.9</v>
          </cell>
          <cell r="BV225">
            <v>44781</v>
          </cell>
          <cell r="BX225">
            <v>0</v>
          </cell>
          <cell r="BY225" t="str">
            <v>CGLI213</v>
          </cell>
        </row>
        <row r="226">
          <cell r="A226" t="str">
            <v>CGLI213P2</v>
          </cell>
          <cell r="B226" t="str">
            <v>HCCAK415 FU1</v>
          </cell>
          <cell r="C226">
            <v>3.6</v>
          </cell>
          <cell r="D226">
            <v>44715</v>
          </cell>
          <cell r="E226" t="str">
            <v>CGLI213P2</v>
          </cell>
          <cell r="F226" t="str">
            <v>Yes</v>
          </cell>
          <cell r="G226" t="str">
            <v>M</v>
          </cell>
          <cell r="H226">
            <v>65</v>
          </cell>
          <cell r="I226">
            <v>44586</v>
          </cell>
          <cell r="J226" t="str">
            <v>B</v>
          </cell>
          <cell r="K226" t="str">
            <v>A</v>
          </cell>
          <cell r="L226" t="str">
            <v>HCC</v>
          </cell>
          <cell r="N226" t="str">
            <v>AMY KIM 6/1/22</v>
          </cell>
          <cell r="P226">
            <v>71</v>
          </cell>
          <cell r="Q226">
            <v>44729</v>
          </cell>
          <cell r="R226">
            <v>18</v>
          </cell>
          <cell r="S226" t="str">
            <v>ZF</v>
          </cell>
          <cell r="T226">
            <v>533</v>
          </cell>
          <cell r="U226">
            <v>3.4</v>
          </cell>
          <cell r="V226">
            <v>0.60000000000000009</v>
          </cell>
          <cell r="W226" t="str">
            <v>PDF</v>
          </cell>
          <cell r="X226">
            <v>167</v>
          </cell>
          <cell r="Y226">
            <v>195.18</v>
          </cell>
          <cell r="Z226">
            <v>315</v>
          </cell>
          <cell r="AA226">
            <v>9.7100000000000009</v>
          </cell>
          <cell r="AF226">
            <v>50</v>
          </cell>
          <cell r="AG226">
            <v>204.89000000000001</v>
          </cell>
          <cell r="AH226">
            <v>10.2445</v>
          </cell>
          <cell r="AI226">
            <v>3.0130882352941177</v>
          </cell>
          <cell r="AJ226">
            <v>532</v>
          </cell>
          <cell r="AK226" t="str">
            <v>REVCO</v>
          </cell>
          <cell r="AL226" t="str">
            <v>HCC cfDNA 6/22 Box 2</v>
          </cell>
          <cell r="AM226" t="e">
            <v>#VALUE!</v>
          </cell>
          <cell r="AN226">
            <v>10.2445</v>
          </cell>
          <cell r="AO226">
            <v>50</v>
          </cell>
          <cell r="AP226">
            <v>0</v>
          </cell>
          <cell r="AQ226">
            <v>14</v>
          </cell>
          <cell r="AR226">
            <v>44762</v>
          </cell>
          <cell r="AT226" t="str">
            <v>IDT8_UDI_9</v>
          </cell>
          <cell r="AU226">
            <v>3</v>
          </cell>
          <cell r="AV226">
            <v>4</v>
          </cell>
          <cell r="AW226" t="str">
            <v>ZF</v>
          </cell>
          <cell r="AY226">
            <v>305</v>
          </cell>
          <cell r="AZ226">
            <v>0.8</v>
          </cell>
          <cell r="BA226">
            <v>4</v>
          </cell>
          <cell r="BJ226">
            <v>20</v>
          </cell>
          <cell r="BK226">
            <v>0.8</v>
          </cell>
          <cell r="BL226">
            <v>4</v>
          </cell>
          <cell r="BM226">
            <v>16</v>
          </cell>
          <cell r="BN226">
            <v>532</v>
          </cell>
          <cell r="BO226" t="str">
            <v>REVCO -20</v>
          </cell>
          <cell r="BP226" t="str">
            <v>HCC PCR1 June 22 box1</v>
          </cell>
          <cell r="BQ226" t="str">
            <v>I7</v>
          </cell>
          <cell r="BR226">
            <v>10</v>
          </cell>
          <cell r="BS226">
            <v>0</v>
          </cell>
          <cell r="BT226">
            <v>0.8</v>
          </cell>
          <cell r="BU226">
            <v>4</v>
          </cell>
          <cell r="BV226">
            <v>44781</v>
          </cell>
          <cell r="BX226">
            <v>0</v>
          </cell>
          <cell r="BY226" t="str">
            <v>CGLI213</v>
          </cell>
          <cell r="BZ226">
            <v>2</v>
          </cell>
        </row>
        <row r="227">
          <cell r="A227" t="str">
            <v>CGH16N_6</v>
          </cell>
          <cell r="E227" t="str">
            <v>CGH16N_6</v>
          </cell>
          <cell r="S227" t="str">
            <v>AL</v>
          </cell>
          <cell r="W227" t="str">
            <v>103018 nDNA 1_DNA 1000_DE13805124_2018-10-30_15-52-30</v>
          </cell>
          <cell r="X227">
            <v>157</v>
          </cell>
          <cell r="Y227">
            <v>33.880000000000003</v>
          </cell>
          <cell r="AF227">
            <v>50</v>
          </cell>
          <cell r="AG227">
            <v>33.880000000000003</v>
          </cell>
          <cell r="AH227">
            <v>1694.0000000000002</v>
          </cell>
          <cell r="AI227" t="e">
            <v>#DIV/0!</v>
          </cell>
          <cell r="AJ227">
            <v>531</v>
          </cell>
          <cell r="AK227">
            <v>-20</v>
          </cell>
          <cell r="AL227" t="str">
            <v>Lymphocyte control</v>
          </cell>
          <cell r="AM227" t="str">
            <v>small box</v>
          </cell>
          <cell r="AN227">
            <v>34</v>
          </cell>
          <cell r="AO227">
            <v>1.0035419126328216</v>
          </cell>
          <cell r="AP227">
            <v>48.996458087367181</v>
          </cell>
          <cell r="AQ227">
            <v>14</v>
          </cell>
          <cell r="AR227">
            <v>44762</v>
          </cell>
          <cell r="AT227" t="str">
            <v>IDT8_UDI_11</v>
          </cell>
          <cell r="AU227">
            <v>3</v>
          </cell>
          <cell r="AV227">
            <v>4</v>
          </cell>
          <cell r="AW227" t="str">
            <v>ZF</v>
          </cell>
          <cell r="AY227">
            <v>298</v>
          </cell>
          <cell r="AZ227">
            <v>8.94</v>
          </cell>
          <cell r="BA227">
            <v>45.4</v>
          </cell>
          <cell r="BJ227">
            <v>20</v>
          </cell>
          <cell r="BK227">
            <v>8.94</v>
          </cell>
          <cell r="BL227">
            <v>45.4</v>
          </cell>
          <cell r="BM227">
            <v>178.79999999999998</v>
          </cell>
          <cell r="BN227">
            <v>532</v>
          </cell>
          <cell r="BO227" t="str">
            <v>REVCO -20</v>
          </cell>
          <cell r="BP227" t="str">
            <v>HCC PCR1 June 22 box2</v>
          </cell>
          <cell r="BQ227" t="str">
            <v>A1</v>
          </cell>
          <cell r="BR227">
            <v>5</v>
          </cell>
          <cell r="BS227">
            <v>5</v>
          </cell>
          <cell r="BT227">
            <v>4.47</v>
          </cell>
          <cell r="BU227">
            <v>22.7</v>
          </cell>
          <cell r="BV227">
            <v>44781</v>
          </cell>
          <cell r="BX227">
            <v>1660.0000000000002</v>
          </cell>
          <cell r="BY227" t="str">
            <v>CGH16N_6</v>
          </cell>
        </row>
        <row r="228">
          <cell r="A228" t="str">
            <v>CGLI170P</v>
          </cell>
          <cell r="B228">
            <v>39894</v>
          </cell>
          <cell r="C228">
            <v>1</v>
          </cell>
          <cell r="D228">
            <v>44673</v>
          </cell>
          <cell r="E228" t="str">
            <v>CGLI170P</v>
          </cell>
          <cell r="F228" t="str">
            <v>No</v>
          </cell>
          <cell r="G228" t="str">
            <v>M</v>
          </cell>
          <cell r="H228">
            <v>59.452429842573601</v>
          </cell>
          <cell r="I228">
            <v>42620</v>
          </cell>
          <cell r="J228" t="str">
            <v>N</v>
          </cell>
          <cell r="L228" t="str">
            <v>HCV</v>
          </cell>
          <cell r="M228" t="str">
            <v>Yes</v>
          </cell>
          <cell r="N228" t="str">
            <v>ALIVE HCV</v>
          </cell>
          <cell r="O228" t="str">
            <v>Well #</v>
          </cell>
          <cell r="P228">
            <v>30</v>
          </cell>
          <cell r="Q228">
            <v>44718</v>
          </cell>
          <cell r="R228">
            <v>13</v>
          </cell>
          <cell r="S228" t="str">
            <v>ZF</v>
          </cell>
          <cell r="T228">
            <v>533</v>
          </cell>
          <cell r="U228">
            <v>1</v>
          </cell>
          <cell r="V228">
            <v>0</v>
          </cell>
          <cell r="W228" t="str">
            <v>PDF</v>
          </cell>
          <cell r="X228">
            <v>167</v>
          </cell>
          <cell r="Y228">
            <v>267.18</v>
          </cell>
          <cell r="AF228">
            <v>50</v>
          </cell>
          <cell r="AG228">
            <v>267.18</v>
          </cell>
          <cell r="AH228">
            <v>13.359</v>
          </cell>
          <cell r="AI228">
            <v>13.359</v>
          </cell>
          <cell r="AJ228">
            <v>532</v>
          </cell>
          <cell r="AK228" t="str">
            <v>REVCO</v>
          </cell>
          <cell r="AL228" t="str">
            <v>HCC cfDNA 6/22 Box 1</v>
          </cell>
          <cell r="AM228" t="e">
            <v>#VALUE!</v>
          </cell>
          <cell r="AN228">
            <v>13.359</v>
          </cell>
          <cell r="AO228">
            <v>50</v>
          </cell>
          <cell r="AP228">
            <v>0</v>
          </cell>
          <cell r="AQ228">
            <v>15</v>
          </cell>
          <cell r="AR228">
            <v>44764</v>
          </cell>
          <cell r="AT228" t="str">
            <v>IDT8_UDI_34</v>
          </cell>
          <cell r="AU228">
            <v>3</v>
          </cell>
          <cell r="AV228">
            <v>4</v>
          </cell>
          <cell r="AW228" t="str">
            <v>ZF</v>
          </cell>
          <cell r="AY228">
            <v>306</v>
          </cell>
          <cell r="AZ228">
            <v>3.62</v>
          </cell>
          <cell r="BA228">
            <v>17.899999999999999</v>
          </cell>
          <cell r="BJ228">
            <v>20</v>
          </cell>
          <cell r="BK228">
            <v>3.62</v>
          </cell>
          <cell r="BL228">
            <v>17.899999999999999</v>
          </cell>
          <cell r="BM228">
            <v>72.400000000000006</v>
          </cell>
          <cell r="BN228">
            <v>532</v>
          </cell>
          <cell r="BO228" t="str">
            <v>REVCO -20</v>
          </cell>
          <cell r="BP228" t="str">
            <v>HCC PCR1 June 22 box2</v>
          </cell>
          <cell r="BQ228" t="str">
            <v>A2</v>
          </cell>
          <cell r="BR228">
            <v>10</v>
          </cell>
          <cell r="BS228">
            <v>0</v>
          </cell>
          <cell r="BT228">
            <v>3.62</v>
          </cell>
          <cell r="BU228">
            <v>17.899999999999999</v>
          </cell>
          <cell r="BV228">
            <v>44781</v>
          </cell>
          <cell r="BX228">
            <v>0</v>
          </cell>
          <cell r="BY228" t="str">
            <v>CGLI170</v>
          </cell>
        </row>
        <row r="229">
          <cell r="A229" t="str">
            <v>CGLI172P</v>
          </cell>
          <cell r="B229">
            <v>82978</v>
          </cell>
          <cell r="C229">
            <v>1</v>
          </cell>
          <cell r="D229">
            <v>44673</v>
          </cell>
          <cell r="E229" t="str">
            <v>CGLI172P</v>
          </cell>
          <cell r="F229" t="str">
            <v>No</v>
          </cell>
          <cell r="G229" t="str">
            <v>F</v>
          </cell>
          <cell r="H229">
            <v>43.466119096509203</v>
          </cell>
          <cell r="I229">
            <v>42830</v>
          </cell>
          <cell r="J229" t="str">
            <v>N</v>
          </cell>
          <cell r="L229" t="str">
            <v>HCV</v>
          </cell>
          <cell r="M229" t="str">
            <v>Yes</v>
          </cell>
          <cell r="N229" t="str">
            <v>ALIVE HCV</v>
          </cell>
          <cell r="O229" t="str">
            <v>Well #</v>
          </cell>
          <cell r="P229">
            <v>32</v>
          </cell>
          <cell r="Q229">
            <v>44718</v>
          </cell>
          <cell r="R229">
            <v>13</v>
          </cell>
          <cell r="S229" t="str">
            <v>ZF</v>
          </cell>
          <cell r="T229">
            <v>533</v>
          </cell>
          <cell r="U229">
            <v>1</v>
          </cell>
          <cell r="V229">
            <v>0</v>
          </cell>
          <cell r="W229" t="str">
            <v>PDF</v>
          </cell>
          <cell r="X229">
            <v>162</v>
          </cell>
          <cell r="Y229">
            <v>35.61</v>
          </cell>
          <cell r="AF229">
            <v>50</v>
          </cell>
          <cell r="AG229">
            <v>35.61</v>
          </cell>
          <cell r="AH229">
            <v>1.7805</v>
          </cell>
          <cell r="AI229">
            <v>1.7805</v>
          </cell>
          <cell r="AJ229">
            <v>532</v>
          </cell>
          <cell r="AK229" t="str">
            <v>REVCO</v>
          </cell>
          <cell r="AL229" t="str">
            <v>HCC cfDNA 6/22 Box 1</v>
          </cell>
          <cell r="AM229" t="e">
            <v>#VALUE!</v>
          </cell>
          <cell r="AN229">
            <v>1.7805</v>
          </cell>
          <cell r="AO229">
            <v>50</v>
          </cell>
          <cell r="AP229">
            <v>0</v>
          </cell>
          <cell r="AQ229">
            <v>15</v>
          </cell>
          <cell r="AR229">
            <v>44764</v>
          </cell>
          <cell r="AT229" t="str">
            <v>IDT8_UDI_35</v>
          </cell>
          <cell r="AU229">
            <v>1</v>
          </cell>
          <cell r="AV229">
            <v>4</v>
          </cell>
          <cell r="AW229" t="str">
            <v>ZF</v>
          </cell>
          <cell r="AY229">
            <v>308</v>
          </cell>
          <cell r="AZ229">
            <v>0.36</v>
          </cell>
          <cell r="BA229">
            <v>1.8</v>
          </cell>
          <cell r="BJ229">
            <v>20</v>
          </cell>
          <cell r="BK229">
            <v>0.36</v>
          </cell>
          <cell r="BL229">
            <v>1.8</v>
          </cell>
          <cell r="BM229">
            <v>7.1999999999999993</v>
          </cell>
          <cell r="BN229">
            <v>532</v>
          </cell>
          <cell r="BO229" t="str">
            <v>REVCO -20</v>
          </cell>
          <cell r="BP229" t="str">
            <v>HCC PCR1 June 22 box2</v>
          </cell>
          <cell r="BQ229" t="str">
            <v>A3</v>
          </cell>
          <cell r="BR229">
            <v>10</v>
          </cell>
          <cell r="BS229">
            <v>0</v>
          </cell>
          <cell r="BT229">
            <v>0.36</v>
          </cell>
          <cell r="BU229">
            <v>1.8</v>
          </cell>
          <cell r="BV229">
            <v>44781</v>
          </cell>
          <cell r="BX229">
            <v>0</v>
          </cell>
          <cell r="BY229" t="str">
            <v>CGLI172</v>
          </cell>
        </row>
        <row r="230">
          <cell r="A230" t="str">
            <v>CGLI173P</v>
          </cell>
          <cell r="B230">
            <v>70114</v>
          </cell>
          <cell r="C230">
            <v>1</v>
          </cell>
          <cell r="D230">
            <v>44673</v>
          </cell>
          <cell r="E230" t="str">
            <v>CGLI173P</v>
          </cell>
          <cell r="F230" t="str">
            <v>No</v>
          </cell>
          <cell r="G230" t="str">
            <v>M</v>
          </cell>
          <cell r="H230">
            <v>58.822724161533202</v>
          </cell>
          <cell r="I230">
            <v>42836</v>
          </cell>
          <cell r="J230" t="str">
            <v>N</v>
          </cell>
          <cell r="L230" t="str">
            <v>HCV</v>
          </cell>
          <cell r="M230" t="str">
            <v>Yes</v>
          </cell>
          <cell r="N230" t="str">
            <v>ALIVE HCV</v>
          </cell>
          <cell r="O230" t="str">
            <v>Well #</v>
          </cell>
          <cell r="P230">
            <v>33</v>
          </cell>
          <cell r="Q230">
            <v>44726</v>
          </cell>
          <cell r="R230">
            <v>14</v>
          </cell>
          <cell r="S230" t="str">
            <v>ZF</v>
          </cell>
          <cell r="T230">
            <v>533</v>
          </cell>
          <cell r="U230">
            <v>1</v>
          </cell>
          <cell r="V230">
            <v>0</v>
          </cell>
          <cell r="W230" t="str">
            <v>PDF</v>
          </cell>
          <cell r="X230">
            <v>163</v>
          </cell>
          <cell r="Y230">
            <v>50.43</v>
          </cell>
          <cell r="AF230">
            <v>50</v>
          </cell>
          <cell r="AG230">
            <v>50.43</v>
          </cell>
          <cell r="AH230">
            <v>2.5215000000000001</v>
          </cell>
          <cell r="AI230">
            <v>2.5215000000000001</v>
          </cell>
          <cell r="AJ230">
            <v>532</v>
          </cell>
          <cell r="AK230" t="str">
            <v>REVCO</v>
          </cell>
          <cell r="AL230" t="str">
            <v>HCC cfDNA 6/22 Box 1</v>
          </cell>
          <cell r="AM230" t="e">
            <v>#VALUE!</v>
          </cell>
          <cell r="AN230">
            <v>2.5215000000000001</v>
          </cell>
          <cell r="AO230">
            <v>50</v>
          </cell>
          <cell r="AP230">
            <v>0</v>
          </cell>
          <cell r="AQ230">
            <v>15</v>
          </cell>
          <cell r="AR230">
            <v>44764</v>
          </cell>
          <cell r="AT230" t="str">
            <v>IDT8_UDI_36</v>
          </cell>
          <cell r="AU230">
            <v>1</v>
          </cell>
          <cell r="AV230">
            <v>4</v>
          </cell>
          <cell r="AW230" t="str">
            <v>ZF</v>
          </cell>
          <cell r="AY230">
            <v>304</v>
          </cell>
          <cell r="AZ230">
            <v>0.41</v>
          </cell>
          <cell r="BA230">
            <v>2.1</v>
          </cell>
          <cell r="BJ230">
            <v>20</v>
          </cell>
          <cell r="BK230">
            <v>0.41</v>
          </cell>
          <cell r="BL230">
            <v>2.1</v>
          </cell>
          <cell r="BM230">
            <v>8.1999999999999993</v>
          </cell>
          <cell r="BN230">
            <v>532</v>
          </cell>
          <cell r="BO230" t="str">
            <v>REVCO -20</v>
          </cell>
          <cell r="BP230" t="str">
            <v>HCC PCR1 June 22 box2</v>
          </cell>
          <cell r="BQ230" t="str">
            <v>A4</v>
          </cell>
          <cell r="BR230">
            <v>10</v>
          </cell>
          <cell r="BS230">
            <v>0</v>
          </cell>
          <cell r="BT230">
            <v>0.41</v>
          </cell>
          <cell r="BU230">
            <v>2.1</v>
          </cell>
          <cell r="BV230">
            <v>44781</v>
          </cell>
          <cell r="BX230">
            <v>0</v>
          </cell>
          <cell r="BY230" t="str">
            <v>CGLI173</v>
          </cell>
        </row>
        <row r="231">
          <cell r="A231" t="str">
            <v>CGLI184P</v>
          </cell>
          <cell r="B231">
            <v>30653</v>
          </cell>
          <cell r="C231">
            <v>1</v>
          </cell>
          <cell r="D231">
            <v>44673</v>
          </cell>
          <cell r="E231" t="str">
            <v>CGLI184P</v>
          </cell>
          <cell r="F231" t="str">
            <v>No</v>
          </cell>
          <cell r="G231" t="str">
            <v>F</v>
          </cell>
          <cell r="H231">
            <v>46.9705681040383</v>
          </cell>
          <cell r="I231">
            <v>43504</v>
          </cell>
          <cell r="J231" t="str">
            <v>N</v>
          </cell>
          <cell r="L231" t="str">
            <v>HCV</v>
          </cell>
          <cell r="M231" t="str">
            <v>No</v>
          </cell>
          <cell r="N231" t="str">
            <v>ALIVE HCV</v>
          </cell>
          <cell r="O231" t="str">
            <v>Well #</v>
          </cell>
          <cell r="P231">
            <v>44</v>
          </cell>
          <cell r="Q231">
            <v>44726</v>
          </cell>
          <cell r="R231">
            <v>14</v>
          </cell>
          <cell r="S231" t="str">
            <v>ZF</v>
          </cell>
          <cell r="T231">
            <v>533</v>
          </cell>
          <cell r="U231">
            <v>1</v>
          </cell>
          <cell r="V231">
            <v>0</v>
          </cell>
          <cell r="W231" t="str">
            <v>PDF</v>
          </cell>
          <cell r="X231">
            <v>164</v>
          </cell>
          <cell r="Y231">
            <v>109.8</v>
          </cell>
          <cell r="AF231">
            <v>50</v>
          </cell>
          <cell r="AG231">
            <v>109.8</v>
          </cell>
          <cell r="AH231">
            <v>5.49</v>
          </cell>
          <cell r="AI231">
            <v>5.49</v>
          </cell>
          <cell r="AJ231">
            <v>532</v>
          </cell>
          <cell r="AK231" t="str">
            <v>REVCO</v>
          </cell>
          <cell r="AL231" t="str">
            <v>HCC cfDNA 6/22 Box 1</v>
          </cell>
          <cell r="AM231" t="e">
            <v>#VALUE!</v>
          </cell>
          <cell r="AN231">
            <v>5.49</v>
          </cell>
          <cell r="AO231">
            <v>50</v>
          </cell>
          <cell r="AP231">
            <v>0</v>
          </cell>
          <cell r="AQ231">
            <v>15</v>
          </cell>
          <cell r="AR231">
            <v>44764</v>
          </cell>
          <cell r="AT231">
            <v>1</v>
          </cell>
          <cell r="AU231">
            <v>2</v>
          </cell>
          <cell r="AV231">
            <v>4</v>
          </cell>
          <cell r="AW231" t="str">
            <v>ZF</v>
          </cell>
          <cell r="AY231">
            <v>302</v>
          </cell>
          <cell r="AZ231">
            <v>3.4</v>
          </cell>
          <cell r="BA231">
            <v>17.100000000000001</v>
          </cell>
          <cell r="BB231">
            <v>426</v>
          </cell>
          <cell r="BC231">
            <v>0.45</v>
          </cell>
          <cell r="BD231">
            <v>1.6</v>
          </cell>
          <cell r="BJ231">
            <v>20</v>
          </cell>
          <cell r="BK231">
            <v>3.85</v>
          </cell>
          <cell r="BL231">
            <v>18.700000000000003</v>
          </cell>
          <cell r="BM231">
            <v>77</v>
          </cell>
          <cell r="BN231">
            <v>532</v>
          </cell>
          <cell r="BO231" t="str">
            <v>REVCO -20</v>
          </cell>
          <cell r="BP231" t="str">
            <v>HCC PCR1 June 22 box2</v>
          </cell>
          <cell r="BQ231" t="str">
            <v>A5</v>
          </cell>
          <cell r="BR231">
            <v>10</v>
          </cell>
          <cell r="BS231">
            <v>0</v>
          </cell>
          <cell r="BT231">
            <v>3.85</v>
          </cell>
          <cell r="BU231">
            <v>18.700000000000003</v>
          </cell>
          <cell r="BV231">
            <v>44781</v>
          </cell>
          <cell r="BX231">
            <v>0</v>
          </cell>
          <cell r="BY231" t="str">
            <v>CGLI184</v>
          </cell>
        </row>
        <row r="232">
          <cell r="A232" t="str">
            <v>CGLI185P</v>
          </cell>
          <cell r="B232">
            <v>50107</v>
          </cell>
          <cell r="C232">
            <v>1</v>
          </cell>
          <cell r="D232">
            <v>44673</v>
          </cell>
          <cell r="E232" t="str">
            <v>CGLI185P</v>
          </cell>
          <cell r="F232" t="str">
            <v>No</v>
          </cell>
          <cell r="G232" t="str">
            <v>M</v>
          </cell>
          <cell r="H232">
            <v>59.592060232717301</v>
          </cell>
          <cell r="I232">
            <v>43577</v>
          </cell>
          <cell r="J232" t="str">
            <v>N</v>
          </cell>
          <cell r="L232" t="str">
            <v>HCV</v>
          </cell>
          <cell r="M232" t="str">
            <v>No</v>
          </cell>
          <cell r="N232" t="str">
            <v>ALIVE HCV</v>
          </cell>
          <cell r="O232" t="str">
            <v>Well #</v>
          </cell>
          <cell r="P232">
            <v>45</v>
          </cell>
          <cell r="Q232">
            <v>44726</v>
          </cell>
          <cell r="R232">
            <v>14</v>
          </cell>
          <cell r="S232" t="str">
            <v>ZF</v>
          </cell>
          <cell r="T232">
            <v>533</v>
          </cell>
          <cell r="U232">
            <v>1</v>
          </cell>
          <cell r="V232">
            <v>0</v>
          </cell>
          <cell r="W232" t="str">
            <v>PDF</v>
          </cell>
          <cell r="X232">
            <v>165</v>
          </cell>
          <cell r="Y232">
            <v>17.3</v>
          </cell>
          <cell r="AF232">
            <v>50</v>
          </cell>
          <cell r="AG232">
            <v>17.3</v>
          </cell>
          <cell r="AH232">
            <v>0.86499999999999999</v>
          </cell>
          <cell r="AI232">
            <v>0.86499999999999999</v>
          </cell>
          <cell r="AJ232">
            <v>532</v>
          </cell>
          <cell r="AK232" t="str">
            <v>REVCO</v>
          </cell>
          <cell r="AL232" t="str">
            <v>HCC cfDNA 6/22 Box 1</v>
          </cell>
          <cell r="AM232" t="e">
            <v>#VALUE!</v>
          </cell>
          <cell r="AN232">
            <v>0.86499999999999999</v>
          </cell>
          <cell r="AO232">
            <v>50</v>
          </cell>
          <cell r="AP232">
            <v>0</v>
          </cell>
          <cell r="AQ232">
            <v>15</v>
          </cell>
          <cell r="AR232">
            <v>44764</v>
          </cell>
          <cell r="AT232">
            <v>2</v>
          </cell>
          <cell r="AU232">
            <v>1</v>
          </cell>
          <cell r="AV232">
            <v>4</v>
          </cell>
          <cell r="AW232" t="str">
            <v>ZF</v>
          </cell>
          <cell r="AY232">
            <v>306</v>
          </cell>
          <cell r="AZ232">
            <v>0.7</v>
          </cell>
          <cell r="BA232">
            <v>3.5</v>
          </cell>
          <cell r="BJ232">
            <v>20</v>
          </cell>
          <cell r="BK232">
            <v>0.7</v>
          </cell>
          <cell r="BL232">
            <v>3.5</v>
          </cell>
          <cell r="BM232">
            <v>14</v>
          </cell>
          <cell r="BN232">
            <v>532</v>
          </cell>
          <cell r="BO232" t="str">
            <v>REVCO -20</v>
          </cell>
          <cell r="BP232" t="str">
            <v>HCC PCR1 June 22 box2</v>
          </cell>
          <cell r="BQ232" t="str">
            <v>A6</v>
          </cell>
          <cell r="BR232">
            <v>10</v>
          </cell>
          <cell r="BS232">
            <v>0</v>
          </cell>
          <cell r="BT232">
            <v>0.7</v>
          </cell>
          <cell r="BU232">
            <v>3.5</v>
          </cell>
          <cell r="BV232">
            <v>44781</v>
          </cell>
          <cell r="BX232">
            <v>0</v>
          </cell>
          <cell r="BY232" t="str">
            <v>CGLI185</v>
          </cell>
        </row>
        <row r="233">
          <cell r="A233" t="str">
            <v>CGLI186P</v>
          </cell>
          <cell r="B233">
            <v>51099</v>
          </cell>
          <cell r="C233">
            <v>1</v>
          </cell>
          <cell r="D233">
            <v>44673</v>
          </cell>
          <cell r="E233" t="str">
            <v>CGLI186P</v>
          </cell>
          <cell r="F233" t="str">
            <v>No</v>
          </cell>
          <cell r="G233" t="str">
            <v>F</v>
          </cell>
          <cell r="H233">
            <v>38.819986310746103</v>
          </cell>
          <cell r="I233">
            <v>43579</v>
          </cell>
          <cell r="J233" t="str">
            <v>N</v>
          </cell>
          <cell r="L233" t="str">
            <v>HCV</v>
          </cell>
          <cell r="M233" t="str">
            <v>No</v>
          </cell>
          <cell r="N233" t="str">
            <v>ALIVE HCV</v>
          </cell>
          <cell r="O233" t="str">
            <v>Well #</v>
          </cell>
          <cell r="P233">
            <v>46</v>
          </cell>
          <cell r="Q233">
            <v>44726</v>
          </cell>
          <cell r="R233">
            <v>14</v>
          </cell>
          <cell r="S233" t="str">
            <v>ZF</v>
          </cell>
          <cell r="T233">
            <v>533</v>
          </cell>
          <cell r="U233">
            <v>1</v>
          </cell>
          <cell r="V233">
            <v>0</v>
          </cell>
          <cell r="W233" t="str">
            <v>PDF</v>
          </cell>
          <cell r="X233">
            <v>168</v>
          </cell>
          <cell r="Y233">
            <v>27.02</v>
          </cell>
          <cell r="AF233">
            <v>50</v>
          </cell>
          <cell r="AG233">
            <v>27.02</v>
          </cell>
          <cell r="AH233">
            <v>1.351</v>
          </cell>
          <cell r="AI233">
            <v>1.351</v>
          </cell>
          <cell r="AJ233">
            <v>532</v>
          </cell>
          <cell r="AK233" t="str">
            <v>REVCO</v>
          </cell>
          <cell r="AL233" t="str">
            <v>HCC cfDNA 6/22 Box 1</v>
          </cell>
          <cell r="AM233" t="e">
            <v>#VALUE!</v>
          </cell>
          <cell r="AN233">
            <v>1.351</v>
          </cell>
          <cell r="AO233">
            <v>50</v>
          </cell>
          <cell r="AP233">
            <v>0</v>
          </cell>
          <cell r="AQ233">
            <v>15</v>
          </cell>
          <cell r="AR233">
            <v>44764</v>
          </cell>
          <cell r="AT233">
            <v>3</v>
          </cell>
          <cell r="AU233">
            <v>1</v>
          </cell>
          <cell r="AV233">
            <v>4</v>
          </cell>
          <cell r="AW233" t="str">
            <v>ZF</v>
          </cell>
          <cell r="AY233">
            <v>310</v>
          </cell>
          <cell r="AZ233">
            <v>0.87</v>
          </cell>
          <cell r="BA233">
            <v>4.3</v>
          </cell>
          <cell r="BJ233">
            <v>20</v>
          </cell>
          <cell r="BK233">
            <v>0.87</v>
          </cell>
          <cell r="BL233">
            <v>4.3</v>
          </cell>
          <cell r="BM233">
            <v>17.399999999999999</v>
          </cell>
          <cell r="BN233">
            <v>532</v>
          </cell>
          <cell r="BO233" t="str">
            <v>REVCO -20</v>
          </cell>
          <cell r="BP233" t="str">
            <v>HCC PCR1 June 22 box2</v>
          </cell>
          <cell r="BQ233" t="str">
            <v>A7</v>
          </cell>
          <cell r="BR233">
            <v>10</v>
          </cell>
          <cell r="BS233">
            <v>0</v>
          </cell>
          <cell r="BT233">
            <v>0.87</v>
          </cell>
          <cell r="BU233">
            <v>4.3</v>
          </cell>
          <cell r="BV233">
            <v>44781</v>
          </cell>
          <cell r="BX233">
            <v>0</v>
          </cell>
          <cell r="BY233" t="str">
            <v>CGLI186</v>
          </cell>
        </row>
        <row r="234">
          <cell r="A234" t="str">
            <v>CGLI214P</v>
          </cell>
          <cell r="B234" t="str">
            <v>HCCAK417</v>
          </cell>
          <cell r="C234">
            <v>3.6</v>
          </cell>
          <cell r="D234">
            <v>44715</v>
          </cell>
          <cell r="E234" t="str">
            <v>CGLI214P</v>
          </cell>
          <cell r="F234" t="str">
            <v>Yes</v>
          </cell>
          <cell r="G234" t="str">
            <v>F</v>
          </cell>
          <cell r="H234">
            <v>60</v>
          </cell>
          <cell r="I234">
            <v>44516</v>
          </cell>
          <cell r="J234" t="str">
            <v>A</v>
          </cell>
          <cell r="K234" t="str">
            <v>A</v>
          </cell>
          <cell r="L234" t="str">
            <v>HCC</v>
          </cell>
          <cell r="N234" t="str">
            <v>AMY KIM 6/1/22</v>
          </cell>
          <cell r="P234">
            <v>47</v>
          </cell>
          <cell r="Q234">
            <v>44729</v>
          </cell>
          <cell r="R234">
            <v>18</v>
          </cell>
          <cell r="S234" t="str">
            <v>ZF</v>
          </cell>
          <cell r="T234">
            <v>533</v>
          </cell>
          <cell r="U234">
            <v>3.4</v>
          </cell>
          <cell r="V234">
            <v>0.60000000000000009</v>
          </cell>
          <cell r="W234" t="str">
            <v>PDF</v>
          </cell>
          <cell r="X234">
            <v>165</v>
          </cell>
          <cell r="Y234">
            <v>375.66</v>
          </cell>
          <cell r="Z234">
            <v>316</v>
          </cell>
          <cell r="AA234">
            <v>33.54</v>
          </cell>
          <cell r="AF234">
            <v>50</v>
          </cell>
          <cell r="AG234">
            <v>409.20000000000005</v>
          </cell>
          <cell r="AH234">
            <v>20.460000000000004</v>
          </cell>
          <cell r="AI234">
            <v>6.0176470588235311</v>
          </cell>
          <cell r="AJ234">
            <v>532</v>
          </cell>
          <cell r="AK234" t="str">
            <v>REVCO</v>
          </cell>
          <cell r="AL234" t="str">
            <v>HCC cfDNA 6/22 Box 2</v>
          </cell>
          <cell r="AM234" t="e">
            <v>#VALUE!</v>
          </cell>
          <cell r="AN234">
            <v>15</v>
          </cell>
          <cell r="AO234">
            <v>36.656891495601165</v>
          </cell>
          <cell r="AP234">
            <v>13.343108504398835</v>
          </cell>
          <cell r="AQ234">
            <v>15</v>
          </cell>
          <cell r="AR234">
            <v>44764</v>
          </cell>
          <cell r="AT234">
            <v>4</v>
          </cell>
          <cell r="AU234">
            <v>3</v>
          </cell>
          <cell r="AV234">
            <v>4</v>
          </cell>
          <cell r="AW234" t="str">
            <v>ZF</v>
          </cell>
          <cell r="AY234">
            <v>312</v>
          </cell>
          <cell r="AZ234">
            <v>8.25</v>
          </cell>
          <cell r="BA234">
            <v>40.1</v>
          </cell>
          <cell r="BB234">
            <v>471</v>
          </cell>
          <cell r="BC234">
            <v>0.45</v>
          </cell>
          <cell r="BD234">
            <v>1.5</v>
          </cell>
          <cell r="BJ234">
            <v>20</v>
          </cell>
          <cell r="BK234">
            <v>8.6999999999999993</v>
          </cell>
          <cell r="BL234">
            <v>41.6</v>
          </cell>
          <cell r="BM234">
            <v>174</v>
          </cell>
          <cell r="BN234">
            <v>532</v>
          </cell>
          <cell r="BO234" t="str">
            <v>REVCO -20</v>
          </cell>
          <cell r="BP234" t="str">
            <v>HCC PCR1 June 22 box2</v>
          </cell>
          <cell r="BQ234" t="str">
            <v>A8</v>
          </cell>
          <cell r="BR234">
            <v>5</v>
          </cell>
          <cell r="BS234">
            <v>5</v>
          </cell>
          <cell r="BT234">
            <v>4.3499999999999996</v>
          </cell>
          <cell r="BU234">
            <v>20.8</v>
          </cell>
          <cell r="BV234">
            <v>44781</v>
          </cell>
          <cell r="BX234">
            <v>5.4600000000000044</v>
          </cell>
          <cell r="BY234" t="str">
            <v>CGLI214</v>
          </cell>
        </row>
        <row r="235">
          <cell r="A235" t="str">
            <v>CGLI214P1</v>
          </cell>
          <cell r="B235" t="str">
            <v>HCCAK417 FU1</v>
          </cell>
          <cell r="C235">
            <v>3</v>
          </cell>
          <cell r="D235">
            <v>44715</v>
          </cell>
          <cell r="E235" t="str">
            <v>CGLI214P1</v>
          </cell>
          <cell r="F235" t="str">
            <v>Yes</v>
          </cell>
          <cell r="G235" t="str">
            <v>F</v>
          </cell>
          <cell r="H235">
            <v>60</v>
          </cell>
          <cell r="I235">
            <v>44680</v>
          </cell>
          <cell r="J235" t="str">
            <v>A</v>
          </cell>
          <cell r="K235" t="str">
            <v>A</v>
          </cell>
          <cell r="L235" t="str">
            <v>HCC</v>
          </cell>
          <cell r="N235" t="str">
            <v>AMY KIM 6/1/22</v>
          </cell>
          <cell r="P235">
            <v>51</v>
          </cell>
          <cell r="Q235">
            <v>44729</v>
          </cell>
          <cell r="R235">
            <v>18</v>
          </cell>
          <cell r="S235" t="str">
            <v>ZF</v>
          </cell>
          <cell r="T235">
            <v>533</v>
          </cell>
          <cell r="U235">
            <v>3</v>
          </cell>
          <cell r="V235">
            <v>0</v>
          </cell>
          <cell r="W235" t="str">
            <v>PDF</v>
          </cell>
          <cell r="X235">
            <v>170</v>
          </cell>
          <cell r="Y235">
            <v>259.88</v>
          </cell>
          <cell r="Z235">
            <v>367</v>
          </cell>
          <cell r="AA235">
            <v>41.2</v>
          </cell>
          <cell r="AF235">
            <v>50</v>
          </cell>
          <cell r="AG235">
            <v>301.08</v>
          </cell>
          <cell r="AH235">
            <v>15.054</v>
          </cell>
          <cell r="AI235">
            <v>5.0179999999999998</v>
          </cell>
          <cell r="AJ235">
            <v>532</v>
          </cell>
          <cell r="AK235" t="str">
            <v>REVCO</v>
          </cell>
          <cell r="AL235" t="str">
            <v>HCC cfDNA 6/22 Box 2</v>
          </cell>
          <cell r="AM235" t="e">
            <v>#VALUE!</v>
          </cell>
          <cell r="AN235">
            <v>15</v>
          </cell>
          <cell r="AO235">
            <v>49.820645675567953</v>
          </cell>
          <cell r="AP235">
            <v>0.17935432443204746</v>
          </cell>
          <cell r="AQ235">
            <v>15</v>
          </cell>
          <cell r="AR235">
            <v>44764</v>
          </cell>
          <cell r="AT235">
            <v>5</v>
          </cell>
          <cell r="AU235">
            <v>3</v>
          </cell>
          <cell r="AV235">
            <v>4</v>
          </cell>
          <cell r="AW235" t="str">
            <v>ZF</v>
          </cell>
          <cell r="AY235">
            <v>308</v>
          </cell>
          <cell r="AZ235">
            <v>2.97</v>
          </cell>
          <cell r="BA235">
            <v>14.6</v>
          </cell>
          <cell r="BJ235">
            <v>20</v>
          </cell>
          <cell r="BK235">
            <v>2.97</v>
          </cell>
          <cell r="BL235">
            <v>14.6</v>
          </cell>
          <cell r="BM235">
            <v>59.400000000000006</v>
          </cell>
          <cell r="BN235">
            <v>532</v>
          </cell>
          <cell r="BO235" t="str">
            <v>REVCO -20</v>
          </cell>
          <cell r="BP235" t="str">
            <v>HCC PCR1 June 22 box2</v>
          </cell>
          <cell r="BQ235" t="str">
            <v>A9</v>
          </cell>
          <cell r="BR235">
            <v>10</v>
          </cell>
          <cell r="BS235">
            <v>0</v>
          </cell>
          <cell r="BT235">
            <v>2.97</v>
          </cell>
          <cell r="BU235">
            <v>14.6</v>
          </cell>
          <cell r="BV235">
            <v>44781</v>
          </cell>
          <cell r="BX235">
            <v>5.4000000000000846E-2</v>
          </cell>
          <cell r="BY235" t="str">
            <v>CGLI214</v>
          </cell>
          <cell r="BZ235">
            <v>1</v>
          </cell>
        </row>
        <row r="236">
          <cell r="A236" t="str">
            <v>CGLI215P</v>
          </cell>
          <cell r="B236" t="str">
            <v>HCCAK422</v>
          </cell>
          <cell r="C236">
            <v>2.5</v>
          </cell>
          <cell r="D236">
            <v>44715</v>
          </cell>
          <cell r="E236" t="str">
            <v>CGLI215P</v>
          </cell>
          <cell r="F236" t="str">
            <v>Yes</v>
          </cell>
          <cell r="G236" t="str">
            <v>F</v>
          </cell>
          <cell r="H236">
            <v>66</v>
          </cell>
          <cell r="I236">
            <v>44575</v>
          </cell>
          <cell r="J236">
            <v>0</v>
          </cell>
          <cell r="K236" t="str">
            <v>A</v>
          </cell>
          <cell r="L236" t="str">
            <v>HCC</v>
          </cell>
          <cell r="N236" t="str">
            <v>AMY KIM 6/1/22</v>
          </cell>
          <cell r="P236">
            <v>54</v>
          </cell>
          <cell r="Q236">
            <v>44729</v>
          </cell>
          <cell r="R236">
            <v>18</v>
          </cell>
          <cell r="S236" t="str">
            <v>ZF</v>
          </cell>
          <cell r="T236">
            <v>533</v>
          </cell>
          <cell r="U236">
            <v>2.4</v>
          </cell>
          <cell r="V236">
            <v>0.60000000000000009</v>
          </cell>
          <cell r="W236" t="str">
            <v>PDF</v>
          </cell>
          <cell r="X236">
            <v>169</v>
          </cell>
          <cell r="Y236">
            <v>95.11</v>
          </cell>
          <cell r="Z236" t="str">
            <v xml:space="preserve"> </v>
          </cell>
          <cell r="AF236">
            <v>50</v>
          </cell>
          <cell r="AG236">
            <v>95.11</v>
          </cell>
          <cell r="AH236">
            <v>4.7554999999999996</v>
          </cell>
          <cell r="AI236">
            <v>1.9814583333333333</v>
          </cell>
          <cell r="AJ236">
            <v>532</v>
          </cell>
          <cell r="AK236" t="str">
            <v>REVCO</v>
          </cell>
          <cell r="AL236" t="str">
            <v>HCC cfDNA 6/22 Box 2</v>
          </cell>
          <cell r="AM236" t="e">
            <v>#VALUE!</v>
          </cell>
          <cell r="AN236">
            <v>4.7554999999999996</v>
          </cell>
          <cell r="AO236">
            <v>50</v>
          </cell>
          <cell r="AP236">
            <v>0</v>
          </cell>
          <cell r="AQ236">
            <v>15</v>
          </cell>
          <cell r="AR236">
            <v>44764</v>
          </cell>
          <cell r="AT236">
            <v>6</v>
          </cell>
          <cell r="AU236">
            <v>1</v>
          </cell>
          <cell r="AV236">
            <v>4</v>
          </cell>
          <cell r="AW236" t="str">
            <v>ZF</v>
          </cell>
          <cell r="AY236">
            <v>308</v>
          </cell>
          <cell r="AZ236">
            <v>4.0599999999999996</v>
          </cell>
          <cell r="BA236">
            <v>20</v>
          </cell>
          <cell r="BJ236">
            <v>20</v>
          </cell>
          <cell r="BK236">
            <v>4.0599999999999996</v>
          </cell>
          <cell r="BL236">
            <v>20</v>
          </cell>
          <cell r="BM236">
            <v>81.199999999999989</v>
          </cell>
          <cell r="BN236">
            <v>532</v>
          </cell>
          <cell r="BO236" t="str">
            <v>REVCO -20</v>
          </cell>
          <cell r="BP236" t="str">
            <v>HCC PCR1 June 22 box2</v>
          </cell>
          <cell r="BQ236" t="str">
            <v>B1</v>
          </cell>
          <cell r="BR236">
            <v>10</v>
          </cell>
          <cell r="BS236">
            <v>0</v>
          </cell>
          <cell r="BT236">
            <v>4.0599999999999996</v>
          </cell>
          <cell r="BU236">
            <v>20</v>
          </cell>
          <cell r="BV236">
            <v>44781</v>
          </cell>
          <cell r="BX236">
            <v>0</v>
          </cell>
          <cell r="BY236" t="str">
            <v>CGLI215</v>
          </cell>
        </row>
        <row r="237">
          <cell r="A237" t="str">
            <v>CGLI215P1</v>
          </cell>
          <cell r="B237" t="str">
            <v>HCCAK422 FU1</v>
          </cell>
          <cell r="C237">
            <v>3.2</v>
          </cell>
          <cell r="D237">
            <v>44715</v>
          </cell>
          <cell r="E237" t="str">
            <v>CGLI215P1</v>
          </cell>
          <cell r="F237" t="str">
            <v>Yes</v>
          </cell>
          <cell r="G237" t="str">
            <v>F</v>
          </cell>
          <cell r="H237">
            <v>66</v>
          </cell>
          <cell r="I237">
            <v>44659</v>
          </cell>
          <cell r="J237">
            <v>0</v>
          </cell>
          <cell r="K237" t="str">
            <v>A</v>
          </cell>
          <cell r="L237" t="str">
            <v>HCC</v>
          </cell>
          <cell r="N237" t="str">
            <v>AMY KIM 6/1/22</v>
          </cell>
          <cell r="P237">
            <v>57</v>
          </cell>
          <cell r="Q237">
            <v>44729</v>
          </cell>
          <cell r="R237">
            <v>18</v>
          </cell>
          <cell r="S237" t="str">
            <v>ZF</v>
          </cell>
          <cell r="T237">
            <v>533</v>
          </cell>
          <cell r="U237">
            <v>3</v>
          </cell>
          <cell r="V237">
            <v>0</v>
          </cell>
          <cell r="W237" t="str">
            <v>PDF</v>
          </cell>
          <cell r="X237">
            <v>167</v>
          </cell>
          <cell r="Y237">
            <v>188.57</v>
          </cell>
          <cell r="Z237" t="str">
            <v xml:space="preserve"> </v>
          </cell>
          <cell r="AF237">
            <v>50</v>
          </cell>
          <cell r="AG237">
            <v>188.57</v>
          </cell>
          <cell r="AH237">
            <v>9.4284999999999997</v>
          </cell>
          <cell r="AI237">
            <v>3.1428333333333334</v>
          </cell>
          <cell r="AJ237">
            <v>532</v>
          </cell>
          <cell r="AK237" t="str">
            <v>REVCO</v>
          </cell>
          <cell r="AL237" t="str">
            <v>HCC cfDNA 6/22 Box 2</v>
          </cell>
          <cell r="AM237" t="e">
            <v>#VALUE!</v>
          </cell>
          <cell r="AN237">
            <v>9.4284999999999997</v>
          </cell>
          <cell r="AO237">
            <v>50</v>
          </cell>
          <cell r="AP237">
            <v>0</v>
          </cell>
          <cell r="AQ237">
            <v>15</v>
          </cell>
          <cell r="AR237">
            <v>44764</v>
          </cell>
          <cell r="AT237">
            <v>7</v>
          </cell>
          <cell r="AU237">
            <v>2</v>
          </cell>
          <cell r="AV237">
            <v>4</v>
          </cell>
          <cell r="AW237" t="str">
            <v>ZF</v>
          </cell>
          <cell r="AY237">
            <v>315</v>
          </cell>
          <cell r="AZ237">
            <v>6.78</v>
          </cell>
          <cell r="BA237">
            <v>32.6</v>
          </cell>
          <cell r="BJ237">
            <v>20</v>
          </cell>
          <cell r="BK237">
            <v>6.78</v>
          </cell>
          <cell r="BL237">
            <v>32.6</v>
          </cell>
          <cell r="BM237">
            <v>135.6</v>
          </cell>
          <cell r="BN237">
            <v>532</v>
          </cell>
          <cell r="BO237" t="str">
            <v>REVCO -20</v>
          </cell>
          <cell r="BP237" t="str">
            <v>HCC PCR1 June 22 box2</v>
          </cell>
          <cell r="BQ237" t="str">
            <v>B2</v>
          </cell>
          <cell r="BR237">
            <v>5</v>
          </cell>
          <cell r="BS237">
            <v>5</v>
          </cell>
          <cell r="BT237">
            <v>3.39</v>
          </cell>
          <cell r="BU237">
            <v>16.3</v>
          </cell>
          <cell r="BV237">
            <v>44781</v>
          </cell>
          <cell r="BX237">
            <v>0</v>
          </cell>
          <cell r="BY237" t="str">
            <v>CGLI215</v>
          </cell>
          <cell r="BZ237">
            <v>1</v>
          </cell>
        </row>
        <row r="238">
          <cell r="A238" t="str">
            <v>CGLI216P</v>
          </cell>
          <cell r="B238" t="str">
            <v>HCCAK425</v>
          </cell>
          <cell r="C238">
            <v>3</v>
          </cell>
          <cell r="D238">
            <v>44715</v>
          </cell>
          <cell r="E238" t="str">
            <v>CGLI216P</v>
          </cell>
          <cell r="F238" t="str">
            <v>Yes</v>
          </cell>
          <cell r="G238" t="str">
            <v>M</v>
          </cell>
          <cell r="H238">
            <v>67</v>
          </cell>
          <cell r="I238">
            <v>44595</v>
          </cell>
          <cell r="J238" t="str">
            <v>A</v>
          </cell>
          <cell r="K238" t="str">
            <v>A</v>
          </cell>
          <cell r="L238" t="str">
            <v>HCC</v>
          </cell>
          <cell r="N238" t="str">
            <v>AMY KIM 6/1/22</v>
          </cell>
          <cell r="P238">
            <v>61</v>
          </cell>
          <cell r="Q238">
            <v>44729</v>
          </cell>
          <cell r="R238">
            <v>18</v>
          </cell>
          <cell r="S238" t="str">
            <v>ZF</v>
          </cell>
          <cell r="T238">
            <v>533</v>
          </cell>
          <cell r="U238">
            <v>2.8</v>
          </cell>
          <cell r="V238">
            <v>0.20000000000000018</v>
          </cell>
          <cell r="W238" t="str">
            <v>PDF</v>
          </cell>
          <cell r="X238">
            <v>169</v>
          </cell>
          <cell r="Y238">
            <v>120.47</v>
          </cell>
          <cell r="Z238" t="str">
            <v xml:space="preserve"> </v>
          </cell>
          <cell r="AF238">
            <v>50</v>
          </cell>
          <cell r="AG238">
            <v>120.47</v>
          </cell>
          <cell r="AH238">
            <v>6.0235000000000003</v>
          </cell>
          <cell r="AI238">
            <v>2.1512500000000001</v>
          </cell>
          <cell r="AJ238">
            <v>532</v>
          </cell>
          <cell r="AK238" t="str">
            <v>REVCO</v>
          </cell>
          <cell r="AL238" t="str">
            <v>HCC cfDNA 6/22 Box 2</v>
          </cell>
          <cell r="AM238" t="e">
            <v>#VALUE!</v>
          </cell>
          <cell r="AN238">
            <v>6.0235000000000003</v>
          </cell>
          <cell r="AO238">
            <v>50</v>
          </cell>
          <cell r="AP238">
            <v>0</v>
          </cell>
          <cell r="AQ238">
            <v>15</v>
          </cell>
          <cell r="AR238">
            <v>44764</v>
          </cell>
          <cell r="AT238">
            <v>8</v>
          </cell>
          <cell r="AU238">
            <v>2</v>
          </cell>
          <cell r="AV238">
            <v>4</v>
          </cell>
          <cell r="AW238" t="str">
            <v>ZF</v>
          </cell>
          <cell r="AY238">
            <v>303</v>
          </cell>
          <cell r="AZ238">
            <v>1.99</v>
          </cell>
          <cell r="BA238">
            <v>10</v>
          </cell>
          <cell r="BJ238">
            <v>20</v>
          </cell>
          <cell r="BK238">
            <v>1.99</v>
          </cell>
          <cell r="BL238">
            <v>10</v>
          </cell>
          <cell r="BM238">
            <v>39.799999999999997</v>
          </cell>
          <cell r="BN238">
            <v>532</v>
          </cell>
          <cell r="BO238" t="str">
            <v>REVCO -20</v>
          </cell>
          <cell r="BP238" t="str">
            <v>HCC PCR1 June 22 box2</v>
          </cell>
          <cell r="BQ238" t="str">
            <v>B3</v>
          </cell>
          <cell r="BR238">
            <v>10</v>
          </cell>
          <cell r="BS238">
            <v>0</v>
          </cell>
          <cell r="BT238">
            <v>1.99</v>
          </cell>
          <cell r="BU238">
            <v>10</v>
          </cell>
          <cell r="BV238">
            <v>44781</v>
          </cell>
          <cell r="BX238">
            <v>0</v>
          </cell>
          <cell r="BY238" t="str">
            <v>CGLI216</v>
          </cell>
        </row>
        <row r="239">
          <cell r="A239" t="str">
            <v>CGLI216P1</v>
          </cell>
          <cell r="B239" t="str">
            <v>HCCAK425 FU1</v>
          </cell>
          <cell r="C239">
            <v>3.6</v>
          </cell>
          <cell r="D239">
            <v>44715</v>
          </cell>
          <cell r="E239" t="str">
            <v>CGLI216P1</v>
          </cell>
          <cell r="F239" t="str">
            <v>Yes</v>
          </cell>
          <cell r="G239" t="str">
            <v>M</v>
          </cell>
          <cell r="H239">
            <v>67</v>
          </cell>
          <cell r="I239">
            <v>44655</v>
          </cell>
          <cell r="J239" t="str">
            <v>A</v>
          </cell>
          <cell r="K239" t="str">
            <v>A</v>
          </cell>
          <cell r="L239" t="str">
            <v>HCC</v>
          </cell>
          <cell r="N239" t="str">
            <v>AMY KIM 6/8/22</v>
          </cell>
          <cell r="P239">
            <v>1</v>
          </cell>
          <cell r="Q239">
            <v>44729</v>
          </cell>
          <cell r="R239">
            <v>18</v>
          </cell>
          <cell r="S239" t="str">
            <v>ZF</v>
          </cell>
          <cell r="T239">
            <v>533</v>
          </cell>
          <cell r="U239">
            <v>3</v>
          </cell>
          <cell r="V239">
            <v>0</v>
          </cell>
          <cell r="W239" t="str">
            <v>PDF</v>
          </cell>
          <cell r="X239">
            <v>168</v>
          </cell>
          <cell r="Y239">
            <v>159.30000000000001</v>
          </cell>
          <cell r="Z239">
            <v>320</v>
          </cell>
          <cell r="AA239">
            <v>24.08</v>
          </cell>
          <cell r="AF239">
            <v>50</v>
          </cell>
          <cell r="AG239">
            <v>183.38</v>
          </cell>
          <cell r="AH239">
            <v>9.1690000000000005</v>
          </cell>
          <cell r="AI239">
            <v>3.0563333333333333</v>
          </cell>
          <cell r="AJ239">
            <v>532</v>
          </cell>
          <cell r="AK239" t="str">
            <v>REVCO</v>
          </cell>
          <cell r="AL239" t="str">
            <v>HCC cfDNA 6/22 Box 2</v>
          </cell>
          <cell r="AM239" t="e">
            <v>#VALUE!</v>
          </cell>
          <cell r="AN239">
            <v>9.1690000000000005</v>
          </cell>
          <cell r="AO239">
            <v>50</v>
          </cell>
          <cell r="AP239">
            <v>0</v>
          </cell>
          <cell r="AQ239">
            <v>15</v>
          </cell>
          <cell r="AR239">
            <v>44764</v>
          </cell>
          <cell r="AT239">
            <v>9</v>
          </cell>
          <cell r="AU239">
            <v>2</v>
          </cell>
          <cell r="AV239">
            <v>4</v>
          </cell>
          <cell r="AW239" t="str">
            <v>ZF</v>
          </cell>
          <cell r="AY239">
            <v>307</v>
          </cell>
          <cell r="AZ239">
            <v>3.21</v>
          </cell>
          <cell r="BA239">
            <v>15.9</v>
          </cell>
          <cell r="BJ239">
            <v>20</v>
          </cell>
          <cell r="BK239">
            <v>3.21</v>
          </cell>
          <cell r="BL239">
            <v>15.9</v>
          </cell>
          <cell r="BM239">
            <v>64.2</v>
          </cell>
          <cell r="BN239">
            <v>532</v>
          </cell>
          <cell r="BO239" t="str">
            <v>REVCO -20</v>
          </cell>
          <cell r="BP239" t="str">
            <v>HCC PCR1 June 22 box2</v>
          </cell>
          <cell r="BQ239" t="str">
            <v>B4</v>
          </cell>
          <cell r="BR239">
            <v>10</v>
          </cell>
          <cell r="BS239">
            <v>0</v>
          </cell>
          <cell r="BT239">
            <v>3.21</v>
          </cell>
          <cell r="BU239">
            <v>15.9</v>
          </cell>
          <cell r="BV239">
            <v>44781</v>
          </cell>
          <cell r="BX239">
            <v>0</v>
          </cell>
          <cell r="BY239" t="str">
            <v>CGLI216</v>
          </cell>
          <cell r="BZ239">
            <v>1</v>
          </cell>
        </row>
        <row r="240">
          <cell r="A240" t="str">
            <v>CGLI10P_1</v>
          </cell>
          <cell r="B240" t="str">
            <v>HCCAK333</v>
          </cell>
          <cell r="C240">
            <v>3</v>
          </cell>
          <cell r="D240">
            <v>44720</v>
          </cell>
          <cell r="E240" t="str">
            <v>CGLI10P_1</v>
          </cell>
          <cell r="F240" t="str">
            <v>Yes</v>
          </cell>
          <cell r="G240" t="str">
            <v>M</v>
          </cell>
          <cell r="H240">
            <v>70</v>
          </cell>
          <cell r="I240">
            <v>43762</v>
          </cell>
          <cell r="J240" t="str">
            <v>B</v>
          </cell>
          <cell r="K240">
            <v>5</v>
          </cell>
          <cell r="L240" t="str">
            <v>HCC</v>
          </cell>
          <cell r="N240" t="str">
            <v>AMY KIM 6/8/22</v>
          </cell>
          <cell r="P240">
            <v>5</v>
          </cell>
          <cell r="Q240">
            <v>44729</v>
          </cell>
          <cell r="R240">
            <v>19</v>
          </cell>
          <cell r="S240" t="str">
            <v>ZF</v>
          </cell>
          <cell r="T240">
            <v>533</v>
          </cell>
          <cell r="U240">
            <v>3</v>
          </cell>
          <cell r="V240">
            <v>0</v>
          </cell>
          <cell r="W240" t="str">
            <v>PDF</v>
          </cell>
          <cell r="X240">
            <v>158</v>
          </cell>
          <cell r="Y240">
            <v>453.58</v>
          </cell>
          <cell r="Z240">
            <v>334</v>
          </cell>
          <cell r="AA240">
            <v>34.130000000000003</v>
          </cell>
          <cell r="AB240">
            <v>499</v>
          </cell>
          <cell r="AC240">
            <v>10.74</v>
          </cell>
          <cell r="AF240">
            <v>50</v>
          </cell>
          <cell r="AG240">
            <v>498.45</v>
          </cell>
          <cell r="AH240">
            <v>24.922499999999999</v>
          </cell>
          <cell r="AI240">
            <v>8.3074999999999992</v>
          </cell>
          <cell r="AJ240">
            <v>532</v>
          </cell>
          <cell r="AK240" t="str">
            <v>REVCO</v>
          </cell>
          <cell r="AL240" t="str">
            <v>HCC cfDNA 6/22 Box 2</v>
          </cell>
          <cell r="AM240" t="e">
            <v>#VALUE!</v>
          </cell>
          <cell r="AN240">
            <v>15</v>
          </cell>
          <cell r="AO240">
            <v>30.093289196509176</v>
          </cell>
          <cell r="AP240">
            <v>19.906710803490824</v>
          </cell>
          <cell r="AQ240">
            <v>15</v>
          </cell>
          <cell r="AR240">
            <v>44764</v>
          </cell>
          <cell r="AT240">
            <v>10</v>
          </cell>
          <cell r="AU240">
            <v>3</v>
          </cell>
          <cell r="AV240">
            <v>4</v>
          </cell>
          <cell r="AW240" t="str">
            <v>ZF</v>
          </cell>
          <cell r="AY240">
            <v>304</v>
          </cell>
          <cell r="AZ240">
            <v>4.09</v>
          </cell>
          <cell r="BA240">
            <v>20.399999999999999</v>
          </cell>
          <cell r="BJ240">
            <v>20</v>
          </cell>
          <cell r="BK240">
            <v>4.09</v>
          </cell>
          <cell r="BL240">
            <v>20.399999999999999</v>
          </cell>
          <cell r="BM240">
            <v>81.8</v>
          </cell>
          <cell r="BN240">
            <v>532</v>
          </cell>
          <cell r="BO240" t="str">
            <v>REVCO -20</v>
          </cell>
          <cell r="BP240" t="str">
            <v>HCC PCR1 June 22 box2</v>
          </cell>
          <cell r="BQ240" t="str">
            <v>B5</v>
          </cell>
          <cell r="BR240">
            <v>5</v>
          </cell>
          <cell r="BS240">
            <v>5</v>
          </cell>
          <cell r="BT240">
            <v>2.0449999999999999</v>
          </cell>
          <cell r="BU240">
            <v>10.199999999999999</v>
          </cell>
          <cell r="BV240">
            <v>44781</v>
          </cell>
          <cell r="BX240">
            <v>9.9225000000000012</v>
          </cell>
          <cell r="BY240" t="str">
            <v>CGLI10</v>
          </cell>
          <cell r="BZ240" t="str">
            <v>_1</v>
          </cell>
        </row>
        <row r="241">
          <cell r="A241" t="str">
            <v>CGLI10P1</v>
          </cell>
          <cell r="B241" t="str">
            <v>HCCAK333</v>
          </cell>
          <cell r="C241">
            <v>3</v>
          </cell>
          <cell r="D241">
            <v>44720</v>
          </cell>
          <cell r="E241" t="str">
            <v>CGLI10P1</v>
          </cell>
          <cell r="F241" t="str">
            <v>Yes</v>
          </cell>
          <cell r="G241" t="str">
            <v>M</v>
          </cell>
          <cell r="H241">
            <v>70</v>
          </cell>
          <cell r="I241">
            <v>43762</v>
          </cell>
          <cell r="J241" t="str">
            <v>B</v>
          </cell>
          <cell r="K241">
            <v>5</v>
          </cell>
          <cell r="L241" t="str">
            <v>HCC</v>
          </cell>
          <cell r="N241" t="str">
            <v>AMY KIM 6/8/22</v>
          </cell>
          <cell r="P241">
            <v>8</v>
          </cell>
          <cell r="Q241">
            <v>44729</v>
          </cell>
          <cell r="R241">
            <v>19</v>
          </cell>
          <cell r="S241" t="str">
            <v>ZF</v>
          </cell>
          <cell r="T241">
            <v>533</v>
          </cell>
          <cell r="U241">
            <v>3</v>
          </cell>
          <cell r="V241">
            <v>0</v>
          </cell>
          <cell r="W241" t="str">
            <v>PDF</v>
          </cell>
          <cell r="X241">
            <v>157</v>
          </cell>
          <cell r="Y241">
            <v>491.19</v>
          </cell>
          <cell r="Z241">
            <v>302</v>
          </cell>
          <cell r="AA241">
            <v>12.81</v>
          </cell>
          <cell r="AF241">
            <v>50</v>
          </cell>
          <cell r="AG241">
            <v>504</v>
          </cell>
          <cell r="AH241">
            <v>25.2</v>
          </cell>
          <cell r="AI241">
            <v>8.4</v>
          </cell>
          <cell r="AJ241">
            <v>532</v>
          </cell>
          <cell r="AK241" t="str">
            <v>REVCO</v>
          </cell>
          <cell r="AL241" t="str">
            <v>HCC cfDNA 6/22 Box 2</v>
          </cell>
          <cell r="AM241" t="e">
            <v>#VALUE!</v>
          </cell>
          <cell r="AN241">
            <v>15</v>
          </cell>
          <cell r="AO241">
            <v>29.761904761904763</v>
          </cell>
          <cell r="AP241">
            <v>20.238095238095237</v>
          </cell>
          <cell r="AQ241">
            <v>15</v>
          </cell>
          <cell r="AR241">
            <v>44764</v>
          </cell>
          <cell r="AT241">
            <v>11</v>
          </cell>
          <cell r="AU241">
            <v>3</v>
          </cell>
          <cell r="AV241">
            <v>4</v>
          </cell>
          <cell r="AW241" t="str">
            <v>ZF</v>
          </cell>
          <cell r="AY241">
            <v>306</v>
          </cell>
          <cell r="AZ241">
            <v>6.2</v>
          </cell>
          <cell r="BA241">
            <v>30.7</v>
          </cell>
          <cell r="BB241">
            <v>457</v>
          </cell>
          <cell r="BC241">
            <v>0.3</v>
          </cell>
          <cell r="BD241">
            <v>1</v>
          </cell>
          <cell r="BJ241">
            <v>20</v>
          </cell>
          <cell r="BK241">
            <v>6.5</v>
          </cell>
          <cell r="BL241">
            <v>31.7</v>
          </cell>
          <cell r="BM241">
            <v>130</v>
          </cell>
          <cell r="BN241">
            <v>532</v>
          </cell>
          <cell r="BO241" t="str">
            <v>REVCO -20</v>
          </cell>
          <cell r="BP241" t="str">
            <v>HCC PCR1 June 22 box2</v>
          </cell>
          <cell r="BQ241" t="str">
            <v>B6</v>
          </cell>
          <cell r="BR241">
            <v>5</v>
          </cell>
          <cell r="BS241">
            <v>5</v>
          </cell>
          <cell r="BT241">
            <v>3.25</v>
          </cell>
          <cell r="BU241">
            <v>15.85</v>
          </cell>
          <cell r="BV241">
            <v>44781</v>
          </cell>
          <cell r="BX241">
            <v>10.199999999999999</v>
          </cell>
          <cell r="BY241" t="str">
            <v>CGLI10</v>
          </cell>
          <cell r="BZ241">
            <v>1</v>
          </cell>
        </row>
        <row r="242">
          <cell r="A242" t="str">
            <v>CGLI10P2</v>
          </cell>
          <cell r="B242" t="str">
            <v>HCCAK333</v>
          </cell>
          <cell r="C242">
            <v>3</v>
          </cell>
          <cell r="D242">
            <v>44720</v>
          </cell>
          <cell r="E242" t="str">
            <v>CGLI10P2</v>
          </cell>
          <cell r="F242" t="str">
            <v>Yes</v>
          </cell>
          <cell r="G242" t="str">
            <v>M</v>
          </cell>
          <cell r="H242">
            <v>70</v>
          </cell>
          <cell r="I242">
            <v>43762</v>
          </cell>
          <cell r="J242" t="str">
            <v>B</v>
          </cell>
          <cell r="K242">
            <v>5</v>
          </cell>
          <cell r="L242" t="str">
            <v>HCC</v>
          </cell>
          <cell r="N242" t="str">
            <v>AMY KIM 6/8/22</v>
          </cell>
          <cell r="P242">
            <v>11</v>
          </cell>
          <cell r="Q242">
            <v>44729</v>
          </cell>
          <cell r="R242">
            <v>19</v>
          </cell>
          <cell r="S242" t="str">
            <v>ZF</v>
          </cell>
          <cell r="T242">
            <v>533</v>
          </cell>
          <cell r="U242">
            <v>3</v>
          </cell>
          <cell r="V242">
            <v>0</v>
          </cell>
          <cell r="W242" t="str">
            <v>PDF</v>
          </cell>
          <cell r="X242">
            <v>171</v>
          </cell>
          <cell r="Y242">
            <v>101.7</v>
          </cell>
          <cell r="Z242">
            <v>344</v>
          </cell>
          <cell r="AA242">
            <v>19.350000000000001</v>
          </cell>
          <cell r="AB242">
            <v>557</v>
          </cell>
          <cell r="AC242">
            <v>4.55</v>
          </cell>
          <cell r="AF242">
            <v>50</v>
          </cell>
          <cell r="AG242">
            <v>125.60000000000001</v>
          </cell>
          <cell r="AH242">
            <v>6.28</v>
          </cell>
          <cell r="AI242">
            <v>2.0933333333333333</v>
          </cell>
          <cell r="AJ242">
            <v>532</v>
          </cell>
          <cell r="AK242" t="str">
            <v>REVCO</v>
          </cell>
          <cell r="AL242" t="str">
            <v>HCC cfDNA 6/22 Box 2</v>
          </cell>
          <cell r="AM242" t="e">
            <v>#VALUE!</v>
          </cell>
          <cell r="AN242">
            <v>6.28</v>
          </cell>
          <cell r="AO242">
            <v>50</v>
          </cell>
          <cell r="AP242">
            <v>0</v>
          </cell>
          <cell r="AQ242">
            <v>15</v>
          </cell>
          <cell r="AR242">
            <v>44764</v>
          </cell>
          <cell r="AT242">
            <v>12</v>
          </cell>
          <cell r="AU242">
            <v>2</v>
          </cell>
          <cell r="AV242">
            <v>4</v>
          </cell>
          <cell r="AW242" t="str">
            <v>ZF</v>
          </cell>
          <cell r="AY242">
            <v>308</v>
          </cell>
          <cell r="AZ242">
            <v>1.45</v>
          </cell>
          <cell r="BA242">
            <v>7.1</v>
          </cell>
          <cell r="BB242">
            <v>490</v>
          </cell>
          <cell r="BC242">
            <v>0.23</v>
          </cell>
          <cell r="BD242">
            <v>0.7</v>
          </cell>
          <cell r="BJ242">
            <v>20</v>
          </cell>
          <cell r="BK242">
            <v>1.68</v>
          </cell>
          <cell r="BL242">
            <v>7.8</v>
          </cell>
          <cell r="BM242">
            <v>33.6</v>
          </cell>
          <cell r="BN242">
            <v>532</v>
          </cell>
          <cell r="BO242" t="str">
            <v>REVCO -20</v>
          </cell>
          <cell r="BP242" t="str">
            <v>HCC PCR1 June 22 box2</v>
          </cell>
          <cell r="BQ242" t="str">
            <v>B7</v>
          </cell>
          <cell r="BR242">
            <v>10</v>
          </cell>
          <cell r="BS242">
            <v>0</v>
          </cell>
          <cell r="BT242">
            <v>1.68</v>
          </cell>
          <cell r="BU242">
            <v>7.8</v>
          </cell>
          <cell r="BV242">
            <v>44781</v>
          </cell>
          <cell r="BX242">
            <v>0</v>
          </cell>
          <cell r="BY242" t="str">
            <v>CGLI10</v>
          </cell>
          <cell r="BZ242">
            <v>2</v>
          </cell>
        </row>
        <row r="243">
          <cell r="A243" t="str">
            <v>CGH16N_7</v>
          </cell>
          <cell r="E243" t="str">
            <v>CGH16N_7</v>
          </cell>
          <cell r="S243" t="str">
            <v>AL</v>
          </cell>
          <cell r="W243" t="str">
            <v>103018 nDNA 1_DNA 1000_DE13805124_2018-10-30_15-52-31</v>
          </cell>
          <cell r="X243">
            <v>157</v>
          </cell>
          <cell r="Y243">
            <v>33.880000000000003</v>
          </cell>
          <cell r="AF243">
            <v>50</v>
          </cell>
          <cell r="AG243">
            <v>33.880000000000003</v>
          </cell>
          <cell r="AH243">
            <v>1694.0000000000002</v>
          </cell>
          <cell r="AI243" t="e">
            <v>#DIV/0!</v>
          </cell>
          <cell r="AJ243">
            <v>531</v>
          </cell>
          <cell r="AK243">
            <v>-20</v>
          </cell>
          <cell r="AL243" t="str">
            <v>Lymphocyte control</v>
          </cell>
          <cell r="AM243" t="str">
            <v>small box</v>
          </cell>
          <cell r="AN243">
            <v>34</v>
          </cell>
          <cell r="AO243">
            <v>1.0035419126328216</v>
          </cell>
          <cell r="AP243">
            <v>48.996458087367181</v>
          </cell>
          <cell r="AQ243">
            <v>15</v>
          </cell>
          <cell r="AR243">
            <v>44764</v>
          </cell>
          <cell r="AT243">
            <v>13</v>
          </cell>
          <cell r="AU243">
            <v>3</v>
          </cell>
          <cell r="AV243">
            <v>4</v>
          </cell>
          <cell r="AW243" t="str">
            <v>ZF</v>
          </cell>
          <cell r="AY243">
            <v>289</v>
          </cell>
          <cell r="AZ243">
            <v>9.5500000000000007</v>
          </cell>
          <cell r="BA243">
            <v>50</v>
          </cell>
          <cell r="BB243">
            <v>493</v>
          </cell>
          <cell r="BC243">
            <v>3.27</v>
          </cell>
          <cell r="BD243">
            <v>10</v>
          </cell>
          <cell r="BJ243">
            <v>20</v>
          </cell>
          <cell r="BK243">
            <v>12.82</v>
          </cell>
          <cell r="BL243">
            <v>60</v>
          </cell>
          <cell r="BM243">
            <v>256.39999999999998</v>
          </cell>
          <cell r="BN243">
            <v>532</v>
          </cell>
          <cell r="BO243" t="str">
            <v>REVCO -20</v>
          </cell>
          <cell r="BP243" t="str">
            <v>HCC PCR1 June 22 box2</v>
          </cell>
          <cell r="BQ243" t="str">
            <v>B8</v>
          </cell>
          <cell r="BR243">
            <v>5</v>
          </cell>
          <cell r="BS243">
            <v>5</v>
          </cell>
          <cell r="BT243">
            <v>6.41</v>
          </cell>
          <cell r="BU243">
            <v>30</v>
          </cell>
          <cell r="BV243">
            <v>44781</v>
          </cell>
          <cell r="BX243">
            <v>1660.0000000000002</v>
          </cell>
          <cell r="BY243" t="str">
            <v>CGH16N_7</v>
          </cell>
        </row>
        <row r="244">
          <cell r="A244" t="str">
            <v>CGLI174P</v>
          </cell>
          <cell r="B244">
            <v>10026</v>
          </cell>
          <cell r="C244">
            <v>1</v>
          </cell>
          <cell r="D244">
            <v>44673</v>
          </cell>
          <cell r="E244" t="str">
            <v>CGLI174P</v>
          </cell>
          <cell r="F244" t="str">
            <v>No</v>
          </cell>
          <cell r="G244" t="str">
            <v>F</v>
          </cell>
          <cell r="H244">
            <v>56.542094455852201</v>
          </cell>
          <cell r="I244">
            <v>42888</v>
          </cell>
          <cell r="J244" t="str">
            <v>N</v>
          </cell>
          <cell r="L244" t="str">
            <v>HCV</v>
          </cell>
          <cell r="M244" t="str">
            <v>Yes</v>
          </cell>
          <cell r="N244" t="str">
            <v>ALIVE HCV</v>
          </cell>
          <cell r="O244" t="str">
            <v>Well #</v>
          </cell>
          <cell r="P244">
            <v>34</v>
          </cell>
          <cell r="Q244">
            <v>44726</v>
          </cell>
          <cell r="R244">
            <v>14</v>
          </cell>
          <cell r="S244" t="str">
            <v>ZF</v>
          </cell>
          <cell r="T244">
            <v>533</v>
          </cell>
          <cell r="U244">
            <v>1</v>
          </cell>
          <cell r="V244">
            <v>0</v>
          </cell>
          <cell r="W244" t="str">
            <v>PDF</v>
          </cell>
          <cell r="X244">
            <v>173</v>
          </cell>
          <cell r="Y244">
            <v>23.35</v>
          </cell>
          <cell r="AF244">
            <v>50</v>
          </cell>
          <cell r="AG244">
            <v>23.35</v>
          </cell>
          <cell r="AH244">
            <v>1.1675</v>
          </cell>
          <cell r="AI244">
            <v>1.1675</v>
          </cell>
          <cell r="AJ244">
            <v>532</v>
          </cell>
          <cell r="AK244" t="str">
            <v>REVCO</v>
          </cell>
          <cell r="AL244" t="str">
            <v>HCC cfDNA 6/22 Box 1</v>
          </cell>
          <cell r="AM244" t="e">
            <v>#VALUE!</v>
          </cell>
          <cell r="AN244">
            <v>1.1675</v>
          </cell>
          <cell r="AO244">
            <v>50</v>
          </cell>
          <cell r="AP244">
            <v>0</v>
          </cell>
          <cell r="AQ244">
            <v>16</v>
          </cell>
          <cell r="AR244">
            <v>44767</v>
          </cell>
          <cell r="AT244">
            <v>14</v>
          </cell>
          <cell r="AU244">
            <v>1</v>
          </cell>
          <cell r="AV244">
            <v>4</v>
          </cell>
          <cell r="AW244" t="str">
            <v>ZF</v>
          </cell>
          <cell r="AY244">
            <v>300</v>
          </cell>
          <cell r="AZ244">
            <v>0.61</v>
          </cell>
          <cell r="BA244">
            <v>3.1</v>
          </cell>
          <cell r="BJ244">
            <v>20</v>
          </cell>
          <cell r="BK244">
            <v>0.61</v>
          </cell>
          <cell r="BL244">
            <v>3.1</v>
          </cell>
          <cell r="BM244">
            <v>12.2</v>
          </cell>
          <cell r="BN244">
            <v>532</v>
          </cell>
          <cell r="BO244" t="str">
            <v>REVCO -20</v>
          </cell>
          <cell r="BP244" t="str">
            <v>HCC PCR1 June 22 box2</v>
          </cell>
          <cell r="BQ244" t="str">
            <v>B9</v>
          </cell>
          <cell r="BR244">
            <v>10</v>
          </cell>
          <cell r="BS244">
            <v>0</v>
          </cell>
          <cell r="BT244">
            <v>0.61</v>
          </cell>
          <cell r="BU244">
            <v>3.1</v>
          </cell>
          <cell r="BV244">
            <v>44781</v>
          </cell>
          <cell r="BX244">
            <v>0</v>
          </cell>
          <cell r="BY244" t="str">
            <v>CGLI174</v>
          </cell>
        </row>
        <row r="245">
          <cell r="A245" t="str">
            <v>CGLI175P</v>
          </cell>
          <cell r="B245">
            <v>50165</v>
          </cell>
          <cell r="C245">
            <v>1</v>
          </cell>
          <cell r="D245">
            <v>44673</v>
          </cell>
          <cell r="E245" t="str">
            <v>CGLI175P</v>
          </cell>
          <cell r="F245" t="str">
            <v>No</v>
          </cell>
          <cell r="G245" t="str">
            <v>F</v>
          </cell>
          <cell r="H245">
            <v>46.918548939082797</v>
          </cell>
          <cell r="I245">
            <v>43084</v>
          </cell>
          <cell r="J245" t="str">
            <v>N</v>
          </cell>
          <cell r="L245" t="str">
            <v>HCV</v>
          </cell>
          <cell r="M245" t="str">
            <v>Yes</v>
          </cell>
          <cell r="N245" t="str">
            <v>ALIVE HCV</v>
          </cell>
          <cell r="O245" t="str">
            <v>Well #</v>
          </cell>
          <cell r="P245">
            <v>35</v>
          </cell>
          <cell r="Q245">
            <v>44726</v>
          </cell>
          <cell r="R245">
            <v>14</v>
          </cell>
          <cell r="S245" t="str">
            <v>ZF</v>
          </cell>
          <cell r="T245">
            <v>533</v>
          </cell>
          <cell r="U245">
            <v>1</v>
          </cell>
          <cell r="V245">
            <v>0</v>
          </cell>
          <cell r="W245" t="str">
            <v>PDF</v>
          </cell>
          <cell r="X245">
            <v>169</v>
          </cell>
          <cell r="Y245">
            <v>30.58</v>
          </cell>
          <cell r="AF245">
            <v>50</v>
          </cell>
          <cell r="AG245">
            <v>30.58</v>
          </cell>
          <cell r="AH245">
            <v>1.5289999999999999</v>
          </cell>
          <cell r="AI245">
            <v>1.5289999999999999</v>
          </cell>
          <cell r="AJ245">
            <v>532</v>
          </cell>
          <cell r="AK245" t="str">
            <v>REVCO</v>
          </cell>
          <cell r="AL245" t="str">
            <v>HCC cfDNA 6/22 Box 1</v>
          </cell>
          <cell r="AM245" t="e">
            <v>#VALUE!</v>
          </cell>
          <cell r="AN245">
            <v>1.5289999999999999</v>
          </cell>
          <cell r="AO245">
            <v>50</v>
          </cell>
          <cell r="AP245">
            <v>0</v>
          </cell>
          <cell r="AQ245">
            <v>16</v>
          </cell>
          <cell r="AR245">
            <v>44767</v>
          </cell>
          <cell r="AT245">
            <v>15</v>
          </cell>
          <cell r="AU245">
            <v>1</v>
          </cell>
          <cell r="AV245">
            <v>4</v>
          </cell>
          <cell r="AW245" t="str">
            <v>ZF</v>
          </cell>
          <cell r="AY245">
            <v>305</v>
          </cell>
          <cell r="AZ245">
            <v>0.15</v>
          </cell>
          <cell r="BA245">
            <v>0.8</v>
          </cell>
          <cell r="BJ245">
            <v>20</v>
          </cell>
          <cell r="BK245">
            <v>0.15</v>
          </cell>
          <cell r="BL245">
            <v>0.8</v>
          </cell>
          <cell r="BM245">
            <v>3</v>
          </cell>
          <cell r="BN245">
            <v>532</v>
          </cell>
          <cell r="BO245" t="str">
            <v>REVCO -20</v>
          </cell>
          <cell r="BP245" t="str">
            <v>HCC PCR1 June 22 box2</v>
          </cell>
          <cell r="BQ245" t="str">
            <v>C1</v>
          </cell>
          <cell r="BR245">
            <v>10</v>
          </cell>
          <cell r="BS245">
            <v>0</v>
          </cell>
          <cell r="BT245">
            <v>0.15</v>
          </cell>
          <cell r="BU245">
            <v>0.8</v>
          </cell>
          <cell r="BV245">
            <v>44781</v>
          </cell>
          <cell r="BX245">
            <v>0</v>
          </cell>
          <cell r="BY245" t="str">
            <v>CGLI175</v>
          </cell>
        </row>
        <row r="246">
          <cell r="A246" t="str">
            <v>CGLI176P</v>
          </cell>
          <cell r="B246">
            <v>79031</v>
          </cell>
          <cell r="C246">
            <v>1</v>
          </cell>
          <cell r="D246">
            <v>44673</v>
          </cell>
          <cell r="E246" t="str">
            <v>CGLI176P</v>
          </cell>
          <cell r="F246" t="str">
            <v>No</v>
          </cell>
          <cell r="G246" t="str">
            <v>F</v>
          </cell>
          <cell r="H246">
            <v>41.664613278576297</v>
          </cell>
          <cell r="I246">
            <v>43111</v>
          </cell>
          <cell r="J246" t="str">
            <v>N</v>
          </cell>
          <cell r="L246" t="str">
            <v>HCV</v>
          </cell>
          <cell r="M246" t="str">
            <v>Yes</v>
          </cell>
          <cell r="N246" t="str">
            <v>ALIVE HCV</v>
          </cell>
          <cell r="O246" t="str">
            <v>Well #</v>
          </cell>
          <cell r="P246">
            <v>36</v>
          </cell>
          <cell r="Q246">
            <v>44726</v>
          </cell>
          <cell r="R246">
            <v>14</v>
          </cell>
          <cell r="S246" t="str">
            <v>ZF</v>
          </cell>
          <cell r="T246">
            <v>533</v>
          </cell>
          <cell r="U246">
            <v>1</v>
          </cell>
          <cell r="V246">
            <v>0</v>
          </cell>
          <cell r="W246" t="str">
            <v>PDF</v>
          </cell>
          <cell r="X246">
            <v>170</v>
          </cell>
          <cell r="Y246">
            <v>20.76</v>
          </cell>
          <cell r="AF246">
            <v>50</v>
          </cell>
          <cell r="AG246">
            <v>20.76</v>
          </cell>
          <cell r="AH246">
            <v>1.038</v>
          </cell>
          <cell r="AI246">
            <v>1.038</v>
          </cell>
          <cell r="AJ246">
            <v>532</v>
          </cell>
          <cell r="AK246" t="str">
            <v>REVCO</v>
          </cell>
          <cell r="AL246" t="str">
            <v>HCC cfDNA 6/22 Box 1</v>
          </cell>
          <cell r="AM246" t="e">
            <v>#VALUE!</v>
          </cell>
          <cell r="AN246">
            <v>1.038</v>
          </cell>
          <cell r="AO246">
            <v>50</v>
          </cell>
          <cell r="AP246">
            <v>0</v>
          </cell>
          <cell r="AQ246">
            <v>16</v>
          </cell>
          <cell r="AR246">
            <v>44767</v>
          </cell>
          <cell r="AT246">
            <v>16</v>
          </cell>
          <cell r="AU246">
            <v>1</v>
          </cell>
          <cell r="AV246">
            <v>4</v>
          </cell>
          <cell r="AW246" t="str">
            <v>ZF</v>
          </cell>
          <cell r="AY246">
            <v>305</v>
          </cell>
          <cell r="AZ246">
            <v>0.62</v>
          </cell>
          <cell r="BA246">
            <v>3.1</v>
          </cell>
          <cell r="BJ246">
            <v>20</v>
          </cell>
          <cell r="BK246">
            <v>0.62</v>
          </cell>
          <cell r="BL246">
            <v>3.1</v>
          </cell>
          <cell r="BM246">
            <v>12.4</v>
          </cell>
          <cell r="BN246">
            <v>532</v>
          </cell>
          <cell r="BO246" t="str">
            <v>REVCO -20</v>
          </cell>
          <cell r="BP246" t="str">
            <v>HCC PCR1 June 22 box2</v>
          </cell>
          <cell r="BQ246" t="str">
            <v>C2</v>
          </cell>
          <cell r="BR246">
            <v>10</v>
          </cell>
          <cell r="BS246">
            <v>0</v>
          </cell>
          <cell r="BT246">
            <v>0.62</v>
          </cell>
          <cell r="BU246">
            <v>3.1</v>
          </cell>
          <cell r="BV246">
            <v>44781</v>
          </cell>
          <cell r="BX246">
            <v>0</v>
          </cell>
          <cell r="BY246" t="str">
            <v>CGLI176</v>
          </cell>
        </row>
        <row r="247">
          <cell r="A247" t="str">
            <v>CGLI191P</v>
          </cell>
          <cell r="B247">
            <v>12401</v>
          </cell>
          <cell r="C247">
            <v>1</v>
          </cell>
          <cell r="D247">
            <v>44673</v>
          </cell>
          <cell r="E247" t="str">
            <v>CGLI191P</v>
          </cell>
          <cell r="F247" t="str">
            <v>No</v>
          </cell>
          <cell r="G247" t="str">
            <v>M</v>
          </cell>
          <cell r="H247">
            <v>60.6872005475702</v>
          </cell>
          <cell r="I247">
            <v>43614</v>
          </cell>
          <cell r="J247" t="str">
            <v>N</v>
          </cell>
          <cell r="L247" t="str">
            <v>HCV</v>
          </cell>
          <cell r="M247" t="str">
            <v>No</v>
          </cell>
          <cell r="N247" t="str">
            <v>ALIVE HCV</v>
          </cell>
          <cell r="O247" t="str">
            <v>Well #</v>
          </cell>
          <cell r="P247">
            <v>51</v>
          </cell>
          <cell r="Q247">
            <v>44727</v>
          </cell>
          <cell r="R247">
            <v>15</v>
          </cell>
          <cell r="S247" t="str">
            <v>ZF</v>
          </cell>
          <cell r="T247">
            <v>533</v>
          </cell>
          <cell r="U247">
            <v>1</v>
          </cell>
          <cell r="V247">
            <v>0</v>
          </cell>
          <cell r="W247" t="str">
            <v>PDF</v>
          </cell>
          <cell r="X247">
            <v>173</v>
          </cell>
          <cell r="Y247">
            <v>76.540000000000006</v>
          </cell>
          <cell r="AF247">
            <v>50</v>
          </cell>
          <cell r="AG247">
            <v>76.540000000000006</v>
          </cell>
          <cell r="AH247">
            <v>3.8270000000000004</v>
          </cell>
          <cell r="AI247">
            <v>3.8270000000000004</v>
          </cell>
          <cell r="AJ247">
            <v>532</v>
          </cell>
          <cell r="AK247" t="str">
            <v>REVCO</v>
          </cell>
          <cell r="AL247" t="str">
            <v>HCC cfDNA 6/22 Box 1</v>
          </cell>
          <cell r="AM247" t="e">
            <v>#VALUE!</v>
          </cell>
          <cell r="AN247">
            <v>3.8270000000000004</v>
          </cell>
          <cell r="AO247">
            <v>50</v>
          </cell>
          <cell r="AP247">
            <v>0</v>
          </cell>
          <cell r="AQ247">
            <v>16</v>
          </cell>
          <cell r="AR247">
            <v>44767</v>
          </cell>
          <cell r="AT247">
            <v>17</v>
          </cell>
          <cell r="AU247">
            <v>1</v>
          </cell>
          <cell r="AV247">
            <v>4</v>
          </cell>
          <cell r="AW247" t="str">
            <v>ZF</v>
          </cell>
          <cell r="AY247">
            <v>308</v>
          </cell>
          <cell r="AZ247">
            <v>1.59</v>
          </cell>
          <cell r="BA247">
            <v>7.8</v>
          </cell>
          <cell r="BJ247">
            <v>20</v>
          </cell>
          <cell r="BK247">
            <v>1.59</v>
          </cell>
          <cell r="BL247">
            <v>7.8</v>
          </cell>
          <cell r="BM247">
            <v>31.8</v>
          </cell>
          <cell r="BN247">
            <v>532</v>
          </cell>
          <cell r="BO247" t="str">
            <v>REVCO -20</v>
          </cell>
          <cell r="BP247" t="str">
            <v>HCC PCR1 June 22 box2</v>
          </cell>
          <cell r="BQ247" t="str">
            <v>C3</v>
          </cell>
          <cell r="BR247">
            <v>10</v>
          </cell>
          <cell r="BS247">
            <v>0</v>
          </cell>
          <cell r="BT247">
            <v>1.59</v>
          </cell>
          <cell r="BU247">
            <v>7.8</v>
          </cell>
          <cell r="BV247">
            <v>44781</v>
          </cell>
          <cell r="BX247">
            <v>0</v>
          </cell>
          <cell r="BY247" t="str">
            <v>CGLI191</v>
          </cell>
        </row>
        <row r="248">
          <cell r="A248" t="str">
            <v>CGLI192P</v>
          </cell>
          <cell r="B248">
            <v>70180</v>
          </cell>
          <cell r="C248">
            <v>1</v>
          </cell>
          <cell r="D248">
            <v>44673</v>
          </cell>
          <cell r="E248" t="str">
            <v>CGLI192P</v>
          </cell>
          <cell r="F248" t="str">
            <v>No</v>
          </cell>
          <cell r="G248" t="str">
            <v>M</v>
          </cell>
          <cell r="H248">
            <v>56.098562628336801</v>
          </cell>
          <cell r="I248">
            <v>43627</v>
          </cell>
          <cell r="J248" t="str">
            <v>N</v>
          </cell>
          <cell r="L248" t="str">
            <v>HCV</v>
          </cell>
          <cell r="M248" t="str">
            <v>No</v>
          </cell>
          <cell r="N248" t="str">
            <v>ALIVE HCV</v>
          </cell>
          <cell r="O248" t="str">
            <v>Well #</v>
          </cell>
          <cell r="P248">
            <v>52</v>
          </cell>
          <cell r="Q248">
            <v>44727</v>
          </cell>
          <cell r="R248">
            <v>15</v>
          </cell>
          <cell r="S248" t="str">
            <v>ZF</v>
          </cell>
          <cell r="T248">
            <v>533</v>
          </cell>
          <cell r="U248">
            <v>1</v>
          </cell>
          <cell r="V248">
            <v>0</v>
          </cell>
          <cell r="W248" t="str">
            <v>PDF</v>
          </cell>
          <cell r="X248">
            <v>166</v>
          </cell>
          <cell r="Y248">
            <v>22.17</v>
          </cell>
          <cell r="AF248">
            <v>50</v>
          </cell>
          <cell r="AG248">
            <v>22.17</v>
          </cell>
          <cell r="AH248">
            <v>1.1085</v>
          </cell>
          <cell r="AI248">
            <v>1.1085</v>
          </cell>
          <cell r="AJ248">
            <v>532</v>
          </cell>
          <cell r="AK248" t="str">
            <v>REVCO</v>
          </cell>
          <cell r="AL248" t="str">
            <v>HCC cfDNA 6/22 Box 1</v>
          </cell>
          <cell r="AM248" t="e">
            <v>#VALUE!</v>
          </cell>
          <cell r="AN248">
            <v>1.1085</v>
          </cell>
          <cell r="AO248">
            <v>50</v>
          </cell>
          <cell r="AP248">
            <v>0</v>
          </cell>
          <cell r="AQ248">
            <v>16</v>
          </cell>
          <cell r="AR248">
            <v>44767</v>
          </cell>
          <cell r="AT248">
            <v>18</v>
          </cell>
          <cell r="AU248">
            <v>1</v>
          </cell>
          <cell r="AV248">
            <v>4</v>
          </cell>
          <cell r="AW248" t="str">
            <v>ZF</v>
          </cell>
          <cell r="AY248">
            <v>307</v>
          </cell>
          <cell r="AZ248">
            <v>0.87</v>
          </cell>
          <cell r="BA248">
            <v>4.3</v>
          </cell>
          <cell r="BJ248">
            <v>20</v>
          </cell>
          <cell r="BK248">
            <v>0.87</v>
          </cell>
          <cell r="BL248">
            <v>4.3</v>
          </cell>
          <cell r="BM248">
            <v>17.399999999999999</v>
          </cell>
          <cell r="BN248">
            <v>532</v>
          </cell>
          <cell r="BO248" t="str">
            <v>REVCO -20</v>
          </cell>
          <cell r="BP248" t="str">
            <v>HCC PCR1 June 22 box2</v>
          </cell>
          <cell r="BQ248" t="str">
            <v>C4</v>
          </cell>
          <cell r="BR248">
            <v>10</v>
          </cell>
          <cell r="BS248">
            <v>0</v>
          </cell>
          <cell r="BT248">
            <v>0.87</v>
          </cell>
          <cell r="BU248">
            <v>4.3</v>
          </cell>
          <cell r="BV248">
            <v>44781</v>
          </cell>
          <cell r="BX248">
            <v>0</v>
          </cell>
          <cell r="BY248" t="str">
            <v>CGLI192</v>
          </cell>
        </row>
        <row r="249">
          <cell r="A249" t="str">
            <v>CGLI193P</v>
          </cell>
          <cell r="B249">
            <v>30409</v>
          </cell>
          <cell r="C249">
            <v>1</v>
          </cell>
          <cell r="D249">
            <v>44673</v>
          </cell>
          <cell r="E249" t="str">
            <v>CGLI193P</v>
          </cell>
          <cell r="F249" t="str">
            <v>No</v>
          </cell>
          <cell r="G249" t="str">
            <v>F</v>
          </cell>
          <cell r="H249">
            <v>56.528405201916499</v>
          </cell>
          <cell r="I249">
            <v>43636</v>
          </cell>
          <cell r="J249" t="str">
            <v>N</v>
          </cell>
          <cell r="L249" t="str">
            <v>HCV</v>
          </cell>
          <cell r="M249" t="str">
            <v>No</v>
          </cell>
          <cell r="N249" t="str">
            <v>ALIVE HCV</v>
          </cell>
          <cell r="O249" t="str">
            <v>Well #</v>
          </cell>
          <cell r="P249">
            <v>53</v>
          </cell>
          <cell r="Q249">
            <v>44727</v>
          </cell>
          <cell r="R249">
            <v>15</v>
          </cell>
          <cell r="S249" t="str">
            <v>ZF</v>
          </cell>
          <cell r="T249">
            <v>533</v>
          </cell>
          <cell r="U249">
            <v>1</v>
          </cell>
          <cell r="V249">
            <v>0</v>
          </cell>
          <cell r="W249" t="str">
            <v>PDF</v>
          </cell>
          <cell r="X249">
            <v>165</v>
          </cell>
          <cell r="Y249">
            <v>32.82</v>
          </cell>
          <cell r="AF249">
            <v>50</v>
          </cell>
          <cell r="AG249">
            <v>32.82</v>
          </cell>
          <cell r="AH249">
            <v>1.641</v>
          </cell>
          <cell r="AI249">
            <v>1.641</v>
          </cell>
          <cell r="AJ249">
            <v>532</v>
          </cell>
          <cell r="AK249" t="str">
            <v>REVCO</v>
          </cell>
          <cell r="AL249" t="str">
            <v>HCC cfDNA 6/22 Box 1</v>
          </cell>
          <cell r="AM249" t="e">
            <v>#VALUE!</v>
          </cell>
          <cell r="AN249">
            <v>1.641</v>
          </cell>
          <cell r="AO249">
            <v>50</v>
          </cell>
          <cell r="AP249">
            <v>0</v>
          </cell>
          <cell r="AQ249">
            <v>16</v>
          </cell>
          <cell r="AR249">
            <v>44767</v>
          </cell>
          <cell r="AT249">
            <v>19</v>
          </cell>
          <cell r="AU249">
            <v>1</v>
          </cell>
          <cell r="AV249">
            <v>4</v>
          </cell>
          <cell r="AW249" t="str">
            <v>ZF</v>
          </cell>
          <cell r="AY249">
            <v>307</v>
          </cell>
          <cell r="AZ249">
            <v>0.14000000000000001</v>
          </cell>
          <cell r="BA249">
            <v>0.7</v>
          </cell>
          <cell r="BJ249">
            <v>20</v>
          </cell>
          <cell r="BK249">
            <v>0.14000000000000001</v>
          </cell>
          <cell r="BL249">
            <v>0.7</v>
          </cell>
          <cell r="BM249">
            <v>2.8000000000000003</v>
          </cell>
          <cell r="BN249">
            <v>532</v>
          </cell>
          <cell r="BO249" t="str">
            <v>REVCO -20</v>
          </cell>
          <cell r="BP249" t="str">
            <v>HCC PCR1 June 22 box2</v>
          </cell>
          <cell r="BQ249" t="str">
            <v>C5</v>
          </cell>
          <cell r="BR249">
            <v>10</v>
          </cell>
          <cell r="BS249">
            <v>0</v>
          </cell>
          <cell r="BT249">
            <v>0.14000000000000001</v>
          </cell>
          <cell r="BU249">
            <v>0.7</v>
          </cell>
          <cell r="BV249">
            <v>44781</v>
          </cell>
          <cell r="BX249">
            <v>0</v>
          </cell>
          <cell r="BY249" t="str">
            <v>CGLI193</v>
          </cell>
        </row>
        <row r="250">
          <cell r="A250" t="str">
            <v>CGLI217P</v>
          </cell>
          <cell r="B250" t="str">
            <v>HCCAK336</v>
          </cell>
          <cell r="C250">
            <v>3</v>
          </cell>
          <cell r="D250">
            <v>44720</v>
          </cell>
          <cell r="E250" t="str">
            <v>CGLI217P</v>
          </cell>
          <cell r="F250" t="str">
            <v>Yes</v>
          </cell>
          <cell r="G250" t="str">
            <v>M</v>
          </cell>
          <cell r="H250">
            <v>73</v>
          </cell>
          <cell r="I250">
            <v>43776</v>
          </cell>
          <cell r="J250" t="str">
            <v>B</v>
          </cell>
          <cell r="K250" t="str">
            <v>A</v>
          </cell>
          <cell r="L250" t="str">
            <v>HCC</v>
          </cell>
          <cell r="N250" t="str">
            <v>AMY KIM 6/8/22</v>
          </cell>
          <cell r="P250">
            <v>54</v>
          </cell>
          <cell r="Q250">
            <v>44729</v>
          </cell>
          <cell r="R250">
            <v>19</v>
          </cell>
          <cell r="S250" t="str">
            <v>ZF</v>
          </cell>
          <cell r="T250">
            <v>533</v>
          </cell>
          <cell r="U250">
            <v>3</v>
          </cell>
          <cell r="V250">
            <v>0</v>
          </cell>
          <cell r="W250" t="str">
            <v>PDF</v>
          </cell>
          <cell r="X250">
            <v>166</v>
          </cell>
          <cell r="Y250">
            <v>373.71</v>
          </cell>
          <cell r="Z250" t="str">
            <v xml:space="preserve"> </v>
          </cell>
          <cell r="AF250">
            <v>50</v>
          </cell>
          <cell r="AG250">
            <v>373.71</v>
          </cell>
          <cell r="AH250">
            <v>18.685500000000001</v>
          </cell>
          <cell r="AI250">
            <v>6.2285000000000004</v>
          </cell>
          <cell r="AJ250">
            <v>532</v>
          </cell>
          <cell r="AK250" t="str">
            <v>REVCO</v>
          </cell>
          <cell r="AL250" t="str">
            <v>HCC cfDNA 6/22 Box 2</v>
          </cell>
          <cell r="AM250" t="e">
            <v>#VALUE!</v>
          </cell>
          <cell r="AN250">
            <v>15</v>
          </cell>
          <cell r="AO250">
            <v>40.138074977924056</v>
          </cell>
          <cell r="AP250">
            <v>9.861925022075944</v>
          </cell>
          <cell r="AQ250">
            <v>16</v>
          </cell>
          <cell r="AR250">
            <v>44767</v>
          </cell>
          <cell r="AT250">
            <v>20</v>
          </cell>
          <cell r="AU250">
            <v>3</v>
          </cell>
          <cell r="AV250">
            <v>4</v>
          </cell>
          <cell r="AW250" t="str">
            <v>ZF</v>
          </cell>
          <cell r="AY250">
            <v>303</v>
          </cell>
          <cell r="AZ250">
            <v>2.62</v>
          </cell>
          <cell r="BA250">
            <v>13.1</v>
          </cell>
          <cell r="BJ250">
            <v>20</v>
          </cell>
          <cell r="BK250">
            <v>2.62</v>
          </cell>
          <cell r="BL250">
            <v>13.1</v>
          </cell>
          <cell r="BM250">
            <v>52.400000000000006</v>
          </cell>
          <cell r="BN250">
            <v>532</v>
          </cell>
          <cell r="BO250" t="str">
            <v>REVCO -20</v>
          </cell>
          <cell r="BP250" t="str">
            <v>HCC PCR1 June 22 box2</v>
          </cell>
          <cell r="BQ250" t="str">
            <v>C6</v>
          </cell>
          <cell r="BR250">
            <v>10</v>
          </cell>
          <cell r="BS250">
            <v>0</v>
          </cell>
          <cell r="BT250">
            <v>2.62</v>
          </cell>
          <cell r="BU250">
            <v>13.1</v>
          </cell>
          <cell r="BV250">
            <v>44781</v>
          </cell>
          <cell r="BX250">
            <v>3.6855000000000011</v>
          </cell>
          <cell r="BY250" t="str">
            <v>CGLI217</v>
          </cell>
        </row>
        <row r="251">
          <cell r="A251" t="str">
            <v>CGLI217P1</v>
          </cell>
          <cell r="B251" t="str">
            <v>HCCAK336</v>
          </cell>
          <cell r="C251">
            <v>3</v>
          </cell>
          <cell r="D251">
            <v>44720</v>
          </cell>
          <cell r="E251" t="str">
            <v>CGLI217P1</v>
          </cell>
          <cell r="F251" t="str">
            <v>Yes</v>
          </cell>
          <cell r="G251" t="str">
            <v>M</v>
          </cell>
          <cell r="H251">
            <v>73</v>
          </cell>
          <cell r="I251">
            <v>43776</v>
          </cell>
          <cell r="J251" t="str">
            <v>B</v>
          </cell>
          <cell r="K251" t="str">
            <v>A</v>
          </cell>
          <cell r="L251" t="str">
            <v>HCC</v>
          </cell>
          <cell r="N251" t="str">
            <v>AMY KIM 6/8/22</v>
          </cell>
          <cell r="P251">
            <v>57</v>
          </cell>
          <cell r="Q251">
            <v>44729</v>
          </cell>
          <cell r="R251">
            <v>19</v>
          </cell>
          <cell r="S251" t="str">
            <v>ZF</v>
          </cell>
          <cell r="T251">
            <v>533</v>
          </cell>
          <cell r="U251">
            <v>3</v>
          </cell>
          <cell r="V251">
            <v>0</v>
          </cell>
          <cell r="W251" t="str">
            <v>PDF</v>
          </cell>
          <cell r="X251">
            <v>162</v>
          </cell>
          <cell r="Y251">
            <v>200.17</v>
          </cell>
          <cell r="Z251">
            <v>357</v>
          </cell>
          <cell r="AA251">
            <v>15.99</v>
          </cell>
          <cell r="AF251">
            <v>50</v>
          </cell>
          <cell r="AG251">
            <v>216.16</v>
          </cell>
          <cell r="AH251">
            <v>10.808</v>
          </cell>
          <cell r="AI251">
            <v>3.6026666666666665</v>
          </cell>
          <cell r="AJ251">
            <v>532</v>
          </cell>
          <cell r="AK251" t="str">
            <v>REVCO</v>
          </cell>
          <cell r="AL251" t="str">
            <v>HCC cfDNA 6/22 Box 2</v>
          </cell>
          <cell r="AM251" t="e">
            <v>#VALUE!</v>
          </cell>
          <cell r="AN251">
            <v>10.808</v>
          </cell>
          <cell r="AO251">
            <v>50</v>
          </cell>
          <cell r="AP251">
            <v>0</v>
          </cell>
          <cell r="AQ251">
            <v>16</v>
          </cell>
          <cell r="AR251">
            <v>44767</v>
          </cell>
          <cell r="AT251">
            <v>21</v>
          </cell>
          <cell r="AU251">
            <v>3</v>
          </cell>
          <cell r="AV251">
            <v>4</v>
          </cell>
          <cell r="AW251" t="str">
            <v>ZF</v>
          </cell>
          <cell r="AY251">
            <v>307</v>
          </cell>
          <cell r="AZ251">
            <v>2.14</v>
          </cell>
          <cell r="BA251">
            <v>10.6</v>
          </cell>
          <cell r="BJ251">
            <v>20</v>
          </cell>
          <cell r="BK251">
            <v>2.14</v>
          </cell>
          <cell r="BL251">
            <v>10.6</v>
          </cell>
          <cell r="BM251">
            <v>42.800000000000004</v>
          </cell>
          <cell r="BN251">
            <v>532</v>
          </cell>
          <cell r="BO251" t="str">
            <v>REVCO -20</v>
          </cell>
          <cell r="BP251" t="str">
            <v>HCC PCR1 June 22 box2</v>
          </cell>
          <cell r="BQ251" t="str">
            <v>C7</v>
          </cell>
          <cell r="BR251">
            <v>10</v>
          </cell>
          <cell r="BS251">
            <v>0</v>
          </cell>
          <cell r="BT251">
            <v>2.14</v>
          </cell>
          <cell r="BU251">
            <v>10.6</v>
          </cell>
          <cell r="BV251">
            <v>44781</v>
          </cell>
          <cell r="BX251">
            <v>0</v>
          </cell>
          <cell r="BY251" t="str">
            <v>CGLI217</v>
          </cell>
          <cell r="BZ251">
            <v>1</v>
          </cell>
        </row>
        <row r="252">
          <cell r="A252" t="str">
            <v>CGLI217P2</v>
          </cell>
          <cell r="B252" t="str">
            <v>HCCAK336</v>
          </cell>
          <cell r="C252">
            <v>3</v>
          </cell>
          <cell r="D252">
            <v>44720</v>
          </cell>
          <cell r="E252" t="str">
            <v>CGLI217P2</v>
          </cell>
          <cell r="F252" t="str">
            <v>Yes</v>
          </cell>
          <cell r="G252" t="str">
            <v>M</v>
          </cell>
          <cell r="H252">
            <v>73</v>
          </cell>
          <cell r="I252">
            <v>43776</v>
          </cell>
          <cell r="J252" t="str">
            <v>B</v>
          </cell>
          <cell r="K252" t="str">
            <v>A</v>
          </cell>
          <cell r="L252" t="str">
            <v>HCC</v>
          </cell>
          <cell r="N252" t="str">
            <v>AMY KIM 6/8/22</v>
          </cell>
          <cell r="P252">
            <v>60</v>
          </cell>
          <cell r="Q252">
            <v>44729</v>
          </cell>
          <cell r="R252">
            <v>19</v>
          </cell>
          <cell r="S252" t="str">
            <v>ZF</v>
          </cell>
          <cell r="T252">
            <v>533</v>
          </cell>
          <cell r="U252">
            <v>4</v>
          </cell>
          <cell r="V252">
            <v>0</v>
          </cell>
          <cell r="W252" t="str">
            <v>PDF</v>
          </cell>
          <cell r="X252">
            <v>168</v>
          </cell>
          <cell r="Y252">
            <v>108.02</v>
          </cell>
          <cell r="Z252" t="str">
            <v xml:space="preserve"> </v>
          </cell>
          <cell r="AF252">
            <v>50</v>
          </cell>
          <cell r="AG252">
            <v>108.02</v>
          </cell>
          <cell r="AH252">
            <v>5.4009999999999998</v>
          </cell>
          <cell r="AI252">
            <v>1.35025</v>
          </cell>
          <cell r="AJ252">
            <v>532</v>
          </cell>
          <cell r="AK252" t="str">
            <v>REVCO</v>
          </cell>
          <cell r="AL252" t="str">
            <v>HCC cfDNA 6/22 Box 2</v>
          </cell>
          <cell r="AM252" t="e">
            <v>#VALUE!</v>
          </cell>
          <cell r="AN252">
            <v>5.4009999999999998</v>
          </cell>
          <cell r="AO252">
            <v>50</v>
          </cell>
          <cell r="AP252">
            <v>0</v>
          </cell>
          <cell r="AQ252">
            <v>16</v>
          </cell>
          <cell r="AR252">
            <v>44767</v>
          </cell>
          <cell r="AT252">
            <v>22</v>
          </cell>
          <cell r="AU252">
            <v>2</v>
          </cell>
          <cell r="AV252">
            <v>4</v>
          </cell>
          <cell r="AW252" t="str">
            <v>ZF</v>
          </cell>
          <cell r="AY252">
            <v>307</v>
          </cell>
          <cell r="AZ252">
            <v>2.63</v>
          </cell>
          <cell r="BA252">
            <v>13</v>
          </cell>
          <cell r="BJ252">
            <v>20</v>
          </cell>
          <cell r="BK252">
            <v>2.63</v>
          </cell>
          <cell r="BL252">
            <v>13</v>
          </cell>
          <cell r="BM252">
            <v>52.599999999999994</v>
          </cell>
          <cell r="BN252">
            <v>532</v>
          </cell>
          <cell r="BO252" t="str">
            <v>REVCO -20</v>
          </cell>
          <cell r="BP252" t="str">
            <v>HCC PCR1 June 22 box2</v>
          </cell>
          <cell r="BQ252" t="str">
            <v>C8</v>
          </cell>
          <cell r="BR252">
            <v>10</v>
          </cell>
          <cell r="BS252">
            <v>0</v>
          </cell>
          <cell r="BT252">
            <v>2.63</v>
          </cell>
          <cell r="BU252">
            <v>13</v>
          </cell>
          <cell r="BV252">
            <v>44781</v>
          </cell>
          <cell r="BX252">
            <v>0</v>
          </cell>
          <cell r="BY252" t="str">
            <v>CGLI217</v>
          </cell>
          <cell r="BZ252">
            <v>2</v>
          </cell>
        </row>
        <row r="253">
          <cell r="A253" t="str">
            <v>CGLI218P</v>
          </cell>
          <cell r="B253" t="str">
            <v>HCCAK360</v>
          </cell>
          <cell r="C253">
            <v>2</v>
          </cell>
          <cell r="D253">
            <v>44720</v>
          </cell>
          <cell r="E253" t="str">
            <v>CGLI218P</v>
          </cell>
          <cell r="F253" t="str">
            <v>Yes</v>
          </cell>
          <cell r="G253" t="str">
            <v>M</v>
          </cell>
          <cell r="H253">
            <v>72</v>
          </cell>
          <cell r="I253">
            <v>44091</v>
          </cell>
          <cell r="J253" t="str">
            <v>B</v>
          </cell>
          <cell r="K253" t="str">
            <v>A</v>
          </cell>
          <cell r="L253" t="str">
            <v>HCC</v>
          </cell>
          <cell r="N253" t="str">
            <v>AMY KIM 6/8/22</v>
          </cell>
          <cell r="P253">
            <v>63</v>
          </cell>
          <cell r="Q253">
            <v>44729</v>
          </cell>
          <cell r="R253">
            <v>19</v>
          </cell>
          <cell r="S253" t="str">
            <v>ZF</v>
          </cell>
          <cell r="T253">
            <v>533</v>
          </cell>
          <cell r="U253">
            <v>2</v>
          </cell>
          <cell r="V253">
            <v>0</v>
          </cell>
          <cell r="W253" t="str">
            <v>PDF</v>
          </cell>
          <cell r="X253">
            <v>169</v>
          </cell>
          <cell r="Y253">
            <v>563.71</v>
          </cell>
          <cell r="Z253">
            <v>340</v>
          </cell>
          <cell r="AA253">
            <v>33.630000000000003</v>
          </cell>
          <cell r="AF253">
            <v>50</v>
          </cell>
          <cell r="AG253">
            <v>597.34</v>
          </cell>
          <cell r="AH253">
            <v>29.867000000000001</v>
          </cell>
          <cell r="AI253">
            <v>14.9335</v>
          </cell>
          <cell r="AJ253">
            <v>532</v>
          </cell>
          <cell r="AK253" t="str">
            <v>REVCO</v>
          </cell>
          <cell r="AL253" t="str">
            <v>HCC cfDNA 6/22 Box 2</v>
          </cell>
          <cell r="AM253" t="e">
            <v>#VALUE!</v>
          </cell>
          <cell r="AN253">
            <v>15</v>
          </cell>
          <cell r="AO253">
            <v>25.111326882512468</v>
          </cell>
          <cell r="AP253">
            <v>24.888673117487532</v>
          </cell>
          <cell r="AQ253">
            <v>16</v>
          </cell>
          <cell r="AR253">
            <v>44767</v>
          </cell>
          <cell r="AT253">
            <v>23</v>
          </cell>
          <cell r="AU253">
            <v>3</v>
          </cell>
          <cell r="AV253">
            <v>4</v>
          </cell>
          <cell r="AW253" t="str">
            <v>ZF</v>
          </cell>
          <cell r="AY253">
            <v>305</v>
          </cell>
          <cell r="AZ253">
            <v>0.47</v>
          </cell>
          <cell r="BA253">
            <v>2.2999999999999998</v>
          </cell>
          <cell r="BJ253">
            <v>20</v>
          </cell>
          <cell r="BK253">
            <v>0.47</v>
          </cell>
          <cell r="BL253">
            <v>2.2999999999999998</v>
          </cell>
          <cell r="BM253">
            <v>9.3999999999999986</v>
          </cell>
          <cell r="BN253">
            <v>532</v>
          </cell>
          <cell r="BO253" t="str">
            <v>REVCO -20</v>
          </cell>
          <cell r="BP253" t="str">
            <v>HCC PCR1 June 22 box2</v>
          </cell>
          <cell r="BQ253" t="str">
            <v>C9</v>
          </cell>
          <cell r="BR253">
            <v>10</v>
          </cell>
          <cell r="BS253">
            <v>0</v>
          </cell>
          <cell r="BT253">
            <v>0.47</v>
          </cell>
          <cell r="BU253">
            <v>2.2999999999999998</v>
          </cell>
          <cell r="BV253">
            <v>44781</v>
          </cell>
          <cell r="BX253">
            <v>14.867000000000003</v>
          </cell>
          <cell r="BY253" t="str">
            <v>CGLI218</v>
          </cell>
        </row>
        <row r="254">
          <cell r="A254" t="str">
            <v>CGLI218P1</v>
          </cell>
          <cell r="B254" t="str">
            <v>HCCAK360</v>
          </cell>
          <cell r="C254">
            <v>2</v>
          </cell>
          <cell r="D254">
            <v>44720</v>
          </cell>
          <cell r="E254" t="str">
            <v>CGLI218P1</v>
          </cell>
          <cell r="F254" t="str">
            <v>Yes</v>
          </cell>
          <cell r="G254" t="str">
            <v>M</v>
          </cell>
          <cell r="H254">
            <v>72</v>
          </cell>
          <cell r="I254">
            <v>44091</v>
          </cell>
          <cell r="J254" t="str">
            <v>B</v>
          </cell>
          <cell r="K254" t="str">
            <v>A</v>
          </cell>
          <cell r="L254" t="str">
            <v>HCC</v>
          </cell>
          <cell r="N254" t="str">
            <v>AMY KIM 6/8/22</v>
          </cell>
          <cell r="P254">
            <v>65</v>
          </cell>
          <cell r="Q254">
            <v>44729</v>
          </cell>
          <cell r="R254">
            <v>19</v>
          </cell>
          <cell r="S254" t="str">
            <v>ZF</v>
          </cell>
          <cell r="T254">
            <v>533</v>
          </cell>
          <cell r="U254">
            <v>2</v>
          </cell>
          <cell r="V254">
            <v>0</v>
          </cell>
          <cell r="W254" t="str">
            <v>PDF</v>
          </cell>
          <cell r="X254">
            <v>158</v>
          </cell>
          <cell r="Y254">
            <v>1330.84</v>
          </cell>
          <cell r="Z254">
            <v>304</v>
          </cell>
          <cell r="AA254">
            <v>140.09</v>
          </cell>
          <cell r="AB254">
            <v>465</v>
          </cell>
          <cell r="AC254">
            <v>45.9</v>
          </cell>
          <cell r="AF254">
            <v>50</v>
          </cell>
          <cell r="AG254">
            <v>1516.83</v>
          </cell>
          <cell r="AH254">
            <v>75.841499999999996</v>
          </cell>
          <cell r="AI254">
            <v>37.920749999999998</v>
          </cell>
          <cell r="AJ254">
            <v>532</v>
          </cell>
          <cell r="AK254" t="str">
            <v>REVCO</v>
          </cell>
          <cell r="AL254" t="str">
            <v>HCC cfDNA 6/22 Box 2</v>
          </cell>
          <cell r="AM254" t="e">
            <v>#VALUE!</v>
          </cell>
          <cell r="AN254">
            <v>15</v>
          </cell>
          <cell r="AO254">
            <v>9.8890449160420086</v>
          </cell>
          <cell r="AP254">
            <v>40.11095508395799</v>
          </cell>
          <cell r="AQ254">
            <v>16</v>
          </cell>
          <cell r="AR254">
            <v>44767</v>
          </cell>
          <cell r="AT254">
            <v>24</v>
          </cell>
          <cell r="AU254">
            <v>3</v>
          </cell>
          <cell r="AV254">
            <v>4</v>
          </cell>
          <cell r="AW254" t="str">
            <v>ZF</v>
          </cell>
          <cell r="AY254">
            <v>301</v>
          </cell>
          <cell r="AZ254">
            <v>6.54</v>
          </cell>
          <cell r="BA254">
            <v>33</v>
          </cell>
          <cell r="BJ254">
            <v>20</v>
          </cell>
          <cell r="BK254">
            <v>6.54</v>
          </cell>
          <cell r="BL254">
            <v>33</v>
          </cell>
          <cell r="BM254">
            <v>130.80000000000001</v>
          </cell>
          <cell r="BN254">
            <v>532</v>
          </cell>
          <cell r="BO254" t="str">
            <v>REVCO -20</v>
          </cell>
          <cell r="BP254" t="str">
            <v>HCC PCR1 June 22 box2</v>
          </cell>
          <cell r="BQ254" t="str">
            <v>D1</v>
          </cell>
          <cell r="BR254">
            <v>5</v>
          </cell>
          <cell r="BS254">
            <v>5</v>
          </cell>
          <cell r="BT254">
            <v>3.27</v>
          </cell>
          <cell r="BU254">
            <v>16.5</v>
          </cell>
          <cell r="BV254">
            <v>44781</v>
          </cell>
          <cell r="BX254">
            <v>60.841499999999996</v>
          </cell>
          <cell r="BY254" t="str">
            <v>CGLI218</v>
          </cell>
          <cell r="BZ254">
            <v>1</v>
          </cell>
        </row>
        <row r="255">
          <cell r="A255" t="str">
            <v>CGLI218P2</v>
          </cell>
          <cell r="B255" t="str">
            <v>HCCAK360</v>
          </cell>
          <cell r="C255">
            <v>2</v>
          </cell>
          <cell r="D255">
            <v>44720</v>
          </cell>
          <cell r="E255" t="str">
            <v>CGLI218P2</v>
          </cell>
          <cell r="F255" t="str">
            <v>Yes</v>
          </cell>
          <cell r="G255" t="str">
            <v>M</v>
          </cell>
          <cell r="H255">
            <v>72</v>
          </cell>
          <cell r="I255">
            <v>44091</v>
          </cell>
          <cell r="J255" t="str">
            <v>B</v>
          </cell>
          <cell r="K255" t="str">
            <v>A</v>
          </cell>
          <cell r="L255" t="str">
            <v>HCC</v>
          </cell>
          <cell r="N255" t="str">
            <v>AMY KIM 6/8/22</v>
          </cell>
          <cell r="P255">
            <v>67</v>
          </cell>
          <cell r="Q255">
            <v>44729</v>
          </cell>
          <cell r="R255">
            <v>19</v>
          </cell>
          <cell r="S255" t="str">
            <v>ZF</v>
          </cell>
          <cell r="T255">
            <v>533</v>
          </cell>
          <cell r="U255">
            <v>1.8</v>
          </cell>
          <cell r="V255">
            <v>0.19999999999999996</v>
          </cell>
          <cell r="W255" t="str">
            <v>PDF</v>
          </cell>
          <cell r="X255">
            <v>157</v>
          </cell>
          <cell r="Y255">
            <v>1259.71</v>
          </cell>
          <cell r="Z255">
            <v>299</v>
          </cell>
          <cell r="AA255">
            <v>113.28</v>
          </cell>
          <cell r="AB255">
            <v>451</v>
          </cell>
          <cell r="AC255">
            <v>52.53</v>
          </cell>
          <cell r="AF255">
            <v>50</v>
          </cell>
          <cell r="AG255">
            <v>1425.52</v>
          </cell>
          <cell r="AH255">
            <v>71.275999999999996</v>
          </cell>
          <cell r="AI255">
            <v>39.597777777777772</v>
          </cell>
          <cell r="AJ255">
            <v>532</v>
          </cell>
          <cell r="AK255" t="str">
            <v>REVCO</v>
          </cell>
          <cell r="AL255" t="str">
            <v>HCC cfDNA 6/22 Box 2</v>
          </cell>
          <cell r="AM255" t="e">
            <v>#VALUE!</v>
          </cell>
          <cell r="AN255">
            <v>15</v>
          </cell>
          <cell r="AO255">
            <v>10.522476008754701</v>
          </cell>
          <cell r="AP255">
            <v>39.477523991245299</v>
          </cell>
          <cell r="AQ255">
            <v>16</v>
          </cell>
          <cell r="AR255">
            <v>44767</v>
          </cell>
          <cell r="AT255">
            <v>25</v>
          </cell>
          <cell r="AU255">
            <v>3</v>
          </cell>
          <cell r="AV255">
            <v>4</v>
          </cell>
          <cell r="AW255" t="str">
            <v>ZF</v>
          </cell>
          <cell r="AY255">
            <v>302</v>
          </cell>
          <cell r="AZ255">
            <v>4.1399999999999997</v>
          </cell>
          <cell r="BA255">
            <v>20.8</v>
          </cell>
          <cell r="BJ255">
            <v>20</v>
          </cell>
          <cell r="BK255">
            <v>4.1399999999999997</v>
          </cell>
          <cell r="BL255">
            <v>20.8</v>
          </cell>
          <cell r="BM255">
            <v>82.8</v>
          </cell>
          <cell r="BN255">
            <v>532</v>
          </cell>
          <cell r="BO255" t="str">
            <v>REVCO -20</v>
          </cell>
          <cell r="BP255" t="str">
            <v>HCC PCR1 June 22 box2</v>
          </cell>
          <cell r="BQ255" t="str">
            <v>D2</v>
          </cell>
          <cell r="BR255">
            <v>5</v>
          </cell>
          <cell r="BS255">
            <v>5</v>
          </cell>
          <cell r="BT255">
            <v>2.0699999999999998</v>
          </cell>
          <cell r="BU255">
            <v>10.4</v>
          </cell>
          <cell r="BV255">
            <v>44781</v>
          </cell>
          <cell r="BX255">
            <v>56.275999999999996</v>
          </cell>
          <cell r="BY255" t="str">
            <v>CGLI218</v>
          </cell>
          <cell r="BZ255">
            <v>2</v>
          </cell>
        </row>
        <row r="256">
          <cell r="A256" t="str">
            <v>CGLI219P</v>
          </cell>
          <cell r="B256" t="str">
            <v>HCCAK367</v>
          </cell>
          <cell r="C256">
            <v>2</v>
          </cell>
          <cell r="D256">
            <v>44720</v>
          </cell>
          <cell r="E256" t="str">
            <v>CGLI219P</v>
          </cell>
          <cell r="F256" t="str">
            <v>Yes</v>
          </cell>
          <cell r="G256" t="str">
            <v>M</v>
          </cell>
          <cell r="H256">
            <v>69</v>
          </cell>
          <cell r="I256">
            <v>44193</v>
          </cell>
          <cell r="J256" t="str">
            <v>A</v>
          </cell>
          <cell r="K256" t="str">
            <v>A</v>
          </cell>
          <cell r="L256" t="str">
            <v>HCC</v>
          </cell>
          <cell r="N256" t="str">
            <v>AMY KIM 6/8/22</v>
          </cell>
          <cell r="P256">
            <v>69</v>
          </cell>
          <cell r="Q256">
            <v>44729</v>
          </cell>
          <cell r="R256">
            <v>19</v>
          </cell>
          <cell r="S256" t="str">
            <v>ZF</v>
          </cell>
          <cell r="T256">
            <v>533</v>
          </cell>
          <cell r="U256">
            <v>1.8</v>
          </cell>
          <cell r="V256">
            <v>0.19999999999999996</v>
          </cell>
          <cell r="W256" t="str">
            <v>PDF</v>
          </cell>
          <cell r="X256">
            <v>168</v>
          </cell>
          <cell r="Y256">
            <v>65.790000000000006</v>
          </cell>
          <cell r="Z256" t="str">
            <v xml:space="preserve"> </v>
          </cell>
          <cell r="AF256">
            <v>50</v>
          </cell>
          <cell r="AG256">
            <v>65.790000000000006</v>
          </cell>
          <cell r="AH256">
            <v>3.2895000000000003</v>
          </cell>
          <cell r="AI256">
            <v>1.8275000000000001</v>
          </cell>
          <cell r="AJ256">
            <v>532</v>
          </cell>
          <cell r="AK256" t="str">
            <v>REVCO</v>
          </cell>
          <cell r="AL256" t="str">
            <v>HCC cfDNA 6/22 Box 2</v>
          </cell>
          <cell r="AM256" t="e">
            <v>#VALUE!</v>
          </cell>
          <cell r="AN256">
            <v>3.2895000000000003</v>
          </cell>
          <cell r="AO256">
            <v>50</v>
          </cell>
          <cell r="AP256">
            <v>0</v>
          </cell>
          <cell r="AQ256">
            <v>16</v>
          </cell>
          <cell r="AR256">
            <v>44767</v>
          </cell>
          <cell r="AT256">
            <v>26</v>
          </cell>
          <cell r="AU256">
            <v>1</v>
          </cell>
          <cell r="AV256">
            <v>4</v>
          </cell>
          <cell r="AW256" t="str">
            <v>ZF</v>
          </cell>
          <cell r="AY256">
            <v>304</v>
          </cell>
          <cell r="AZ256">
            <v>0.21</v>
          </cell>
          <cell r="BA256">
            <v>1</v>
          </cell>
          <cell r="BJ256">
            <v>20</v>
          </cell>
          <cell r="BK256">
            <v>0.21</v>
          </cell>
          <cell r="BL256">
            <v>1</v>
          </cell>
          <cell r="BM256">
            <v>4.2</v>
          </cell>
          <cell r="BN256">
            <v>532</v>
          </cell>
          <cell r="BO256" t="str">
            <v>REVCO -20</v>
          </cell>
          <cell r="BP256" t="str">
            <v>HCC PCR1 June 22 box2</v>
          </cell>
          <cell r="BQ256" t="str">
            <v>D3</v>
          </cell>
          <cell r="BR256">
            <v>10</v>
          </cell>
          <cell r="BS256">
            <v>0</v>
          </cell>
          <cell r="BT256">
            <v>0.21</v>
          </cell>
          <cell r="BU256">
            <v>1</v>
          </cell>
          <cell r="BV256">
            <v>44781</v>
          </cell>
          <cell r="BX256">
            <v>0</v>
          </cell>
          <cell r="BY256" t="str">
            <v>CGLI219</v>
          </cell>
        </row>
        <row r="257">
          <cell r="A257" t="str">
            <v>CGLI219P1</v>
          </cell>
          <cell r="B257" t="str">
            <v>HCCAK367</v>
          </cell>
          <cell r="C257">
            <v>3.6</v>
          </cell>
          <cell r="D257">
            <v>44720</v>
          </cell>
          <cell r="E257" t="str">
            <v>CGLI219P1</v>
          </cell>
          <cell r="F257" t="str">
            <v>Yes</v>
          </cell>
          <cell r="G257" t="str">
            <v>M</v>
          </cell>
          <cell r="H257">
            <v>69</v>
          </cell>
          <cell r="I257">
            <v>44193</v>
          </cell>
          <cell r="J257" t="str">
            <v>A</v>
          </cell>
          <cell r="K257" t="str">
            <v>A</v>
          </cell>
          <cell r="L257" t="str">
            <v>HCC</v>
          </cell>
          <cell r="N257" t="str">
            <v>AMY KIM 6/8/22</v>
          </cell>
          <cell r="P257">
            <v>71</v>
          </cell>
          <cell r="Q257">
            <v>44729</v>
          </cell>
          <cell r="R257">
            <v>19</v>
          </cell>
          <cell r="S257" t="str">
            <v>ZF</v>
          </cell>
          <cell r="T257">
            <v>533</v>
          </cell>
          <cell r="U257">
            <v>3.4</v>
          </cell>
          <cell r="V257">
            <v>0.60000000000000009</v>
          </cell>
          <cell r="W257" t="str">
            <v>PDF</v>
          </cell>
          <cell r="X257">
            <v>164</v>
          </cell>
          <cell r="Y257">
            <v>813.08</v>
          </cell>
          <cell r="Z257">
            <v>310</v>
          </cell>
          <cell r="AA257">
            <v>74.569999999999993</v>
          </cell>
          <cell r="AB257">
            <v>458</v>
          </cell>
          <cell r="AC257">
            <v>79.510000000000005</v>
          </cell>
          <cell r="AF257">
            <v>50</v>
          </cell>
          <cell r="AG257">
            <v>967.16000000000008</v>
          </cell>
          <cell r="AH257">
            <v>48.358000000000004</v>
          </cell>
          <cell r="AI257">
            <v>14.22294117647059</v>
          </cell>
          <cell r="AJ257">
            <v>532</v>
          </cell>
          <cell r="AK257" t="str">
            <v>REVCO</v>
          </cell>
          <cell r="AL257" t="str">
            <v>HCC cfDNA 6/22 Box 2</v>
          </cell>
          <cell r="AM257" t="e">
            <v>#VALUE!</v>
          </cell>
          <cell r="AN257">
            <v>15</v>
          </cell>
          <cell r="AO257">
            <v>15.50932627486662</v>
          </cell>
          <cell r="AP257">
            <v>34.490673725133377</v>
          </cell>
          <cell r="AQ257">
            <v>16</v>
          </cell>
          <cell r="AR257">
            <v>44767</v>
          </cell>
          <cell r="AT257">
            <v>27</v>
          </cell>
          <cell r="AU257">
            <v>3</v>
          </cell>
          <cell r="AV257">
            <v>4</v>
          </cell>
          <cell r="AW257" t="str">
            <v>ZF</v>
          </cell>
          <cell r="AY257">
            <v>304</v>
          </cell>
          <cell r="AZ257">
            <v>6.52</v>
          </cell>
          <cell r="BA257">
            <v>32.4</v>
          </cell>
          <cell r="BB257">
            <v>486</v>
          </cell>
          <cell r="BC257">
            <v>0.59</v>
          </cell>
          <cell r="BD257">
            <v>1.9</v>
          </cell>
          <cell r="BJ257">
            <v>20</v>
          </cell>
          <cell r="BK257">
            <v>7.1099999999999994</v>
          </cell>
          <cell r="BL257">
            <v>34.299999999999997</v>
          </cell>
          <cell r="BM257">
            <v>142.19999999999999</v>
          </cell>
          <cell r="BN257">
            <v>532</v>
          </cell>
          <cell r="BO257" t="str">
            <v>REVCO -20</v>
          </cell>
          <cell r="BP257" t="str">
            <v>HCC PCR1 June 22 box2</v>
          </cell>
          <cell r="BQ257" t="str">
            <v>D4</v>
          </cell>
          <cell r="BR257">
            <v>5</v>
          </cell>
          <cell r="BS257">
            <v>5</v>
          </cell>
          <cell r="BT257">
            <v>3.5549999999999997</v>
          </cell>
          <cell r="BU257">
            <v>17.149999999999999</v>
          </cell>
          <cell r="BV257">
            <v>44781</v>
          </cell>
          <cell r="BX257">
            <v>33.357999999999997</v>
          </cell>
          <cell r="BY257" t="str">
            <v>CGLI219</v>
          </cell>
          <cell r="BZ257">
            <v>1</v>
          </cell>
        </row>
        <row r="258">
          <cell r="A258" t="str">
            <v>CGLI219P2</v>
          </cell>
          <cell r="B258" t="str">
            <v>HCCAK367</v>
          </cell>
          <cell r="C258">
            <v>2</v>
          </cell>
          <cell r="D258">
            <v>44720</v>
          </cell>
          <cell r="E258" t="str">
            <v>CGLI219P2</v>
          </cell>
          <cell r="F258" t="str">
            <v>Yes</v>
          </cell>
          <cell r="G258" t="str">
            <v>M</v>
          </cell>
          <cell r="H258">
            <v>69</v>
          </cell>
          <cell r="I258">
            <v>44193</v>
          </cell>
          <cell r="J258" t="str">
            <v>A</v>
          </cell>
          <cell r="K258" t="str">
            <v>A</v>
          </cell>
          <cell r="L258" t="str">
            <v>HCC</v>
          </cell>
          <cell r="N258" t="str">
            <v>AMY KIM 6/8/22</v>
          </cell>
          <cell r="P258">
            <v>75</v>
          </cell>
          <cell r="Q258">
            <v>44729</v>
          </cell>
          <cell r="R258">
            <v>19</v>
          </cell>
          <cell r="S258" t="str">
            <v>ZF</v>
          </cell>
          <cell r="T258">
            <v>533</v>
          </cell>
          <cell r="U258">
            <v>1.8</v>
          </cell>
          <cell r="V258">
            <v>0.19999999999999996</v>
          </cell>
          <cell r="W258" t="str">
            <v>PDF</v>
          </cell>
          <cell r="X258">
            <v>158</v>
          </cell>
          <cell r="Y258">
            <v>142.55000000000001</v>
          </cell>
          <cell r="Z258" t="str">
            <v xml:space="preserve"> </v>
          </cell>
          <cell r="AF258">
            <v>50</v>
          </cell>
          <cell r="AG258">
            <v>142.55000000000001</v>
          </cell>
          <cell r="AH258">
            <v>7.1275000000000013</v>
          </cell>
          <cell r="AI258">
            <v>3.959722222222223</v>
          </cell>
          <cell r="AJ258">
            <v>532</v>
          </cell>
          <cell r="AK258" t="str">
            <v>REVCO</v>
          </cell>
          <cell r="AL258" t="str">
            <v>HCC cfDNA 6/22 Box 2</v>
          </cell>
          <cell r="AM258" t="e">
            <v>#VALUE!</v>
          </cell>
          <cell r="AN258">
            <v>7.1275000000000013</v>
          </cell>
          <cell r="AO258">
            <v>50</v>
          </cell>
          <cell r="AP258">
            <v>0</v>
          </cell>
          <cell r="AQ258">
            <v>16</v>
          </cell>
          <cell r="AR258">
            <v>44767</v>
          </cell>
          <cell r="AT258">
            <v>28</v>
          </cell>
          <cell r="AU258">
            <v>2</v>
          </cell>
          <cell r="AV258">
            <v>4</v>
          </cell>
          <cell r="AW258" t="str">
            <v>ZF</v>
          </cell>
          <cell r="AY258">
            <v>304</v>
          </cell>
          <cell r="AZ258">
            <v>0.96</v>
          </cell>
          <cell r="BA258">
            <v>4.8</v>
          </cell>
          <cell r="BJ258">
            <v>20</v>
          </cell>
          <cell r="BK258">
            <v>0.96</v>
          </cell>
          <cell r="BL258">
            <v>4.8</v>
          </cell>
          <cell r="BM258">
            <v>19.2</v>
          </cell>
          <cell r="BN258">
            <v>532</v>
          </cell>
          <cell r="BO258" t="str">
            <v>REVCO -20</v>
          </cell>
          <cell r="BP258" t="str">
            <v>HCC PCR1 June 22 box2</v>
          </cell>
          <cell r="BQ258" t="str">
            <v>D5</v>
          </cell>
          <cell r="BR258">
            <v>10</v>
          </cell>
          <cell r="BS258">
            <v>0</v>
          </cell>
          <cell r="BT258">
            <v>0.96</v>
          </cell>
          <cell r="BU258">
            <v>4.8</v>
          </cell>
          <cell r="BV258">
            <v>44781</v>
          </cell>
          <cell r="BX258">
            <v>0</v>
          </cell>
          <cell r="BY258" t="str">
            <v>CGLI219</v>
          </cell>
          <cell r="BZ258">
            <v>2</v>
          </cell>
        </row>
        <row r="259">
          <cell r="A259" t="str">
            <v>CGH16N_8</v>
          </cell>
          <cell r="E259" t="str">
            <v>CGH16N_8</v>
          </cell>
          <cell r="S259" t="str">
            <v>AL</v>
          </cell>
          <cell r="W259" t="str">
            <v>103018 nDNA 1_DNA 1000_DE13805124_2018-10-30_15-52-32</v>
          </cell>
          <cell r="X259">
            <v>157</v>
          </cell>
          <cell r="Y259">
            <v>33.880000000000003</v>
          </cell>
          <cell r="AF259">
            <v>50</v>
          </cell>
          <cell r="AG259">
            <v>33.880000000000003</v>
          </cell>
          <cell r="AH259">
            <v>1694.0000000000002</v>
          </cell>
          <cell r="AI259" t="e">
            <v>#DIV/0!</v>
          </cell>
          <cell r="AJ259">
            <v>531</v>
          </cell>
          <cell r="AK259">
            <v>-20</v>
          </cell>
          <cell r="AL259" t="str">
            <v>Lymphocyte control</v>
          </cell>
          <cell r="AM259" t="str">
            <v>small box</v>
          </cell>
          <cell r="AN259">
            <v>34</v>
          </cell>
          <cell r="AO259">
            <v>1.0035419126328216</v>
          </cell>
          <cell r="AP259">
            <v>48.996458087367181</v>
          </cell>
          <cell r="AQ259">
            <v>16</v>
          </cell>
          <cell r="AR259">
            <v>44767</v>
          </cell>
          <cell r="AT259">
            <v>29</v>
          </cell>
          <cell r="AU259">
            <v>3</v>
          </cell>
          <cell r="AV259">
            <v>4</v>
          </cell>
          <cell r="AW259" t="str">
            <v>ZF</v>
          </cell>
          <cell r="AY259">
            <v>293</v>
          </cell>
          <cell r="AZ259">
            <v>9.39</v>
          </cell>
          <cell r="BA259">
            <v>48.5</v>
          </cell>
          <cell r="BB259">
            <v>500</v>
          </cell>
          <cell r="BC259">
            <v>0.79</v>
          </cell>
          <cell r="BD259">
            <v>2.4</v>
          </cell>
          <cell r="BJ259">
            <v>20</v>
          </cell>
          <cell r="BK259">
            <v>10.18</v>
          </cell>
          <cell r="BL259">
            <v>50.9</v>
          </cell>
          <cell r="BM259">
            <v>203.6</v>
          </cell>
          <cell r="BN259">
            <v>532</v>
          </cell>
          <cell r="BO259" t="str">
            <v>REVCO -20</v>
          </cell>
          <cell r="BP259" t="str">
            <v>HCC PCR1 June 22 box2</v>
          </cell>
          <cell r="BQ259" t="str">
            <v>D6</v>
          </cell>
          <cell r="BR259">
            <v>5</v>
          </cell>
          <cell r="BS259">
            <v>5</v>
          </cell>
          <cell r="BT259">
            <v>5.09</v>
          </cell>
          <cell r="BU259">
            <v>25.45</v>
          </cell>
          <cell r="BV259">
            <v>44781</v>
          </cell>
          <cell r="BX259">
            <v>1660.0000000000002</v>
          </cell>
          <cell r="BY259" t="str">
            <v>CGH16N_8</v>
          </cell>
        </row>
        <row r="260">
          <cell r="A260" t="str">
            <v>CGLI180P</v>
          </cell>
          <cell r="B260">
            <v>30413</v>
          </cell>
          <cell r="C260">
            <v>1</v>
          </cell>
          <cell r="D260">
            <v>44673</v>
          </cell>
          <cell r="E260" t="str">
            <v>CGLI180P</v>
          </cell>
          <cell r="F260" t="str">
            <v>No</v>
          </cell>
          <cell r="G260" t="str">
            <v>M</v>
          </cell>
          <cell r="H260">
            <v>34.447638603696099</v>
          </cell>
          <cell r="I260">
            <v>43227</v>
          </cell>
          <cell r="J260" t="str">
            <v>N</v>
          </cell>
          <cell r="L260" t="str">
            <v>HCV</v>
          </cell>
          <cell r="M260" t="str">
            <v>Yes</v>
          </cell>
          <cell r="N260" t="str">
            <v>ALIVE HCV</v>
          </cell>
          <cell r="O260" t="str">
            <v>Well #</v>
          </cell>
          <cell r="P260">
            <v>40</v>
          </cell>
          <cell r="Q260">
            <v>44726</v>
          </cell>
          <cell r="R260">
            <v>14</v>
          </cell>
          <cell r="S260" t="str">
            <v>ZF</v>
          </cell>
          <cell r="T260">
            <v>533</v>
          </cell>
          <cell r="U260">
            <v>1</v>
          </cell>
          <cell r="V260">
            <v>0</v>
          </cell>
          <cell r="W260" t="str">
            <v>PDF</v>
          </cell>
          <cell r="X260">
            <v>178</v>
          </cell>
          <cell r="Y260">
            <v>22.98</v>
          </cell>
          <cell r="AF260">
            <v>50</v>
          </cell>
          <cell r="AG260">
            <v>22.98</v>
          </cell>
          <cell r="AH260">
            <v>1.149</v>
          </cell>
          <cell r="AI260">
            <v>1.149</v>
          </cell>
          <cell r="AJ260">
            <v>532</v>
          </cell>
          <cell r="AK260" t="str">
            <v>REVCO</v>
          </cell>
          <cell r="AL260" t="str">
            <v>HCC cfDNA 6/22 Box 1</v>
          </cell>
          <cell r="AM260" t="e">
            <v>#VALUE!</v>
          </cell>
          <cell r="AN260">
            <v>1.149</v>
          </cell>
          <cell r="AO260">
            <v>50</v>
          </cell>
          <cell r="AP260">
            <v>0</v>
          </cell>
          <cell r="AQ260">
            <v>17</v>
          </cell>
          <cell r="AR260">
            <v>44770</v>
          </cell>
          <cell r="AT260">
            <v>30</v>
          </cell>
          <cell r="AU260">
            <v>1</v>
          </cell>
          <cell r="AV260">
            <v>4</v>
          </cell>
          <cell r="AW260" t="str">
            <v>ZF</v>
          </cell>
          <cell r="AY260">
            <v>304</v>
          </cell>
          <cell r="AZ260">
            <v>0.47</v>
          </cell>
          <cell r="BA260">
            <v>2.2999999999999998</v>
          </cell>
          <cell r="BJ260">
            <v>20</v>
          </cell>
          <cell r="BK260">
            <v>0.47</v>
          </cell>
          <cell r="BL260">
            <v>2.2999999999999998</v>
          </cell>
          <cell r="BM260">
            <v>9.3999999999999986</v>
          </cell>
          <cell r="BN260">
            <v>532</v>
          </cell>
          <cell r="BO260" t="str">
            <v>REVCO -20</v>
          </cell>
          <cell r="BP260" t="str">
            <v>HCC PCR1 June 22 box2</v>
          </cell>
          <cell r="BQ260" t="str">
            <v>D7</v>
          </cell>
          <cell r="BR260">
            <v>10</v>
          </cell>
          <cell r="BS260">
            <v>0</v>
          </cell>
          <cell r="BT260">
            <v>0.47</v>
          </cell>
          <cell r="BU260">
            <v>2.2999999999999998</v>
          </cell>
          <cell r="BV260">
            <v>44781</v>
          </cell>
          <cell r="BX260">
            <v>0</v>
          </cell>
          <cell r="BY260" t="str">
            <v>CGLI180</v>
          </cell>
        </row>
        <row r="261">
          <cell r="A261" t="str">
            <v>CGLI181P</v>
          </cell>
          <cell r="B261">
            <v>70519</v>
          </cell>
          <cell r="C261">
            <v>1</v>
          </cell>
          <cell r="D261">
            <v>44673</v>
          </cell>
          <cell r="E261" t="str">
            <v>CGLI181P</v>
          </cell>
          <cell r="F261" t="str">
            <v>No</v>
          </cell>
          <cell r="G261" t="str">
            <v>M</v>
          </cell>
          <cell r="H261">
            <v>54.732375085557798</v>
          </cell>
          <cell r="I261">
            <v>43229</v>
          </cell>
          <cell r="J261" t="str">
            <v>N</v>
          </cell>
          <cell r="L261" t="str">
            <v>HCV</v>
          </cell>
          <cell r="M261" t="str">
            <v>Yes</v>
          </cell>
          <cell r="N261" t="str">
            <v>ALIVE HCV</v>
          </cell>
          <cell r="O261" t="str">
            <v>Well #</v>
          </cell>
          <cell r="P261">
            <v>41</v>
          </cell>
          <cell r="Q261">
            <v>44726</v>
          </cell>
          <cell r="R261">
            <v>14</v>
          </cell>
          <cell r="S261" t="str">
            <v>ZF</v>
          </cell>
          <cell r="T261">
            <v>533</v>
          </cell>
          <cell r="U261">
            <v>1</v>
          </cell>
          <cell r="V261">
            <v>0</v>
          </cell>
          <cell r="W261" t="str">
            <v>PDF</v>
          </cell>
          <cell r="X261">
            <v>171</v>
          </cell>
          <cell r="Y261">
            <v>45.79</v>
          </cell>
          <cell r="AF261">
            <v>50</v>
          </cell>
          <cell r="AG261">
            <v>45.79</v>
          </cell>
          <cell r="AH261">
            <v>2.2894999999999999</v>
          </cell>
          <cell r="AI261">
            <v>2.2894999999999999</v>
          </cell>
          <cell r="AJ261">
            <v>532</v>
          </cell>
          <cell r="AK261" t="str">
            <v>REVCO</v>
          </cell>
          <cell r="AL261" t="str">
            <v>HCC cfDNA 6/22 Box 1</v>
          </cell>
          <cell r="AM261" t="e">
            <v>#VALUE!</v>
          </cell>
          <cell r="AN261">
            <v>2.2894999999999999</v>
          </cell>
          <cell r="AO261">
            <v>50</v>
          </cell>
          <cell r="AP261">
            <v>0</v>
          </cell>
          <cell r="AQ261">
            <v>17</v>
          </cell>
          <cell r="AR261">
            <v>44770</v>
          </cell>
          <cell r="AT261">
            <v>31</v>
          </cell>
          <cell r="AU261">
            <v>1</v>
          </cell>
          <cell r="AV261">
            <v>4</v>
          </cell>
          <cell r="AW261" t="str">
            <v>ZF</v>
          </cell>
          <cell r="AY261">
            <v>303</v>
          </cell>
          <cell r="AZ261">
            <v>0.82</v>
          </cell>
          <cell r="BA261">
            <v>4.0999999999999996</v>
          </cell>
          <cell r="BJ261">
            <v>20</v>
          </cell>
          <cell r="BK261">
            <v>0.82</v>
          </cell>
          <cell r="BL261">
            <v>4.0999999999999996</v>
          </cell>
          <cell r="BM261">
            <v>16.399999999999999</v>
          </cell>
          <cell r="BN261">
            <v>532</v>
          </cell>
          <cell r="BO261" t="str">
            <v>REVCO -20</v>
          </cell>
          <cell r="BP261" t="str">
            <v>HCC PCR1 June 22 box2</v>
          </cell>
          <cell r="BQ261" t="str">
            <v>D8</v>
          </cell>
          <cell r="BR261">
            <v>10</v>
          </cell>
          <cell r="BS261">
            <v>0</v>
          </cell>
          <cell r="BT261">
            <v>0.82</v>
          </cell>
          <cell r="BU261">
            <v>4.0999999999999996</v>
          </cell>
          <cell r="BV261">
            <v>44781</v>
          </cell>
          <cell r="BX261">
            <v>0</v>
          </cell>
          <cell r="BY261" t="str">
            <v>CGLI181</v>
          </cell>
        </row>
        <row r="262">
          <cell r="A262" t="str">
            <v>CGLI189P</v>
          </cell>
          <cell r="B262">
            <v>30818</v>
          </cell>
          <cell r="C262">
            <v>1</v>
          </cell>
          <cell r="D262">
            <v>44673</v>
          </cell>
          <cell r="E262" t="str">
            <v>CGLI189P</v>
          </cell>
          <cell r="F262" t="str">
            <v>No</v>
          </cell>
          <cell r="G262" t="str">
            <v>M</v>
          </cell>
          <cell r="H262">
            <v>53.122518822724203</v>
          </cell>
          <cell r="I262">
            <v>43607</v>
          </cell>
          <cell r="J262" t="str">
            <v>N</v>
          </cell>
          <cell r="L262" t="str">
            <v>HCV</v>
          </cell>
          <cell r="M262" t="str">
            <v>Yes</v>
          </cell>
          <cell r="N262" t="str">
            <v>ALIVE HCV</v>
          </cell>
          <cell r="O262" t="str">
            <v>Well #</v>
          </cell>
          <cell r="P262">
            <v>49</v>
          </cell>
          <cell r="Q262">
            <v>44727</v>
          </cell>
          <cell r="R262">
            <v>15</v>
          </cell>
          <cell r="S262" t="str">
            <v>ZF</v>
          </cell>
          <cell r="T262">
            <v>533</v>
          </cell>
          <cell r="U262">
            <v>1</v>
          </cell>
          <cell r="V262">
            <v>0</v>
          </cell>
          <cell r="W262" t="str">
            <v>PDF</v>
          </cell>
          <cell r="X262">
            <v>169</v>
          </cell>
          <cell r="Y262">
            <v>19.86</v>
          </cell>
          <cell r="AF262">
            <v>50</v>
          </cell>
          <cell r="AG262">
            <v>19.86</v>
          </cell>
          <cell r="AH262">
            <v>0.99299999999999999</v>
          </cell>
          <cell r="AI262">
            <v>0.99299999999999999</v>
          </cell>
          <cell r="AJ262">
            <v>532</v>
          </cell>
          <cell r="AK262" t="str">
            <v>REVCO</v>
          </cell>
          <cell r="AL262" t="str">
            <v>HCC cfDNA 6/22 Box 1</v>
          </cell>
          <cell r="AM262" t="e">
            <v>#VALUE!</v>
          </cell>
          <cell r="AN262">
            <v>0.99299999999999999</v>
          </cell>
          <cell r="AO262">
            <v>50</v>
          </cell>
          <cell r="AP262">
            <v>0</v>
          </cell>
          <cell r="AQ262">
            <v>17</v>
          </cell>
          <cell r="AR262">
            <v>44770</v>
          </cell>
          <cell r="AT262">
            <v>32</v>
          </cell>
          <cell r="AU262">
            <v>1</v>
          </cell>
          <cell r="AV262">
            <v>4</v>
          </cell>
          <cell r="AW262" t="str">
            <v>ZF</v>
          </cell>
          <cell r="AY262">
            <v>301</v>
          </cell>
          <cell r="AZ262">
            <v>0.64</v>
          </cell>
          <cell r="BA262">
            <v>3.2</v>
          </cell>
          <cell r="BJ262">
            <v>20</v>
          </cell>
          <cell r="BK262">
            <v>0.64</v>
          </cell>
          <cell r="BL262">
            <v>3.2</v>
          </cell>
          <cell r="BM262">
            <v>12.8</v>
          </cell>
          <cell r="BN262">
            <v>532</v>
          </cell>
          <cell r="BO262" t="str">
            <v>REVCO -20</v>
          </cell>
          <cell r="BP262" t="str">
            <v>HCC PCR1 June 22 box2</v>
          </cell>
          <cell r="BQ262" t="str">
            <v>D9</v>
          </cell>
          <cell r="BR262">
            <v>10</v>
          </cell>
          <cell r="BS262">
            <v>0</v>
          </cell>
          <cell r="BT262">
            <v>0.64</v>
          </cell>
          <cell r="BU262">
            <v>3.2</v>
          </cell>
          <cell r="BV262">
            <v>44781</v>
          </cell>
          <cell r="BX262">
            <v>0</v>
          </cell>
          <cell r="BY262" t="str">
            <v>CGLI189</v>
          </cell>
        </row>
        <row r="263">
          <cell r="A263" t="str">
            <v>CGLI194P</v>
          </cell>
          <cell r="B263">
            <v>11902</v>
          </cell>
          <cell r="C263">
            <v>1</v>
          </cell>
          <cell r="D263">
            <v>44673</v>
          </cell>
          <cell r="E263" t="str">
            <v>CGLI194P</v>
          </cell>
          <cell r="F263" t="str">
            <v>No</v>
          </cell>
          <cell r="G263" t="str">
            <v>M</v>
          </cell>
          <cell r="H263">
            <v>57.9000684462697</v>
          </cell>
          <cell r="I263">
            <v>43643</v>
          </cell>
          <cell r="J263" t="str">
            <v>N</v>
          </cell>
          <cell r="L263" t="str">
            <v>HCV</v>
          </cell>
          <cell r="M263" t="str">
            <v>No</v>
          </cell>
          <cell r="N263" t="str">
            <v>ALIVE HCV</v>
          </cell>
          <cell r="O263" t="str">
            <v>Well #</v>
          </cell>
          <cell r="P263">
            <v>54</v>
          </cell>
          <cell r="Q263">
            <v>44727</v>
          </cell>
          <cell r="R263">
            <v>15</v>
          </cell>
          <cell r="S263" t="str">
            <v>ZF</v>
          </cell>
          <cell r="T263">
            <v>533</v>
          </cell>
          <cell r="U263">
            <v>1</v>
          </cell>
          <cell r="V263">
            <v>0</v>
          </cell>
          <cell r="W263" t="str">
            <v>PDF</v>
          </cell>
          <cell r="X263">
            <v>169</v>
          </cell>
          <cell r="Y263">
            <v>29.51</v>
          </cell>
          <cell r="AF263">
            <v>50</v>
          </cell>
          <cell r="AG263">
            <v>29.51</v>
          </cell>
          <cell r="AH263">
            <v>1.4755</v>
          </cell>
          <cell r="AI263">
            <v>1.4755</v>
          </cell>
          <cell r="AJ263">
            <v>532</v>
          </cell>
          <cell r="AK263" t="str">
            <v>REVCO</v>
          </cell>
          <cell r="AL263" t="str">
            <v>HCC cfDNA 6/22 Box 1</v>
          </cell>
          <cell r="AM263" t="e">
            <v>#VALUE!</v>
          </cell>
          <cell r="AN263">
            <v>1.4755</v>
          </cell>
          <cell r="AO263">
            <v>50</v>
          </cell>
          <cell r="AP263">
            <v>0</v>
          </cell>
          <cell r="AQ263">
            <v>17</v>
          </cell>
          <cell r="AR263">
            <v>44770</v>
          </cell>
          <cell r="AT263">
            <v>33</v>
          </cell>
          <cell r="AU263">
            <v>1</v>
          </cell>
          <cell r="AV263">
            <v>4</v>
          </cell>
          <cell r="AW263" t="str">
            <v>ZF</v>
          </cell>
          <cell r="AY263">
            <v>288</v>
          </cell>
          <cell r="AZ263">
            <v>0.65</v>
          </cell>
          <cell r="BA263">
            <v>3.4</v>
          </cell>
          <cell r="BJ263">
            <v>20</v>
          </cell>
          <cell r="BK263">
            <v>0.65</v>
          </cell>
          <cell r="BL263">
            <v>3.4</v>
          </cell>
          <cell r="BM263">
            <v>13</v>
          </cell>
          <cell r="BN263">
            <v>532</v>
          </cell>
          <cell r="BO263" t="str">
            <v>REVCO -20</v>
          </cell>
          <cell r="BP263" t="str">
            <v>HCC PCR1 June 22 box2</v>
          </cell>
          <cell r="BQ263" t="str">
            <v>E1</v>
          </cell>
          <cell r="BR263">
            <v>10</v>
          </cell>
          <cell r="BS263">
            <v>0</v>
          </cell>
          <cell r="BT263">
            <v>0.65</v>
          </cell>
          <cell r="BU263">
            <v>3.4</v>
          </cell>
          <cell r="BV263">
            <v>44781</v>
          </cell>
          <cell r="BX263">
            <v>0</v>
          </cell>
          <cell r="BY263" t="str">
            <v>CGLI194</v>
          </cell>
        </row>
        <row r="264">
          <cell r="A264" t="str">
            <v>CGLI195P</v>
          </cell>
          <cell r="B264">
            <v>30480</v>
          </cell>
          <cell r="C264">
            <v>1</v>
          </cell>
          <cell r="D264">
            <v>44673</v>
          </cell>
          <cell r="E264" t="str">
            <v>CGLI195P</v>
          </cell>
          <cell r="F264" t="str">
            <v>No</v>
          </cell>
          <cell r="G264" t="str">
            <v>M</v>
          </cell>
          <cell r="H264">
            <v>67.2306639288159</v>
          </cell>
          <cell r="I264">
            <v>43867</v>
          </cell>
          <cell r="J264" t="str">
            <v>N</v>
          </cell>
          <cell r="L264" t="str">
            <v>HCV</v>
          </cell>
          <cell r="M264" t="str">
            <v>No</v>
          </cell>
          <cell r="N264" t="str">
            <v>ALIVE HCV</v>
          </cell>
          <cell r="O264" t="str">
            <v>Well #</v>
          </cell>
          <cell r="P264">
            <v>55</v>
          </cell>
          <cell r="Q264">
            <v>44727</v>
          </cell>
          <cell r="R264">
            <v>15</v>
          </cell>
          <cell r="S264" t="str">
            <v>ZF</v>
          </cell>
          <cell r="T264">
            <v>533</v>
          </cell>
          <cell r="U264">
            <v>1</v>
          </cell>
          <cell r="V264">
            <v>0</v>
          </cell>
          <cell r="W264" t="str">
            <v>PDF</v>
          </cell>
          <cell r="X264">
            <v>160</v>
          </cell>
          <cell r="Y264">
            <v>62.41</v>
          </cell>
          <cell r="AF264">
            <v>50</v>
          </cell>
          <cell r="AG264">
            <v>62.41</v>
          </cell>
          <cell r="AH264">
            <v>3.1204999999999998</v>
          </cell>
          <cell r="AI264">
            <v>3.1204999999999998</v>
          </cell>
          <cell r="AJ264">
            <v>532</v>
          </cell>
          <cell r="AK264" t="str">
            <v>REVCO</v>
          </cell>
          <cell r="AL264" t="str">
            <v>HCC cfDNA 6/22 Box 1</v>
          </cell>
          <cell r="AM264" t="e">
            <v>#VALUE!</v>
          </cell>
          <cell r="AN264">
            <v>3.1204999999999998</v>
          </cell>
          <cell r="AO264">
            <v>50</v>
          </cell>
          <cell r="AP264">
            <v>0</v>
          </cell>
          <cell r="AQ264">
            <v>17</v>
          </cell>
          <cell r="AR264">
            <v>44770</v>
          </cell>
          <cell r="AT264">
            <v>34</v>
          </cell>
          <cell r="AU264">
            <v>1</v>
          </cell>
          <cell r="AV264">
            <v>4</v>
          </cell>
          <cell r="AW264" t="str">
            <v>ZF</v>
          </cell>
          <cell r="AY264">
            <v>300</v>
          </cell>
          <cell r="AZ264">
            <v>0.8</v>
          </cell>
          <cell r="BA264">
            <v>4.0999999999999996</v>
          </cell>
          <cell r="BJ264">
            <v>20</v>
          </cell>
          <cell r="BK264">
            <v>0.8</v>
          </cell>
          <cell r="BL264">
            <v>4.0999999999999996</v>
          </cell>
          <cell r="BM264">
            <v>16</v>
          </cell>
          <cell r="BN264">
            <v>532</v>
          </cell>
          <cell r="BO264" t="str">
            <v>REVCO -20</v>
          </cell>
          <cell r="BP264" t="str">
            <v>HCC PCR1 June 22 box2</v>
          </cell>
          <cell r="BQ264" t="str">
            <v>E2</v>
          </cell>
          <cell r="BR264">
            <v>10</v>
          </cell>
          <cell r="BS264">
            <v>0</v>
          </cell>
          <cell r="BT264">
            <v>0.8</v>
          </cell>
          <cell r="BU264">
            <v>4.0999999999999996</v>
          </cell>
          <cell r="BV264">
            <v>44781</v>
          </cell>
          <cell r="BX264">
            <v>0</v>
          </cell>
          <cell r="BY264" t="str">
            <v>CGLI195</v>
          </cell>
        </row>
        <row r="265">
          <cell r="A265" t="str">
            <v>CGLI196P</v>
          </cell>
          <cell r="B265">
            <v>88595</v>
          </cell>
          <cell r="C265">
            <v>1</v>
          </cell>
          <cell r="D265">
            <v>44673</v>
          </cell>
          <cell r="E265" t="str">
            <v>CGLI196P</v>
          </cell>
          <cell r="F265" t="str">
            <v>No</v>
          </cell>
          <cell r="G265" t="str">
            <v>M</v>
          </cell>
          <cell r="H265">
            <v>64.418891170431195</v>
          </cell>
          <cell r="I265">
            <v>43871</v>
          </cell>
          <cell r="J265" t="str">
            <v>N</v>
          </cell>
          <cell r="L265" t="str">
            <v>HCV</v>
          </cell>
          <cell r="M265" t="str">
            <v>No</v>
          </cell>
          <cell r="N265" t="str">
            <v>ALIVE HCV</v>
          </cell>
          <cell r="O265" t="str">
            <v>Well #</v>
          </cell>
          <cell r="P265">
            <v>56</v>
          </cell>
          <cell r="Q265">
            <v>44727</v>
          </cell>
          <cell r="R265">
            <v>15</v>
          </cell>
          <cell r="S265" t="str">
            <v>ZF</v>
          </cell>
          <cell r="T265">
            <v>533</v>
          </cell>
          <cell r="U265">
            <v>1</v>
          </cell>
          <cell r="V265">
            <v>0</v>
          </cell>
          <cell r="W265" t="str">
            <v>PDF</v>
          </cell>
          <cell r="X265">
            <v>167</v>
          </cell>
          <cell r="Y265">
            <v>28.59</v>
          </cell>
          <cell r="AF265">
            <v>50</v>
          </cell>
          <cell r="AG265">
            <v>28.59</v>
          </cell>
          <cell r="AH265">
            <v>1.4295</v>
          </cell>
          <cell r="AI265">
            <v>1.4295</v>
          </cell>
          <cell r="AJ265">
            <v>532</v>
          </cell>
          <cell r="AK265" t="str">
            <v>REVCO</v>
          </cell>
          <cell r="AL265" t="str">
            <v>HCC cfDNA 6/22 Box 1</v>
          </cell>
          <cell r="AM265" t="e">
            <v>#VALUE!</v>
          </cell>
          <cell r="AN265">
            <v>1.4295</v>
          </cell>
          <cell r="AO265">
            <v>50</v>
          </cell>
          <cell r="AP265">
            <v>0</v>
          </cell>
          <cell r="AQ265">
            <v>17</v>
          </cell>
          <cell r="AR265">
            <v>44770</v>
          </cell>
          <cell r="AT265">
            <v>35</v>
          </cell>
          <cell r="AU265">
            <v>1</v>
          </cell>
          <cell r="AV265">
            <v>4</v>
          </cell>
          <cell r="AW265" t="str">
            <v>ZF</v>
          </cell>
          <cell r="AY265">
            <v>306</v>
          </cell>
          <cell r="AZ265">
            <v>0.19</v>
          </cell>
          <cell r="BA265">
            <v>0.9</v>
          </cell>
          <cell r="BJ265">
            <v>20</v>
          </cell>
          <cell r="BK265">
            <v>0.19</v>
          </cell>
          <cell r="BL265">
            <v>0.9</v>
          </cell>
          <cell r="BM265">
            <v>3.8</v>
          </cell>
          <cell r="BN265">
            <v>532</v>
          </cell>
          <cell r="BO265" t="str">
            <v>REVCO -20</v>
          </cell>
          <cell r="BP265" t="str">
            <v>HCC PCR1 June 22 box2</v>
          </cell>
          <cell r="BQ265" t="str">
            <v>E3</v>
          </cell>
          <cell r="BR265">
            <v>10</v>
          </cell>
          <cell r="BS265">
            <v>0</v>
          </cell>
          <cell r="BT265">
            <v>0.19</v>
          </cell>
          <cell r="BU265">
            <v>0.9</v>
          </cell>
          <cell r="BV265">
            <v>44781</v>
          </cell>
          <cell r="BX265">
            <v>0</v>
          </cell>
          <cell r="BY265" t="str">
            <v>CGLI196</v>
          </cell>
        </row>
        <row r="266">
          <cell r="A266" t="str">
            <v>CGLI197P</v>
          </cell>
          <cell r="B266">
            <v>10631</v>
          </cell>
          <cell r="C266">
            <v>1</v>
          </cell>
          <cell r="D266">
            <v>44673</v>
          </cell>
          <cell r="E266" t="str">
            <v>CGLI197P</v>
          </cell>
          <cell r="F266" t="str">
            <v>No</v>
          </cell>
          <cell r="G266" t="str">
            <v>F</v>
          </cell>
          <cell r="H266">
            <v>67.049965776865207</v>
          </cell>
          <cell r="I266">
            <v>43873</v>
          </cell>
          <cell r="J266" t="str">
            <v>N</v>
          </cell>
          <cell r="L266" t="str">
            <v>HCV</v>
          </cell>
          <cell r="M266" t="str">
            <v>No</v>
          </cell>
          <cell r="N266" t="str">
            <v>ALIVE HCV</v>
          </cell>
          <cell r="O266" t="str">
            <v>Well #</v>
          </cell>
          <cell r="P266">
            <v>57</v>
          </cell>
          <cell r="Q266">
            <v>44727</v>
          </cell>
          <cell r="R266">
            <v>15</v>
          </cell>
          <cell r="S266" t="str">
            <v>ZF</v>
          </cell>
          <cell r="T266">
            <v>533</v>
          </cell>
          <cell r="U266">
            <v>1</v>
          </cell>
          <cell r="V266">
            <v>0</v>
          </cell>
          <cell r="W266" t="str">
            <v>PDF</v>
          </cell>
          <cell r="X266">
            <v>165</v>
          </cell>
          <cell r="Y266">
            <v>103.66</v>
          </cell>
          <cell r="AF266">
            <v>50</v>
          </cell>
          <cell r="AG266">
            <v>103.66</v>
          </cell>
          <cell r="AH266">
            <v>5.1829999999999998</v>
          </cell>
          <cell r="AI266">
            <v>5.1829999999999998</v>
          </cell>
          <cell r="AJ266">
            <v>532</v>
          </cell>
          <cell r="AK266" t="str">
            <v>REVCO</v>
          </cell>
          <cell r="AL266" t="str">
            <v>HCC cfDNA 6/22 Box 1</v>
          </cell>
          <cell r="AM266" t="e">
            <v>#VALUE!</v>
          </cell>
          <cell r="AN266">
            <v>5.1829999999999998</v>
          </cell>
          <cell r="AO266">
            <v>50</v>
          </cell>
          <cell r="AP266">
            <v>0</v>
          </cell>
          <cell r="AQ266">
            <v>17</v>
          </cell>
          <cell r="AR266">
            <v>44770</v>
          </cell>
          <cell r="AT266">
            <v>36</v>
          </cell>
          <cell r="AU266">
            <v>2</v>
          </cell>
          <cell r="AV266">
            <v>4</v>
          </cell>
          <cell r="AW266" t="str">
            <v>ZF</v>
          </cell>
          <cell r="AY266">
            <v>294</v>
          </cell>
          <cell r="AZ266">
            <v>0.96</v>
          </cell>
          <cell r="BA266">
            <v>5</v>
          </cell>
          <cell r="BJ266">
            <v>20</v>
          </cell>
          <cell r="BK266">
            <v>0.96</v>
          </cell>
          <cell r="BL266">
            <v>5</v>
          </cell>
          <cell r="BM266">
            <v>19.2</v>
          </cell>
          <cell r="BN266">
            <v>532</v>
          </cell>
          <cell r="BO266" t="str">
            <v>REVCO -20</v>
          </cell>
          <cell r="BP266" t="str">
            <v>HCC PCR1 June 22 box2</v>
          </cell>
          <cell r="BQ266" t="str">
            <v>E4</v>
          </cell>
          <cell r="BR266">
            <v>10</v>
          </cell>
          <cell r="BS266">
            <v>0</v>
          </cell>
          <cell r="BT266">
            <v>0.96</v>
          </cell>
          <cell r="BU266">
            <v>5</v>
          </cell>
          <cell r="BV266">
            <v>44781</v>
          </cell>
          <cell r="BX266">
            <v>0</v>
          </cell>
          <cell r="BY266" t="str">
            <v>CGLI197</v>
          </cell>
        </row>
        <row r="267">
          <cell r="A267" t="str">
            <v>CGLI220P</v>
          </cell>
          <cell r="B267" t="str">
            <v>HCCAK413</v>
          </cell>
          <cell r="C267">
            <v>3.6</v>
          </cell>
          <cell r="D267">
            <v>44720</v>
          </cell>
          <cell r="E267" t="str">
            <v>CGLI220P</v>
          </cell>
          <cell r="F267" t="str">
            <v>Yes</v>
          </cell>
          <cell r="G267" t="str">
            <v>M</v>
          </cell>
          <cell r="H267">
            <v>72</v>
          </cell>
          <cell r="I267">
            <v>44489</v>
          </cell>
          <cell r="J267" t="str">
            <v>B</v>
          </cell>
          <cell r="K267" t="str">
            <v>A</v>
          </cell>
          <cell r="L267" t="str">
            <v>HCC</v>
          </cell>
          <cell r="N267" t="str">
            <v>AMY KIM 6/8/22</v>
          </cell>
          <cell r="P267">
            <v>58</v>
          </cell>
          <cell r="Q267">
            <v>44729</v>
          </cell>
          <cell r="R267">
            <v>19</v>
          </cell>
          <cell r="S267" t="str">
            <v>ZF</v>
          </cell>
          <cell r="T267">
            <v>533</v>
          </cell>
          <cell r="U267">
            <v>3.4</v>
          </cell>
          <cell r="V267">
            <v>0.60000000000000009</v>
          </cell>
          <cell r="W267" t="str">
            <v>PDF</v>
          </cell>
          <cell r="X267">
            <v>157</v>
          </cell>
          <cell r="Y267">
            <v>1627.62</v>
          </cell>
          <cell r="Z267">
            <v>300</v>
          </cell>
          <cell r="AA267">
            <v>115.52</v>
          </cell>
          <cell r="AB267">
            <v>468</v>
          </cell>
          <cell r="AC267">
            <v>33.4</v>
          </cell>
          <cell r="AF267">
            <v>50</v>
          </cell>
          <cell r="AG267">
            <v>1776.54</v>
          </cell>
          <cell r="AH267">
            <v>88.826999999999998</v>
          </cell>
          <cell r="AI267">
            <v>26.125588235294117</v>
          </cell>
          <cell r="AJ267">
            <v>532</v>
          </cell>
          <cell r="AK267" t="str">
            <v>REVCO</v>
          </cell>
          <cell r="AL267" t="str">
            <v>HCC cfDNA 6/22 Box 2</v>
          </cell>
          <cell r="AM267" t="e">
            <v>#VALUE!</v>
          </cell>
          <cell r="AN267">
            <v>15</v>
          </cell>
          <cell r="AO267">
            <v>8.4433787024215619</v>
          </cell>
          <cell r="AP267">
            <v>41.556621297578438</v>
          </cell>
          <cell r="AQ267">
            <v>17</v>
          </cell>
          <cell r="AR267">
            <v>44770</v>
          </cell>
          <cell r="AT267">
            <v>37</v>
          </cell>
          <cell r="AU267">
            <v>3</v>
          </cell>
          <cell r="AV267">
            <v>4</v>
          </cell>
          <cell r="AW267" t="str">
            <v>ZF</v>
          </cell>
          <cell r="AY267">
            <v>291</v>
          </cell>
          <cell r="AZ267">
            <v>3.42</v>
          </cell>
          <cell r="BA267">
            <v>17.8</v>
          </cell>
          <cell r="BJ267">
            <v>20</v>
          </cell>
          <cell r="BK267">
            <v>3.42</v>
          </cell>
          <cell r="BL267">
            <v>17.8</v>
          </cell>
          <cell r="BM267">
            <v>68.400000000000006</v>
          </cell>
          <cell r="BN267">
            <v>532</v>
          </cell>
          <cell r="BO267" t="str">
            <v>REVCO -20</v>
          </cell>
          <cell r="BP267" t="str">
            <v>HCC PCR1 June 22 box2</v>
          </cell>
          <cell r="BQ267" t="str">
            <v>E5</v>
          </cell>
          <cell r="BR267">
            <v>10</v>
          </cell>
          <cell r="BS267">
            <v>0</v>
          </cell>
          <cell r="BT267">
            <v>3.42</v>
          </cell>
          <cell r="BU267">
            <v>17.8</v>
          </cell>
          <cell r="BV267">
            <v>44781</v>
          </cell>
          <cell r="BX267">
            <v>73.826999999999998</v>
          </cell>
          <cell r="BY267" t="str">
            <v>CGLI220</v>
          </cell>
        </row>
        <row r="268">
          <cell r="A268" t="str">
            <v>CGLI220P1</v>
          </cell>
          <cell r="B268" t="str">
            <v>HCCAK413</v>
          </cell>
          <cell r="C268">
            <v>3</v>
          </cell>
          <cell r="D268">
            <v>44720</v>
          </cell>
          <cell r="E268" t="str">
            <v>CGLI220P1</v>
          </cell>
          <cell r="F268" t="str">
            <v>Yes</v>
          </cell>
          <cell r="G268" t="str">
            <v>M</v>
          </cell>
          <cell r="H268">
            <v>72</v>
          </cell>
          <cell r="I268">
            <v>44489</v>
          </cell>
          <cell r="J268" t="str">
            <v>B</v>
          </cell>
          <cell r="K268" t="str">
            <v>A</v>
          </cell>
          <cell r="L268" t="str">
            <v>HCC</v>
          </cell>
          <cell r="N268" t="str">
            <v>AMY KIM 6/8/22</v>
          </cell>
          <cell r="P268">
            <v>62</v>
          </cell>
          <cell r="Q268">
            <v>44729</v>
          </cell>
          <cell r="R268">
            <v>19</v>
          </cell>
          <cell r="S268" t="str">
            <v>ZF</v>
          </cell>
          <cell r="T268">
            <v>533</v>
          </cell>
          <cell r="U268">
            <v>2.8</v>
          </cell>
          <cell r="V268">
            <v>0.20000000000000018</v>
          </cell>
          <cell r="W268" t="str">
            <v>PDF</v>
          </cell>
          <cell r="X268">
            <v>154</v>
          </cell>
          <cell r="Y268">
            <v>5549.74</v>
          </cell>
          <cell r="Z268">
            <v>294</v>
          </cell>
          <cell r="AA268">
            <v>800.19</v>
          </cell>
          <cell r="AB268">
            <v>428</v>
          </cell>
          <cell r="AC268">
            <v>170.32</v>
          </cell>
          <cell r="AF268">
            <v>50</v>
          </cell>
          <cell r="AG268">
            <v>6520.25</v>
          </cell>
          <cell r="AH268">
            <v>326.01249999999999</v>
          </cell>
          <cell r="AI268">
            <v>116.43303571428572</v>
          </cell>
          <cell r="AJ268">
            <v>532</v>
          </cell>
          <cell r="AK268" t="str">
            <v>REVCO</v>
          </cell>
          <cell r="AL268" t="str">
            <v>HCC cfDNA 6/22 Box 2</v>
          </cell>
          <cell r="AM268" t="e">
            <v>#VALUE!</v>
          </cell>
          <cell r="AN268">
            <v>15</v>
          </cell>
          <cell r="AO268">
            <v>2.3005252866071086</v>
          </cell>
          <cell r="AP268">
            <v>47.699474713392888</v>
          </cell>
          <cell r="AQ268">
            <v>17</v>
          </cell>
          <cell r="AR268">
            <v>44770</v>
          </cell>
          <cell r="AT268">
            <v>38</v>
          </cell>
          <cell r="AU268">
            <v>3</v>
          </cell>
          <cell r="AV268">
            <v>4</v>
          </cell>
          <cell r="AW268" t="str">
            <v>ZF</v>
          </cell>
          <cell r="AY268">
            <v>302</v>
          </cell>
          <cell r="AZ268">
            <v>1.21</v>
          </cell>
          <cell r="BA268">
            <v>6</v>
          </cell>
          <cell r="BJ268">
            <v>20</v>
          </cell>
          <cell r="BK268">
            <v>1.21</v>
          </cell>
          <cell r="BL268">
            <v>6</v>
          </cell>
          <cell r="BM268">
            <v>24.2</v>
          </cell>
          <cell r="BN268">
            <v>532</v>
          </cell>
          <cell r="BO268" t="str">
            <v>REVCO -20</v>
          </cell>
          <cell r="BP268" t="str">
            <v>HCC PCR1 June 22 box2</v>
          </cell>
          <cell r="BQ268" t="str">
            <v>E6</v>
          </cell>
          <cell r="BR268">
            <v>10</v>
          </cell>
          <cell r="BS268">
            <v>0</v>
          </cell>
          <cell r="BT268">
            <v>1.21</v>
          </cell>
          <cell r="BU268">
            <v>6</v>
          </cell>
          <cell r="BV268">
            <v>44781</v>
          </cell>
          <cell r="BX268">
            <v>311.01249999999999</v>
          </cell>
          <cell r="BY268" t="str">
            <v>CGLI220</v>
          </cell>
          <cell r="BZ268">
            <v>1</v>
          </cell>
        </row>
        <row r="269">
          <cell r="A269" t="str">
            <v>CGLI220P2</v>
          </cell>
          <cell r="B269" t="str">
            <v>HCCAK413</v>
          </cell>
          <cell r="C269">
            <v>3.6</v>
          </cell>
          <cell r="D269">
            <v>44720</v>
          </cell>
          <cell r="E269" t="str">
            <v>CGLI220P2</v>
          </cell>
          <cell r="F269" t="str">
            <v>Yes</v>
          </cell>
          <cell r="G269" t="str">
            <v>M</v>
          </cell>
          <cell r="H269">
            <v>72</v>
          </cell>
          <cell r="I269">
            <v>44489</v>
          </cell>
          <cell r="J269" t="str">
            <v>B</v>
          </cell>
          <cell r="K269" t="str">
            <v>A</v>
          </cell>
          <cell r="L269" t="str">
            <v>HCC</v>
          </cell>
          <cell r="N269" t="str">
            <v>AMY KIM 6/8/22</v>
          </cell>
          <cell r="P269">
            <v>65</v>
          </cell>
          <cell r="Q269">
            <v>44729</v>
          </cell>
          <cell r="R269">
            <v>19</v>
          </cell>
          <cell r="S269" t="str">
            <v>ZF</v>
          </cell>
          <cell r="T269">
            <v>533</v>
          </cell>
          <cell r="U269">
            <v>3</v>
          </cell>
          <cell r="V269">
            <v>0</v>
          </cell>
          <cell r="W269" t="str">
            <v>PDF</v>
          </cell>
          <cell r="X269">
            <v>164</v>
          </cell>
          <cell r="Y269">
            <v>3218.22</v>
          </cell>
          <cell r="Z269">
            <v>316</v>
          </cell>
          <cell r="AA269">
            <v>356.72</v>
          </cell>
          <cell r="AB269">
            <v>501</v>
          </cell>
          <cell r="AC269">
            <v>237.28</v>
          </cell>
          <cell r="AF269">
            <v>50</v>
          </cell>
          <cell r="AG269">
            <v>3812.22</v>
          </cell>
          <cell r="AH269">
            <v>190.61099999999999</v>
          </cell>
          <cell r="AI269">
            <v>63.536999999999999</v>
          </cell>
          <cell r="AJ269">
            <v>532</v>
          </cell>
          <cell r="AK269" t="str">
            <v>REVCO</v>
          </cell>
          <cell r="AL269" t="str">
            <v>HCC cfDNA 6/22 Box 2</v>
          </cell>
          <cell r="AM269" t="e">
            <v>#VALUE!</v>
          </cell>
          <cell r="AN269">
            <v>15</v>
          </cell>
          <cell r="AO269">
            <v>3.9347152053134398</v>
          </cell>
          <cell r="AP269">
            <v>46.065284794686562</v>
          </cell>
          <cell r="AQ269">
            <v>17</v>
          </cell>
          <cell r="AR269">
            <v>44770</v>
          </cell>
          <cell r="AT269">
            <v>39</v>
          </cell>
          <cell r="AU269">
            <v>3</v>
          </cell>
          <cell r="AV269">
            <v>4</v>
          </cell>
          <cell r="AW269" t="str">
            <v>ZF</v>
          </cell>
          <cell r="AY269">
            <v>306</v>
          </cell>
          <cell r="AZ269">
            <v>8.07</v>
          </cell>
          <cell r="BA269">
            <v>39.9</v>
          </cell>
          <cell r="BJ269">
            <v>20</v>
          </cell>
          <cell r="BK269">
            <v>8.07</v>
          </cell>
          <cell r="BL269">
            <v>39.9</v>
          </cell>
          <cell r="BM269">
            <v>161.4</v>
          </cell>
          <cell r="BN269">
            <v>532</v>
          </cell>
          <cell r="BO269" t="str">
            <v>REVCO -20</v>
          </cell>
          <cell r="BP269" t="str">
            <v>HCC PCR1 June 22 box2</v>
          </cell>
          <cell r="BQ269" t="str">
            <v>E7</v>
          </cell>
          <cell r="BR269">
            <v>5</v>
          </cell>
          <cell r="BS269">
            <v>5</v>
          </cell>
          <cell r="BT269">
            <v>4.0350000000000001</v>
          </cell>
          <cell r="BU269">
            <v>19.95</v>
          </cell>
          <cell r="BV269">
            <v>44781</v>
          </cell>
          <cell r="BX269">
            <v>175.61099999999999</v>
          </cell>
          <cell r="BY269" t="str">
            <v>CGLI220</v>
          </cell>
          <cell r="BZ269">
            <v>2</v>
          </cell>
        </row>
        <row r="270">
          <cell r="A270" t="str">
            <v>CGLI221P</v>
          </cell>
          <cell r="B270" t="str">
            <v>HCCAK014</v>
          </cell>
          <cell r="C270">
            <v>2</v>
          </cell>
          <cell r="D270">
            <v>44720</v>
          </cell>
          <cell r="E270" t="str">
            <v>CGLI221P</v>
          </cell>
          <cell r="F270" t="str">
            <v>Yes</v>
          </cell>
          <cell r="G270" t="str">
            <v>M</v>
          </cell>
          <cell r="H270">
            <v>88</v>
          </cell>
          <cell r="I270">
            <v>42247</v>
          </cell>
          <cell r="J270" t="str">
            <v>C</v>
          </cell>
          <cell r="K270" t="str">
            <v>B</v>
          </cell>
          <cell r="L270" t="str">
            <v>HCC</v>
          </cell>
          <cell r="N270" t="str">
            <v>AMY KIM 6/8/22</v>
          </cell>
          <cell r="P270">
            <v>69</v>
          </cell>
          <cell r="Q270">
            <v>44729</v>
          </cell>
          <cell r="R270">
            <v>19</v>
          </cell>
          <cell r="S270" t="str">
            <v>ZF</v>
          </cell>
          <cell r="T270">
            <v>533</v>
          </cell>
          <cell r="U270">
            <v>2</v>
          </cell>
          <cell r="V270">
            <v>0</v>
          </cell>
          <cell r="W270" t="str">
            <v>PDF</v>
          </cell>
          <cell r="X270">
            <v>167</v>
          </cell>
          <cell r="Y270">
            <v>444.13</v>
          </cell>
          <cell r="Z270">
            <v>314</v>
          </cell>
          <cell r="AA270">
            <v>29.74</v>
          </cell>
          <cell r="AB270" t="str">
            <v xml:space="preserve"> </v>
          </cell>
          <cell r="AF270">
            <v>50</v>
          </cell>
          <cell r="AG270">
            <v>473.87</v>
          </cell>
          <cell r="AH270">
            <v>23.6935</v>
          </cell>
          <cell r="AI270">
            <v>11.84675</v>
          </cell>
          <cell r="AJ270">
            <v>532</v>
          </cell>
          <cell r="AK270" t="str">
            <v>REVCO</v>
          </cell>
          <cell r="AL270" t="str">
            <v>HCC cfDNA 6/22 Box 2</v>
          </cell>
          <cell r="AM270" t="e">
            <v>#VALUE!</v>
          </cell>
          <cell r="AN270">
            <v>15</v>
          </cell>
          <cell r="AO270">
            <v>31.654251165931584</v>
          </cell>
          <cell r="AP270">
            <v>18.345748834068416</v>
          </cell>
          <cell r="AQ270">
            <v>17</v>
          </cell>
          <cell r="AR270">
            <v>44770</v>
          </cell>
          <cell r="AT270">
            <v>40</v>
          </cell>
          <cell r="AU270">
            <v>3</v>
          </cell>
          <cell r="AV270">
            <v>4</v>
          </cell>
          <cell r="AW270" t="str">
            <v>ZF</v>
          </cell>
          <cell r="AY270">
            <v>304</v>
          </cell>
          <cell r="AZ270">
            <v>15.12</v>
          </cell>
          <cell r="BA270">
            <v>75.400000000000006</v>
          </cell>
          <cell r="BB270">
            <v>461</v>
          </cell>
          <cell r="BC270">
            <v>0.71</v>
          </cell>
          <cell r="BD270">
            <v>2.2999999999999998</v>
          </cell>
          <cell r="BJ270">
            <v>20</v>
          </cell>
          <cell r="BK270">
            <v>15.829999999999998</v>
          </cell>
          <cell r="BL270">
            <v>77.7</v>
          </cell>
          <cell r="BM270">
            <v>316.59999999999997</v>
          </cell>
          <cell r="BN270">
            <v>532</v>
          </cell>
          <cell r="BO270" t="str">
            <v>REVCO -20</v>
          </cell>
          <cell r="BP270" t="str">
            <v>HCC PCR1 June 22 box2</v>
          </cell>
          <cell r="BQ270" t="str">
            <v>E8</v>
          </cell>
          <cell r="BR270">
            <v>5</v>
          </cell>
          <cell r="BS270">
            <v>5</v>
          </cell>
          <cell r="BT270">
            <v>7.9149999999999991</v>
          </cell>
          <cell r="BU270">
            <v>38.85</v>
          </cell>
          <cell r="BV270">
            <v>44781</v>
          </cell>
          <cell r="BX270">
            <v>8.6935000000000002</v>
          </cell>
          <cell r="BY270" t="str">
            <v>CGLI221</v>
          </cell>
        </row>
        <row r="271">
          <cell r="A271" t="str">
            <v>CGLI222P</v>
          </cell>
          <cell r="B271" t="str">
            <v>HCCAK054</v>
          </cell>
          <cell r="C271">
            <v>2</v>
          </cell>
          <cell r="D271">
            <v>44720</v>
          </cell>
          <cell r="E271" t="str">
            <v>CGLI222P</v>
          </cell>
          <cell r="F271" t="str">
            <v>Yes</v>
          </cell>
          <cell r="G271" t="str">
            <v>M</v>
          </cell>
          <cell r="H271">
            <v>77</v>
          </cell>
          <cell r="I271">
            <v>42320</v>
          </cell>
          <cell r="J271" t="str">
            <v>C</v>
          </cell>
          <cell r="K271" t="str">
            <v>A</v>
          </cell>
          <cell r="L271" t="str">
            <v>HCC</v>
          </cell>
          <cell r="N271" t="str">
            <v>AMY KIM 6/8/22</v>
          </cell>
          <cell r="P271">
            <v>71</v>
          </cell>
          <cell r="Q271">
            <v>44729</v>
          </cell>
          <cell r="R271">
            <v>20</v>
          </cell>
          <cell r="S271" t="str">
            <v>ZF</v>
          </cell>
          <cell r="T271">
            <v>533</v>
          </cell>
          <cell r="U271">
            <v>2</v>
          </cell>
          <cell r="V271">
            <v>0</v>
          </cell>
          <cell r="W271" t="str">
            <v>PDF</v>
          </cell>
          <cell r="X271">
            <v>165</v>
          </cell>
          <cell r="Y271">
            <v>303.45999999999998</v>
          </cell>
          <cell r="Z271">
            <v>323</v>
          </cell>
          <cell r="AA271">
            <v>17.93</v>
          </cell>
          <cell r="AB271" t="str">
            <v xml:space="preserve"> </v>
          </cell>
          <cell r="AF271">
            <v>50</v>
          </cell>
          <cell r="AG271">
            <v>321.39</v>
          </cell>
          <cell r="AH271">
            <v>16.069500000000001</v>
          </cell>
          <cell r="AI271">
            <v>8.0347500000000007</v>
          </cell>
          <cell r="AJ271">
            <v>532</v>
          </cell>
          <cell r="AK271" t="str">
            <v>REVCO</v>
          </cell>
          <cell r="AL271" t="str">
            <v>HCC cfDNA 6/22 Box 2</v>
          </cell>
          <cell r="AM271" t="e">
            <v>#VALUE!</v>
          </cell>
          <cell r="AN271">
            <v>15</v>
          </cell>
          <cell r="AO271">
            <v>46.672267338747311</v>
          </cell>
          <cell r="AP271">
            <v>3.3277326612526892</v>
          </cell>
          <cell r="AQ271">
            <v>17</v>
          </cell>
          <cell r="AR271">
            <v>44770</v>
          </cell>
          <cell r="AT271">
            <v>41</v>
          </cell>
          <cell r="AU271">
            <v>3</v>
          </cell>
          <cell r="AV271">
            <v>4</v>
          </cell>
          <cell r="AW271" t="str">
            <v>ZF</v>
          </cell>
          <cell r="AY271">
            <v>307</v>
          </cell>
          <cell r="AZ271">
            <v>6.88</v>
          </cell>
          <cell r="BA271">
            <v>34</v>
          </cell>
          <cell r="BB271">
            <v>462</v>
          </cell>
          <cell r="BC271">
            <v>0.28999999999999998</v>
          </cell>
          <cell r="BD271">
            <v>1</v>
          </cell>
          <cell r="BJ271">
            <v>20</v>
          </cell>
          <cell r="BK271">
            <v>7.17</v>
          </cell>
          <cell r="BL271">
            <v>35</v>
          </cell>
          <cell r="BM271">
            <v>143.4</v>
          </cell>
          <cell r="BN271">
            <v>532</v>
          </cell>
          <cell r="BO271" t="str">
            <v>REVCO -20</v>
          </cell>
          <cell r="BP271" t="str">
            <v>HCC PCR1 June 22 box2</v>
          </cell>
          <cell r="BQ271" t="str">
            <v>E9</v>
          </cell>
          <cell r="BR271">
            <v>5</v>
          </cell>
          <cell r="BS271">
            <v>5</v>
          </cell>
          <cell r="BT271">
            <v>3.585</v>
          </cell>
          <cell r="BU271">
            <v>17.5</v>
          </cell>
          <cell r="BV271">
            <v>44781</v>
          </cell>
          <cell r="BX271">
            <v>1.0695000000000019</v>
          </cell>
          <cell r="BY271" t="str">
            <v>CGLI222</v>
          </cell>
        </row>
        <row r="272">
          <cell r="A272" t="str">
            <v>CGLI223P</v>
          </cell>
          <cell r="B272" t="str">
            <v>HCCAK253</v>
          </cell>
          <cell r="C272">
            <v>2</v>
          </cell>
          <cell r="D272">
            <v>44720</v>
          </cell>
          <cell r="E272" t="str">
            <v>CGLI223P</v>
          </cell>
          <cell r="F272" t="str">
            <v>Yes</v>
          </cell>
          <cell r="G272" t="str">
            <v>F</v>
          </cell>
          <cell r="H272">
            <v>60</v>
          </cell>
          <cell r="I272">
            <v>43416</v>
          </cell>
          <cell r="J272" t="str">
            <v>C</v>
          </cell>
          <cell r="K272" t="str">
            <v>A</v>
          </cell>
          <cell r="L272" t="str">
            <v>HCC</v>
          </cell>
          <cell r="N272" t="str">
            <v>AMY KIM 6/8/22</v>
          </cell>
          <cell r="P272">
            <v>73</v>
          </cell>
          <cell r="Q272">
            <v>44729</v>
          </cell>
          <cell r="R272">
            <v>20</v>
          </cell>
          <cell r="S272" t="str">
            <v>ZF</v>
          </cell>
          <cell r="T272">
            <v>533</v>
          </cell>
          <cell r="U272">
            <v>2</v>
          </cell>
          <cell r="V272">
            <v>0</v>
          </cell>
          <cell r="W272" t="str">
            <v>PDF</v>
          </cell>
          <cell r="X272">
            <v>165</v>
          </cell>
          <cell r="Y272">
            <v>190.01</v>
          </cell>
          <cell r="Z272" t="str">
            <v xml:space="preserve"> </v>
          </cell>
          <cell r="AB272" t="str">
            <v xml:space="preserve"> </v>
          </cell>
          <cell r="AF272">
            <v>50</v>
          </cell>
          <cell r="AG272">
            <v>190.01</v>
          </cell>
          <cell r="AH272">
            <v>9.5005000000000006</v>
          </cell>
          <cell r="AI272">
            <v>4.7502500000000003</v>
          </cell>
          <cell r="AJ272">
            <v>532</v>
          </cell>
          <cell r="AK272" t="str">
            <v>REVCO</v>
          </cell>
          <cell r="AL272" t="str">
            <v>HCC cfDNA 6/22 Box 2</v>
          </cell>
          <cell r="AM272" t="e">
            <v>#VALUE!</v>
          </cell>
          <cell r="AN272">
            <v>9.5005000000000006</v>
          </cell>
          <cell r="AO272">
            <v>50</v>
          </cell>
          <cell r="AP272">
            <v>0</v>
          </cell>
          <cell r="AQ272">
            <v>17</v>
          </cell>
          <cell r="AR272">
            <v>44770</v>
          </cell>
          <cell r="AT272">
            <v>42</v>
          </cell>
          <cell r="AU272">
            <v>2</v>
          </cell>
          <cell r="AV272">
            <v>4</v>
          </cell>
          <cell r="AW272" t="str">
            <v>ZF</v>
          </cell>
          <cell r="AY272">
            <v>306</v>
          </cell>
          <cell r="AZ272">
            <v>5.86</v>
          </cell>
          <cell r="BA272">
            <v>29</v>
          </cell>
          <cell r="BJ272">
            <v>20</v>
          </cell>
          <cell r="BK272">
            <v>5.86</v>
          </cell>
          <cell r="BL272">
            <v>29</v>
          </cell>
          <cell r="BM272">
            <v>117.2</v>
          </cell>
          <cell r="BN272">
            <v>532</v>
          </cell>
          <cell r="BO272" t="str">
            <v>REVCO -20</v>
          </cell>
          <cell r="BP272" t="str">
            <v>HCC PCR1 June 22 box2</v>
          </cell>
          <cell r="BQ272" t="str">
            <v>F1</v>
          </cell>
          <cell r="BR272">
            <v>5</v>
          </cell>
          <cell r="BS272">
            <v>5</v>
          </cell>
          <cell r="BT272">
            <v>2.93</v>
          </cell>
          <cell r="BU272">
            <v>14.5</v>
          </cell>
          <cell r="BV272">
            <v>44781</v>
          </cell>
          <cell r="BX272">
            <v>0</v>
          </cell>
          <cell r="BY272" t="str">
            <v>CGLI223</v>
          </cell>
        </row>
        <row r="273">
          <cell r="A273" t="str">
            <v>CGLI224P</v>
          </cell>
          <cell r="B273" t="str">
            <v>HCCAK288</v>
          </cell>
          <cell r="C273">
            <v>2</v>
          </cell>
          <cell r="D273">
            <v>44720</v>
          </cell>
          <cell r="E273" t="str">
            <v>CGLI224P</v>
          </cell>
          <cell r="F273" t="str">
            <v>Yes</v>
          </cell>
          <cell r="G273" t="str">
            <v>M</v>
          </cell>
          <cell r="H273">
            <v>58</v>
          </cell>
          <cell r="I273">
            <v>43529</v>
          </cell>
          <cell r="J273" t="str">
            <v>C</v>
          </cell>
          <cell r="K273" t="str">
            <v>B</v>
          </cell>
          <cell r="L273" t="str">
            <v>HCC</v>
          </cell>
          <cell r="N273" t="str">
            <v>AMY KIM 6/8/22</v>
          </cell>
          <cell r="P273">
            <v>75</v>
          </cell>
          <cell r="Q273">
            <v>44729</v>
          </cell>
          <cell r="R273">
            <v>20</v>
          </cell>
          <cell r="S273" t="str">
            <v>ZF</v>
          </cell>
          <cell r="T273">
            <v>533</v>
          </cell>
          <cell r="U273">
            <v>2</v>
          </cell>
          <cell r="V273">
            <v>0</v>
          </cell>
          <cell r="W273" t="str">
            <v>PDF</v>
          </cell>
          <cell r="X273">
            <v>153</v>
          </cell>
          <cell r="Y273">
            <v>1026.55</v>
          </cell>
          <cell r="Z273">
            <v>289</v>
          </cell>
          <cell r="AA273">
            <v>117.05</v>
          </cell>
          <cell r="AB273" t="str">
            <v xml:space="preserve"> </v>
          </cell>
          <cell r="AF273">
            <v>50</v>
          </cell>
          <cell r="AG273">
            <v>1143.5999999999999</v>
          </cell>
          <cell r="AH273">
            <v>57.179999999999993</v>
          </cell>
          <cell r="AI273">
            <v>28.589999999999996</v>
          </cell>
          <cell r="AJ273">
            <v>532</v>
          </cell>
          <cell r="AK273" t="str">
            <v>REVCO</v>
          </cell>
          <cell r="AL273" t="str">
            <v>HCC cfDNA 6/22 Box 2</v>
          </cell>
          <cell r="AM273" t="e">
            <v>#VALUE!</v>
          </cell>
          <cell r="AN273">
            <v>15</v>
          </cell>
          <cell r="AO273">
            <v>13.116474291710389</v>
          </cell>
          <cell r="AP273">
            <v>36.883525708289611</v>
          </cell>
          <cell r="AQ273">
            <v>17</v>
          </cell>
          <cell r="AR273">
            <v>44770</v>
          </cell>
          <cell r="AT273">
            <v>43</v>
          </cell>
          <cell r="AU273">
            <v>3</v>
          </cell>
          <cell r="AV273">
            <v>4</v>
          </cell>
          <cell r="AW273" t="str">
            <v>ZF</v>
          </cell>
          <cell r="AY273">
            <v>309</v>
          </cell>
          <cell r="AZ273">
            <v>1.61</v>
          </cell>
          <cell r="BA273">
            <v>7.9</v>
          </cell>
          <cell r="BJ273">
            <v>20</v>
          </cell>
          <cell r="BK273">
            <v>1.61</v>
          </cell>
          <cell r="BL273">
            <v>7.9</v>
          </cell>
          <cell r="BM273">
            <v>32.200000000000003</v>
          </cell>
          <cell r="BN273">
            <v>532</v>
          </cell>
          <cell r="BO273" t="str">
            <v>REVCO -20</v>
          </cell>
          <cell r="BP273" t="str">
            <v>HCC PCR1 June 22 box2</v>
          </cell>
          <cell r="BQ273" t="str">
            <v>F2</v>
          </cell>
          <cell r="BR273">
            <v>10</v>
          </cell>
          <cell r="BS273">
            <v>0</v>
          </cell>
          <cell r="BT273">
            <v>1.61</v>
          </cell>
          <cell r="BU273">
            <v>7.9</v>
          </cell>
          <cell r="BV273">
            <v>44781</v>
          </cell>
          <cell r="BX273">
            <v>42.179999999999993</v>
          </cell>
          <cell r="BY273" t="str">
            <v>CGLI224</v>
          </cell>
        </row>
        <row r="274">
          <cell r="A274" t="str">
            <v>CGLI33P_1</v>
          </cell>
          <cell r="B274" t="str">
            <v>HCCAK291</v>
          </cell>
          <cell r="C274">
            <v>2</v>
          </cell>
          <cell r="D274">
            <v>44720</v>
          </cell>
          <cell r="E274" t="str">
            <v>CGLI33P_1</v>
          </cell>
          <cell r="F274" t="str">
            <v>Yes</v>
          </cell>
          <cell r="G274" t="str">
            <v>M</v>
          </cell>
          <cell r="H274">
            <v>64</v>
          </cell>
          <cell r="I274">
            <v>43543</v>
          </cell>
          <cell r="J274" t="str">
            <v>C</v>
          </cell>
          <cell r="K274">
            <v>5</v>
          </cell>
          <cell r="L274" t="str">
            <v>HCC</v>
          </cell>
          <cell r="N274" t="str">
            <v>AMY KIM 6/8/22</v>
          </cell>
          <cell r="P274">
            <v>77</v>
          </cell>
          <cell r="Q274">
            <v>44729</v>
          </cell>
          <cell r="R274">
            <v>20</v>
          </cell>
          <cell r="S274" t="str">
            <v>ZF</v>
          </cell>
          <cell r="T274">
            <v>533</v>
          </cell>
          <cell r="U274">
            <v>2</v>
          </cell>
          <cell r="V274">
            <v>0</v>
          </cell>
          <cell r="W274" t="str">
            <v>PDF</v>
          </cell>
          <cell r="X274">
            <v>169</v>
          </cell>
          <cell r="Y274">
            <v>176.29</v>
          </cell>
          <cell r="Z274">
            <v>331</v>
          </cell>
          <cell r="AA274">
            <v>32.130000000000003</v>
          </cell>
          <cell r="AB274">
            <v>501</v>
          </cell>
          <cell r="AC274">
            <v>18.45</v>
          </cell>
          <cell r="AF274">
            <v>50</v>
          </cell>
          <cell r="AG274">
            <v>226.86999999999998</v>
          </cell>
          <cell r="AH274">
            <v>11.343499999999999</v>
          </cell>
          <cell r="AI274">
            <v>5.6717499999999994</v>
          </cell>
          <cell r="AJ274">
            <v>532</v>
          </cell>
          <cell r="AK274" t="str">
            <v>REVCO</v>
          </cell>
          <cell r="AL274" t="str">
            <v>HCC cfDNA 6/22 Box 2</v>
          </cell>
          <cell r="AM274" t="e">
            <v>#VALUE!</v>
          </cell>
          <cell r="AN274">
            <v>11.343499999999999</v>
          </cell>
          <cell r="AO274">
            <v>50</v>
          </cell>
          <cell r="AP274">
            <v>0</v>
          </cell>
          <cell r="AQ274">
            <v>17</v>
          </cell>
          <cell r="AR274">
            <v>44770</v>
          </cell>
          <cell r="AT274">
            <v>44</v>
          </cell>
          <cell r="AU274">
            <v>3</v>
          </cell>
          <cell r="AV274">
            <v>4</v>
          </cell>
          <cell r="AW274" t="str">
            <v>ZF</v>
          </cell>
          <cell r="AY274">
            <v>308</v>
          </cell>
          <cell r="AZ274">
            <v>1.64</v>
          </cell>
          <cell r="BA274">
            <v>8.1</v>
          </cell>
          <cell r="BJ274">
            <v>20</v>
          </cell>
          <cell r="BK274">
            <v>1.64</v>
          </cell>
          <cell r="BL274">
            <v>8.1</v>
          </cell>
          <cell r="BM274">
            <v>32.799999999999997</v>
          </cell>
          <cell r="BN274">
            <v>532</v>
          </cell>
          <cell r="BO274" t="str">
            <v>REVCO -20</v>
          </cell>
          <cell r="BP274" t="str">
            <v>HCC PCR1 June 22 box2</v>
          </cell>
          <cell r="BQ274" t="str">
            <v>F3</v>
          </cell>
          <cell r="BR274">
            <v>10</v>
          </cell>
          <cell r="BS274">
            <v>0</v>
          </cell>
          <cell r="BT274">
            <v>1.64</v>
          </cell>
          <cell r="BU274">
            <v>8.1</v>
          </cell>
          <cell r="BV274">
            <v>44781</v>
          </cell>
          <cell r="BX274">
            <v>0</v>
          </cell>
          <cell r="BY274" t="str">
            <v>CGLI33</v>
          </cell>
          <cell r="BZ274" t="str">
            <v>_1</v>
          </cell>
        </row>
        <row r="275">
          <cell r="A275" t="str">
            <v>CGH16N_9</v>
          </cell>
          <cell r="E275" t="str">
            <v>CGH16N_9</v>
          </cell>
          <cell r="S275" t="str">
            <v>AL</v>
          </cell>
          <cell r="W275" t="str">
            <v>103018 nDNA 1_DNA 1000_DE13805124_2018-10-30_15-52-33</v>
          </cell>
          <cell r="X275">
            <v>157</v>
          </cell>
          <cell r="Y275">
            <v>33.880000000000003</v>
          </cell>
          <cell r="AF275">
            <v>50</v>
          </cell>
          <cell r="AG275">
            <v>33.880000000000003</v>
          </cell>
          <cell r="AH275">
            <v>1694.0000000000002</v>
          </cell>
          <cell r="AI275" t="e">
            <v>#DIV/0!</v>
          </cell>
          <cell r="AJ275">
            <v>531</v>
          </cell>
          <cell r="AK275">
            <v>-20</v>
          </cell>
          <cell r="AL275" t="str">
            <v>Lymphocyte control</v>
          </cell>
          <cell r="AM275" t="str">
            <v>small box</v>
          </cell>
          <cell r="AN275">
            <v>34</v>
          </cell>
          <cell r="AO275">
            <v>1.0035419126328216</v>
          </cell>
          <cell r="AP275">
            <v>48.996458087367181</v>
          </cell>
          <cell r="AQ275">
            <v>17</v>
          </cell>
          <cell r="AR275">
            <v>44770</v>
          </cell>
          <cell r="AT275">
            <v>45</v>
          </cell>
          <cell r="AU275">
            <v>3</v>
          </cell>
          <cell r="AV275">
            <v>4</v>
          </cell>
          <cell r="AW275" t="str">
            <v>ZF</v>
          </cell>
          <cell r="AY275">
            <v>291</v>
          </cell>
          <cell r="AZ275">
            <v>6.66</v>
          </cell>
          <cell r="BA275">
            <v>34.700000000000003</v>
          </cell>
          <cell r="BB275">
            <v>476</v>
          </cell>
          <cell r="BC275">
            <v>0.49</v>
          </cell>
          <cell r="BD275">
            <v>1.6</v>
          </cell>
          <cell r="BJ275">
            <v>20</v>
          </cell>
          <cell r="BK275">
            <v>7.15</v>
          </cell>
          <cell r="BL275">
            <v>36.300000000000004</v>
          </cell>
          <cell r="BM275">
            <v>143</v>
          </cell>
          <cell r="BN275">
            <v>532</v>
          </cell>
          <cell r="BO275" t="str">
            <v>REVCO -20</v>
          </cell>
          <cell r="BP275" t="str">
            <v>HCC PCR1 June 22 box2</v>
          </cell>
          <cell r="BQ275" t="str">
            <v>F4</v>
          </cell>
          <cell r="BR275">
            <v>5</v>
          </cell>
          <cell r="BS275">
            <v>5</v>
          </cell>
          <cell r="BT275">
            <v>3.5750000000000002</v>
          </cell>
          <cell r="BU275">
            <v>18.150000000000002</v>
          </cell>
          <cell r="BV275">
            <v>44781</v>
          </cell>
          <cell r="BX275">
            <v>1660.0000000000002</v>
          </cell>
          <cell r="BY275" t="str">
            <v>CGH16N_9</v>
          </cell>
        </row>
        <row r="276">
          <cell r="A276" t="str">
            <v>CGLI182P</v>
          </cell>
          <cell r="B276">
            <v>51566</v>
          </cell>
          <cell r="C276">
            <v>1</v>
          </cell>
          <cell r="D276">
            <v>44673</v>
          </cell>
          <cell r="E276" t="str">
            <v>CGLI182P</v>
          </cell>
          <cell r="F276" t="str">
            <v>No</v>
          </cell>
          <cell r="G276" t="str">
            <v>M</v>
          </cell>
          <cell r="H276">
            <v>55.403148528405197</v>
          </cell>
          <cell r="I276">
            <v>43481</v>
          </cell>
          <cell r="J276" t="str">
            <v>N</v>
          </cell>
          <cell r="L276" t="str">
            <v>HCV</v>
          </cell>
          <cell r="M276" t="str">
            <v>Yes</v>
          </cell>
          <cell r="N276" t="str">
            <v>ALIVE HCV</v>
          </cell>
          <cell r="O276" t="str">
            <v>Well #</v>
          </cell>
          <cell r="P276">
            <v>42</v>
          </cell>
          <cell r="Q276">
            <v>44726</v>
          </cell>
          <cell r="R276">
            <v>14</v>
          </cell>
          <cell r="S276" t="str">
            <v>ZF</v>
          </cell>
          <cell r="T276">
            <v>533</v>
          </cell>
          <cell r="U276">
            <v>1</v>
          </cell>
          <cell r="V276">
            <v>0</v>
          </cell>
          <cell r="W276" t="str">
            <v>PDF</v>
          </cell>
          <cell r="X276">
            <v>166</v>
          </cell>
          <cell r="Y276">
            <v>6.53</v>
          </cell>
          <cell r="AF276">
            <v>50</v>
          </cell>
          <cell r="AG276">
            <v>6.53</v>
          </cell>
          <cell r="AH276">
            <v>0.32650000000000001</v>
          </cell>
          <cell r="AI276">
            <v>0.32650000000000001</v>
          </cell>
          <cell r="AJ276">
            <v>532</v>
          </cell>
          <cell r="AK276" t="str">
            <v>REVCO</v>
          </cell>
          <cell r="AL276" t="str">
            <v>HCC cfDNA 6/22 Box 1</v>
          </cell>
          <cell r="AM276" t="e">
            <v>#VALUE!</v>
          </cell>
          <cell r="AN276">
            <v>0.32650000000000001</v>
          </cell>
          <cell r="AO276">
            <v>50</v>
          </cell>
          <cell r="AP276">
            <v>0</v>
          </cell>
          <cell r="AQ276">
            <v>18</v>
          </cell>
          <cell r="AR276">
            <v>44771</v>
          </cell>
          <cell r="AT276">
            <v>46</v>
          </cell>
          <cell r="AU276">
            <v>1</v>
          </cell>
          <cell r="AV276">
            <v>4</v>
          </cell>
          <cell r="AW276" t="str">
            <v>ZF</v>
          </cell>
          <cell r="AY276">
            <v>303</v>
          </cell>
          <cell r="AZ276">
            <v>0.32</v>
          </cell>
          <cell r="BA276">
            <v>1.6</v>
          </cell>
          <cell r="BJ276">
            <v>20</v>
          </cell>
          <cell r="BK276">
            <v>0.32</v>
          </cell>
          <cell r="BL276">
            <v>1.6</v>
          </cell>
          <cell r="BM276">
            <v>6.4</v>
          </cell>
          <cell r="BN276">
            <v>532</v>
          </cell>
          <cell r="BO276" t="str">
            <v>REVCO -20</v>
          </cell>
          <cell r="BP276" t="str">
            <v>HCC PCR1 June 22 box2</v>
          </cell>
          <cell r="BQ276" t="str">
            <v>F5</v>
          </cell>
          <cell r="BR276">
            <v>10</v>
          </cell>
          <cell r="BS276">
            <v>0</v>
          </cell>
          <cell r="BT276">
            <v>0.32</v>
          </cell>
          <cell r="BU276">
            <v>1.6</v>
          </cell>
          <cell r="BV276">
            <v>44781</v>
          </cell>
          <cell r="BX276">
            <v>0</v>
          </cell>
          <cell r="BY276" t="str">
            <v>CGLI182</v>
          </cell>
        </row>
        <row r="277">
          <cell r="A277" t="str">
            <v>CGLI187P</v>
          </cell>
          <cell r="B277">
            <v>50203</v>
          </cell>
          <cell r="C277">
            <v>1</v>
          </cell>
          <cell r="D277">
            <v>44673</v>
          </cell>
          <cell r="E277" t="str">
            <v>CGLI187P</v>
          </cell>
          <cell r="F277" t="str">
            <v>No</v>
          </cell>
          <cell r="G277" t="str">
            <v>M</v>
          </cell>
          <cell r="H277">
            <v>57.774127310061601</v>
          </cell>
          <cell r="I277">
            <v>43594</v>
          </cell>
          <cell r="J277" t="str">
            <v>N</v>
          </cell>
          <cell r="L277" t="str">
            <v>HCV</v>
          </cell>
          <cell r="M277" t="str">
            <v>Yes</v>
          </cell>
          <cell r="N277" t="str">
            <v>ALIVE HCV</v>
          </cell>
          <cell r="O277" t="str">
            <v>Well #</v>
          </cell>
          <cell r="P277">
            <v>47</v>
          </cell>
          <cell r="Q277">
            <v>44726</v>
          </cell>
          <cell r="R277">
            <v>14</v>
          </cell>
          <cell r="S277" t="str">
            <v>ZF</v>
          </cell>
          <cell r="T277">
            <v>533</v>
          </cell>
          <cell r="U277">
            <v>1</v>
          </cell>
          <cell r="V277">
            <v>0</v>
          </cell>
          <cell r="W277" t="str">
            <v>PDF</v>
          </cell>
          <cell r="X277">
            <v>161</v>
          </cell>
          <cell r="Y277">
            <v>185.31</v>
          </cell>
          <cell r="AF277">
            <v>50</v>
          </cell>
          <cell r="AG277">
            <v>185.31</v>
          </cell>
          <cell r="AH277">
            <v>9.2654999999999994</v>
          </cell>
          <cell r="AI277">
            <v>9.2654999999999994</v>
          </cell>
          <cell r="AJ277">
            <v>532</v>
          </cell>
          <cell r="AK277" t="str">
            <v>REVCO</v>
          </cell>
          <cell r="AL277" t="str">
            <v>HCC cfDNA 6/22 Box 1</v>
          </cell>
          <cell r="AM277" t="e">
            <v>#VALUE!</v>
          </cell>
          <cell r="AN277">
            <v>9.2654999999999994</v>
          </cell>
          <cell r="AO277">
            <v>50</v>
          </cell>
          <cell r="AP277">
            <v>0</v>
          </cell>
          <cell r="AQ277">
            <v>18</v>
          </cell>
          <cell r="AR277">
            <v>44771</v>
          </cell>
          <cell r="AT277">
            <v>47</v>
          </cell>
          <cell r="AU277">
            <v>2</v>
          </cell>
          <cell r="AV277">
            <v>4</v>
          </cell>
          <cell r="AW277" t="str">
            <v>ZF</v>
          </cell>
          <cell r="AY277">
            <v>303</v>
          </cell>
          <cell r="AZ277">
            <v>2.13</v>
          </cell>
          <cell r="BA277">
            <v>10.6</v>
          </cell>
          <cell r="BJ277">
            <v>20</v>
          </cell>
          <cell r="BK277">
            <v>2.13</v>
          </cell>
          <cell r="BL277">
            <v>10.6</v>
          </cell>
          <cell r="BM277">
            <v>42.599999999999994</v>
          </cell>
          <cell r="BN277">
            <v>532</v>
          </cell>
          <cell r="BO277" t="str">
            <v>REVCO -20</v>
          </cell>
          <cell r="BP277" t="str">
            <v>HCC PCR1 June 22 box2</v>
          </cell>
          <cell r="BQ277" t="str">
            <v>F6</v>
          </cell>
          <cell r="BR277">
            <v>10</v>
          </cell>
          <cell r="BS277">
            <v>0</v>
          </cell>
          <cell r="BT277">
            <v>2.13</v>
          </cell>
          <cell r="BU277">
            <v>10.6</v>
          </cell>
          <cell r="BV277">
            <v>44781</v>
          </cell>
          <cell r="BX277">
            <v>0</v>
          </cell>
          <cell r="BY277" t="str">
            <v>CGLI187</v>
          </cell>
        </row>
        <row r="278">
          <cell r="A278" t="str">
            <v>CGLI190P</v>
          </cell>
          <cell r="B278">
            <v>30011</v>
          </cell>
          <cell r="C278">
            <v>1</v>
          </cell>
          <cell r="D278">
            <v>44673</v>
          </cell>
          <cell r="E278" t="str">
            <v>CGLI190P</v>
          </cell>
          <cell r="F278" t="str">
            <v>No</v>
          </cell>
          <cell r="G278" t="str">
            <v>M</v>
          </cell>
          <cell r="H278">
            <v>46.151950718685796</v>
          </cell>
          <cell r="I278">
            <v>43607</v>
          </cell>
          <cell r="J278" t="str">
            <v>N</v>
          </cell>
          <cell r="L278" t="str">
            <v>HCV</v>
          </cell>
          <cell r="M278" t="str">
            <v>Yes</v>
          </cell>
          <cell r="N278" t="str">
            <v>ALIVE HCV</v>
          </cell>
          <cell r="O278" t="str">
            <v>Well #</v>
          </cell>
          <cell r="P278">
            <v>50</v>
          </cell>
          <cell r="Q278">
            <v>44727</v>
          </cell>
          <cell r="R278">
            <v>15</v>
          </cell>
          <cell r="S278" t="str">
            <v>ZF</v>
          </cell>
          <cell r="T278">
            <v>533</v>
          </cell>
          <cell r="U278">
            <v>1</v>
          </cell>
          <cell r="V278">
            <v>0</v>
          </cell>
          <cell r="W278" t="str">
            <v>PDF</v>
          </cell>
          <cell r="X278">
            <v>174</v>
          </cell>
          <cell r="Y278">
            <v>21.4</v>
          </cell>
          <cell r="AF278">
            <v>50</v>
          </cell>
          <cell r="AG278">
            <v>21.4</v>
          </cell>
          <cell r="AH278">
            <v>1.07</v>
          </cell>
          <cell r="AI278">
            <v>1.07</v>
          </cell>
          <cell r="AJ278">
            <v>532</v>
          </cell>
          <cell r="AK278" t="str">
            <v>REVCO</v>
          </cell>
          <cell r="AL278" t="str">
            <v>HCC cfDNA 6/22 Box 1</v>
          </cell>
          <cell r="AM278" t="e">
            <v>#VALUE!</v>
          </cell>
          <cell r="AN278">
            <v>1.07</v>
          </cell>
          <cell r="AO278">
            <v>50</v>
          </cell>
          <cell r="AP278">
            <v>0</v>
          </cell>
          <cell r="AQ278">
            <v>18</v>
          </cell>
          <cell r="AR278">
            <v>44771</v>
          </cell>
          <cell r="AT278">
            <v>48</v>
          </cell>
          <cell r="AU278">
            <v>1</v>
          </cell>
          <cell r="AV278">
            <v>4</v>
          </cell>
          <cell r="AW278" t="str">
            <v>ZF</v>
          </cell>
          <cell r="AY278">
            <v>305</v>
          </cell>
          <cell r="AZ278">
            <v>0.13</v>
          </cell>
          <cell r="BA278">
            <v>0.7</v>
          </cell>
          <cell r="BJ278">
            <v>20</v>
          </cell>
          <cell r="BK278">
            <v>0.13</v>
          </cell>
          <cell r="BL278">
            <v>0.7</v>
          </cell>
          <cell r="BM278">
            <v>2.6</v>
          </cell>
          <cell r="BN278">
            <v>532</v>
          </cell>
          <cell r="BO278" t="str">
            <v>REVCO -20</v>
          </cell>
          <cell r="BP278" t="str">
            <v>HCC PCR1 June 22 box2</v>
          </cell>
          <cell r="BQ278" t="str">
            <v>F7</v>
          </cell>
          <cell r="BR278">
            <v>10</v>
          </cell>
          <cell r="BS278">
            <v>0</v>
          </cell>
          <cell r="BT278">
            <v>0.13</v>
          </cell>
          <cell r="BU278">
            <v>0.7</v>
          </cell>
          <cell r="BV278">
            <v>44781</v>
          </cell>
          <cell r="BX278">
            <v>0</v>
          </cell>
          <cell r="BY278" t="str">
            <v>CGLI190</v>
          </cell>
        </row>
        <row r="279">
          <cell r="A279" t="str">
            <v>CGLI198P</v>
          </cell>
          <cell r="B279">
            <v>30371</v>
          </cell>
          <cell r="C279">
            <v>1</v>
          </cell>
          <cell r="D279">
            <v>44673</v>
          </cell>
          <cell r="E279" t="str">
            <v>CGLI198P</v>
          </cell>
          <cell r="F279" t="str">
            <v>No</v>
          </cell>
          <cell r="G279" t="str">
            <v>M</v>
          </cell>
          <cell r="H279">
            <v>75.211498973306007</v>
          </cell>
          <cell r="I279">
            <v>43879</v>
          </cell>
          <cell r="J279" t="str">
            <v>N</v>
          </cell>
          <cell r="L279" t="str">
            <v>HCV</v>
          </cell>
          <cell r="M279" t="str">
            <v>No</v>
          </cell>
          <cell r="N279" t="str">
            <v>ALIVE HCV</v>
          </cell>
          <cell r="O279" t="str">
            <v>Well #</v>
          </cell>
          <cell r="P279">
            <v>58</v>
          </cell>
          <cell r="Q279">
            <v>44727</v>
          </cell>
          <cell r="R279">
            <v>15</v>
          </cell>
          <cell r="S279" t="str">
            <v>ZF</v>
          </cell>
          <cell r="T279">
            <v>533</v>
          </cell>
          <cell r="U279">
            <v>1</v>
          </cell>
          <cell r="V279">
            <v>0</v>
          </cell>
          <cell r="W279" t="str">
            <v>PDF</v>
          </cell>
          <cell r="X279">
            <v>167</v>
          </cell>
          <cell r="Y279">
            <v>60.41</v>
          </cell>
          <cell r="AF279">
            <v>50</v>
          </cell>
          <cell r="AG279">
            <v>60.41</v>
          </cell>
          <cell r="AH279">
            <v>3.0205000000000002</v>
          </cell>
          <cell r="AI279">
            <v>3.0205000000000002</v>
          </cell>
          <cell r="AJ279">
            <v>532</v>
          </cell>
          <cell r="AK279" t="str">
            <v>REVCO</v>
          </cell>
          <cell r="AL279" t="str">
            <v>HCC cfDNA 6/22 Box 1</v>
          </cell>
          <cell r="AM279" t="e">
            <v>#VALUE!</v>
          </cell>
          <cell r="AN279">
            <v>3.0205000000000002</v>
          </cell>
          <cell r="AO279">
            <v>50</v>
          </cell>
          <cell r="AP279">
            <v>0</v>
          </cell>
          <cell r="AQ279">
            <v>18</v>
          </cell>
          <cell r="AR279">
            <v>44771</v>
          </cell>
          <cell r="AT279">
            <v>49</v>
          </cell>
          <cell r="AU279">
            <v>1</v>
          </cell>
          <cell r="AV279">
            <v>4</v>
          </cell>
          <cell r="AW279" t="str">
            <v>ZF</v>
          </cell>
          <cell r="AY279">
            <v>305</v>
          </cell>
          <cell r="AZ279">
            <v>0.47</v>
          </cell>
          <cell r="BA279">
            <v>2.4</v>
          </cell>
          <cell r="BJ279">
            <v>20</v>
          </cell>
          <cell r="BK279">
            <v>0.47</v>
          </cell>
          <cell r="BL279">
            <v>2.4</v>
          </cell>
          <cell r="BM279">
            <v>9.3999999999999986</v>
          </cell>
          <cell r="BN279">
            <v>532</v>
          </cell>
          <cell r="BO279" t="str">
            <v>REVCO -20</v>
          </cell>
          <cell r="BP279" t="str">
            <v>HCC PCR1 June 22 box2</v>
          </cell>
          <cell r="BQ279" t="str">
            <v>F8</v>
          </cell>
          <cell r="BR279">
            <v>10</v>
          </cell>
          <cell r="BS279">
            <v>0</v>
          </cell>
          <cell r="BT279">
            <v>0.47</v>
          </cell>
          <cell r="BU279">
            <v>2.4</v>
          </cell>
          <cell r="BV279">
            <v>44781</v>
          </cell>
          <cell r="BX279">
            <v>0</v>
          </cell>
          <cell r="BY279" t="str">
            <v>CGLI198</v>
          </cell>
        </row>
        <row r="280">
          <cell r="A280" t="str">
            <v>CGLI199P</v>
          </cell>
          <cell r="B280">
            <v>81849</v>
          </cell>
          <cell r="C280">
            <v>1</v>
          </cell>
          <cell r="D280">
            <v>44673</v>
          </cell>
          <cell r="E280" t="str">
            <v>CGLI199P</v>
          </cell>
          <cell r="F280" t="str">
            <v>No</v>
          </cell>
          <cell r="G280" t="str">
            <v>F</v>
          </cell>
          <cell r="H280">
            <v>55.8986995208761</v>
          </cell>
          <cell r="I280">
            <v>42486</v>
          </cell>
          <cell r="J280" t="str">
            <v>N</v>
          </cell>
          <cell r="L280" t="str">
            <v>HCV</v>
          </cell>
          <cell r="M280" t="str">
            <v>No</v>
          </cell>
          <cell r="N280" t="str">
            <v>ALIVE HCV</v>
          </cell>
          <cell r="O280" t="str">
            <v>Well #</v>
          </cell>
          <cell r="P280">
            <v>59</v>
          </cell>
          <cell r="Q280">
            <v>44727</v>
          </cell>
          <cell r="R280">
            <v>15</v>
          </cell>
          <cell r="S280" t="str">
            <v>ZF</v>
          </cell>
          <cell r="T280">
            <v>533</v>
          </cell>
          <cell r="U280">
            <v>1</v>
          </cell>
          <cell r="V280">
            <v>0</v>
          </cell>
          <cell r="W280" t="str">
            <v>PDF</v>
          </cell>
          <cell r="X280">
            <v>170</v>
          </cell>
          <cell r="Y280">
            <v>16.7</v>
          </cell>
          <cell r="AF280">
            <v>50</v>
          </cell>
          <cell r="AG280">
            <v>16.7</v>
          </cell>
          <cell r="AH280">
            <v>0.83499999999999996</v>
          </cell>
          <cell r="AI280">
            <v>0.83499999999999996</v>
          </cell>
          <cell r="AJ280">
            <v>532</v>
          </cell>
          <cell r="AK280" t="str">
            <v>REVCO</v>
          </cell>
          <cell r="AL280" t="str">
            <v>HCC cfDNA 6/22 Box 1</v>
          </cell>
          <cell r="AM280" t="e">
            <v>#VALUE!</v>
          </cell>
          <cell r="AN280">
            <v>0.83499999999999996</v>
          </cell>
          <cell r="AO280">
            <v>50</v>
          </cell>
          <cell r="AP280">
            <v>0</v>
          </cell>
          <cell r="AQ280">
            <v>18</v>
          </cell>
          <cell r="AR280">
            <v>44771</v>
          </cell>
          <cell r="AT280">
            <v>50</v>
          </cell>
          <cell r="AU280">
            <v>1</v>
          </cell>
          <cell r="AV280">
            <v>4</v>
          </cell>
          <cell r="AW280" t="str">
            <v>ZF</v>
          </cell>
          <cell r="AY280">
            <v>312</v>
          </cell>
          <cell r="AZ280">
            <v>0.27</v>
          </cell>
          <cell r="BA280">
            <v>1.3</v>
          </cell>
          <cell r="BJ280">
            <v>20</v>
          </cell>
          <cell r="BK280">
            <v>0.27</v>
          </cell>
          <cell r="BL280">
            <v>1.3</v>
          </cell>
          <cell r="BM280">
            <v>5.4</v>
          </cell>
          <cell r="BN280">
            <v>532</v>
          </cell>
          <cell r="BO280" t="str">
            <v>REVCO -20</v>
          </cell>
          <cell r="BP280" t="str">
            <v>HCC PCR1 June 22 box2</v>
          </cell>
          <cell r="BQ280" t="str">
            <v>F9</v>
          </cell>
          <cell r="BR280">
            <v>10</v>
          </cell>
          <cell r="BS280">
            <v>0</v>
          </cell>
          <cell r="BT280">
            <v>0.27</v>
          </cell>
          <cell r="BU280">
            <v>1.3</v>
          </cell>
          <cell r="BV280">
            <v>44781</v>
          </cell>
          <cell r="BX280">
            <v>0</v>
          </cell>
          <cell r="BY280" t="str">
            <v>CGLI199</v>
          </cell>
        </row>
        <row r="281">
          <cell r="A281" t="str">
            <v>CGLI200P</v>
          </cell>
          <cell r="B281">
            <v>50495</v>
          </cell>
          <cell r="C281">
            <v>1</v>
          </cell>
          <cell r="D281">
            <v>44673</v>
          </cell>
          <cell r="E281" t="str">
            <v>CGLI200P</v>
          </cell>
          <cell r="F281" t="str">
            <v>No</v>
          </cell>
          <cell r="G281" t="str">
            <v>M</v>
          </cell>
          <cell r="H281">
            <v>60.479123887748102</v>
          </cell>
          <cell r="I281">
            <v>43584</v>
          </cell>
          <cell r="J281" t="str">
            <v>N</v>
          </cell>
          <cell r="L281" t="str">
            <v>HCV</v>
          </cell>
          <cell r="M281" t="str">
            <v>No</v>
          </cell>
          <cell r="N281" t="str">
            <v>ALIVE HCV</v>
          </cell>
          <cell r="O281" t="str">
            <v>Well #</v>
          </cell>
          <cell r="P281">
            <v>60</v>
          </cell>
          <cell r="Q281">
            <v>44727</v>
          </cell>
          <cell r="R281">
            <v>15</v>
          </cell>
          <cell r="S281" t="str">
            <v>ZF</v>
          </cell>
          <cell r="T281">
            <v>533</v>
          </cell>
          <cell r="U281">
            <v>1</v>
          </cell>
          <cell r="V281">
            <v>0</v>
          </cell>
          <cell r="W281" t="str">
            <v>PDF</v>
          </cell>
          <cell r="X281">
            <v>166</v>
          </cell>
          <cell r="Y281">
            <v>24.4</v>
          </cell>
          <cell r="AF281">
            <v>50</v>
          </cell>
          <cell r="AG281">
            <v>24.4</v>
          </cell>
          <cell r="AH281">
            <v>1.22</v>
          </cell>
          <cell r="AI281">
            <v>1.22</v>
          </cell>
          <cell r="AJ281">
            <v>532</v>
          </cell>
          <cell r="AK281" t="str">
            <v>REVCO</v>
          </cell>
          <cell r="AL281" t="str">
            <v>HCC cfDNA 6/22 Box 1</v>
          </cell>
          <cell r="AM281" t="e">
            <v>#VALUE!</v>
          </cell>
          <cell r="AN281">
            <v>1.22</v>
          </cell>
          <cell r="AO281">
            <v>50</v>
          </cell>
          <cell r="AP281">
            <v>0</v>
          </cell>
          <cell r="AQ281">
            <v>18</v>
          </cell>
          <cell r="AR281">
            <v>44771</v>
          </cell>
          <cell r="AT281">
            <v>51</v>
          </cell>
          <cell r="AU281">
            <v>1</v>
          </cell>
          <cell r="AV281">
            <v>4</v>
          </cell>
          <cell r="AW281" t="str">
            <v>ZF</v>
          </cell>
          <cell r="AY281">
            <v>307</v>
          </cell>
          <cell r="AZ281">
            <v>0.3</v>
          </cell>
          <cell r="BA281">
            <v>1.5</v>
          </cell>
          <cell r="BJ281">
            <v>20</v>
          </cell>
          <cell r="BK281">
            <v>0.3</v>
          </cell>
          <cell r="BL281">
            <v>1.5</v>
          </cell>
          <cell r="BM281">
            <v>6</v>
          </cell>
          <cell r="BN281">
            <v>532</v>
          </cell>
          <cell r="BO281" t="str">
            <v>REVCO -20</v>
          </cell>
          <cell r="BP281" t="str">
            <v>HCC PCR1 June 22 box2</v>
          </cell>
          <cell r="BQ281" t="str">
            <v>G1</v>
          </cell>
          <cell r="BR281">
            <v>10</v>
          </cell>
          <cell r="BS281">
            <v>0</v>
          </cell>
          <cell r="BT281">
            <v>0.3</v>
          </cell>
          <cell r="BU281">
            <v>1.5</v>
          </cell>
          <cell r="BV281">
            <v>44781</v>
          </cell>
          <cell r="BX281">
            <v>0</v>
          </cell>
          <cell r="BY281" t="str">
            <v>CGLI200</v>
          </cell>
        </row>
        <row r="282">
          <cell r="A282" t="str">
            <v>CGLI225P</v>
          </cell>
          <cell r="B282" t="str">
            <v>HCCAK303</v>
          </cell>
          <cell r="C282">
            <v>2</v>
          </cell>
          <cell r="D282">
            <v>44720</v>
          </cell>
          <cell r="E282" t="str">
            <v>CGLI225P</v>
          </cell>
          <cell r="F282" t="str">
            <v>Yes</v>
          </cell>
          <cell r="G282" t="str">
            <v>F</v>
          </cell>
          <cell r="H282">
            <v>56</v>
          </cell>
          <cell r="I282">
            <v>43594</v>
          </cell>
          <cell r="J282" t="str">
            <v>C</v>
          </cell>
          <cell r="K282" t="str">
            <v>C</v>
          </cell>
          <cell r="L282" t="str">
            <v>HCC</v>
          </cell>
          <cell r="N282" t="str">
            <v>AMY KIM 6/8/22</v>
          </cell>
          <cell r="P282">
            <v>61</v>
          </cell>
          <cell r="Q282">
            <v>44729</v>
          </cell>
          <cell r="R282">
            <v>20</v>
          </cell>
          <cell r="S282" t="str">
            <v>ZF</v>
          </cell>
          <cell r="T282">
            <v>533</v>
          </cell>
          <cell r="U282">
            <v>2</v>
          </cell>
          <cell r="V282">
            <v>0</v>
          </cell>
          <cell r="W282" t="str">
            <v>PDF</v>
          </cell>
          <cell r="X282">
            <v>162</v>
          </cell>
          <cell r="Y282">
            <v>1782.69</v>
          </cell>
          <cell r="Z282">
            <v>307</v>
          </cell>
          <cell r="AA282">
            <v>107.75</v>
          </cell>
          <cell r="AB282" t="str">
            <v xml:space="preserve"> </v>
          </cell>
          <cell r="AF282">
            <v>50</v>
          </cell>
          <cell r="AG282">
            <v>1890.44</v>
          </cell>
          <cell r="AH282">
            <v>94.522000000000006</v>
          </cell>
          <cell r="AI282">
            <v>47.261000000000003</v>
          </cell>
          <cell r="AJ282">
            <v>532</v>
          </cell>
          <cell r="AK282" t="str">
            <v>REVCO</v>
          </cell>
          <cell r="AL282" t="str">
            <v>HCC cfDNA 6/22 Box 2</v>
          </cell>
          <cell r="AM282" t="e">
            <v>#VALUE!</v>
          </cell>
          <cell r="AN282">
            <v>15</v>
          </cell>
          <cell r="AO282">
            <v>7.9346607139078733</v>
          </cell>
          <cell r="AP282">
            <v>42.065339286092126</v>
          </cell>
          <cell r="AQ282">
            <v>18</v>
          </cell>
          <cell r="AR282">
            <v>44771</v>
          </cell>
          <cell r="AT282">
            <v>52</v>
          </cell>
          <cell r="AU282">
            <v>3</v>
          </cell>
          <cell r="AV282">
            <v>4</v>
          </cell>
          <cell r="AW282" t="str">
            <v>ZF</v>
          </cell>
          <cell r="AY282">
            <v>302</v>
          </cell>
          <cell r="AZ282">
            <v>4.43</v>
          </cell>
          <cell r="BA282">
            <v>22.3</v>
          </cell>
          <cell r="BJ282">
            <v>20</v>
          </cell>
          <cell r="BK282">
            <v>4.43</v>
          </cell>
          <cell r="BL282">
            <v>22.3</v>
          </cell>
          <cell r="BM282">
            <v>88.6</v>
          </cell>
          <cell r="BN282">
            <v>532</v>
          </cell>
          <cell r="BO282" t="str">
            <v>REVCO -20</v>
          </cell>
          <cell r="BP282" t="str">
            <v>HCC PCR1 June 22 box2</v>
          </cell>
          <cell r="BQ282" t="str">
            <v>G2</v>
          </cell>
          <cell r="BR282">
            <v>5</v>
          </cell>
          <cell r="BS282">
            <v>5</v>
          </cell>
          <cell r="BT282">
            <v>2.2149999999999999</v>
          </cell>
          <cell r="BU282">
            <v>11.15</v>
          </cell>
          <cell r="BV282">
            <v>44781</v>
          </cell>
          <cell r="BX282">
            <v>79.522000000000006</v>
          </cell>
          <cell r="BY282" t="str">
            <v>CGLI225</v>
          </cell>
        </row>
        <row r="283">
          <cell r="A283" t="str">
            <v>CGLI226P</v>
          </cell>
          <cell r="B283" t="str">
            <v>HCCAK325</v>
          </cell>
          <cell r="C283">
            <v>2</v>
          </cell>
          <cell r="D283">
            <v>44720</v>
          </cell>
          <cell r="E283" t="str">
            <v>CGLI226P</v>
          </cell>
          <cell r="F283" t="str">
            <v>Yes</v>
          </cell>
          <cell r="G283" t="str">
            <v>M</v>
          </cell>
          <cell r="H283">
            <v>68</v>
          </cell>
          <cell r="I283">
            <v>43719</v>
          </cell>
          <cell r="J283" t="str">
            <v>C</v>
          </cell>
          <cell r="K283" t="str">
            <v>A</v>
          </cell>
          <cell r="L283" t="str">
            <v>HCC</v>
          </cell>
          <cell r="N283" t="str">
            <v>AMY KIM 6/8/22</v>
          </cell>
          <cell r="P283">
            <v>63</v>
          </cell>
          <cell r="Q283">
            <v>44729</v>
          </cell>
          <cell r="R283">
            <v>20</v>
          </cell>
          <cell r="S283" t="str">
            <v>ZF</v>
          </cell>
          <cell r="T283">
            <v>533</v>
          </cell>
          <cell r="U283">
            <v>2</v>
          </cell>
          <cell r="V283">
            <v>0</v>
          </cell>
          <cell r="W283" t="str">
            <v>PDF</v>
          </cell>
          <cell r="X283">
            <v>165</v>
          </cell>
          <cell r="Y283">
            <v>82.42</v>
          </cell>
          <cell r="Z283" t="str">
            <v xml:space="preserve"> </v>
          </cell>
          <cell r="AB283" t="str">
            <v xml:space="preserve"> </v>
          </cell>
          <cell r="AF283">
            <v>50</v>
          </cell>
          <cell r="AG283">
            <v>82.42</v>
          </cell>
          <cell r="AH283">
            <v>4.1210000000000004</v>
          </cell>
          <cell r="AI283">
            <v>2.0605000000000002</v>
          </cell>
          <cell r="AJ283">
            <v>532</v>
          </cell>
          <cell r="AK283" t="str">
            <v>REVCO</v>
          </cell>
          <cell r="AL283" t="str">
            <v>HCC cfDNA 6/22 Box 2</v>
          </cell>
          <cell r="AM283" t="e">
            <v>#VALUE!</v>
          </cell>
          <cell r="AN283">
            <v>4.1210000000000004</v>
          </cell>
          <cell r="AO283">
            <v>50</v>
          </cell>
          <cell r="AP283">
            <v>0</v>
          </cell>
          <cell r="AQ283">
            <v>18</v>
          </cell>
          <cell r="AR283">
            <v>44771</v>
          </cell>
          <cell r="AT283">
            <v>53</v>
          </cell>
          <cell r="AU283">
            <v>1</v>
          </cell>
          <cell r="AV283">
            <v>4</v>
          </cell>
          <cell r="AW283" t="str">
            <v>ZF</v>
          </cell>
          <cell r="AY283">
            <v>305</v>
          </cell>
          <cell r="AZ283">
            <v>2.5099999999999998</v>
          </cell>
          <cell r="BA283">
            <v>12.5</v>
          </cell>
          <cell r="BJ283">
            <v>20</v>
          </cell>
          <cell r="BK283">
            <v>2.5099999999999998</v>
          </cell>
          <cell r="BL283">
            <v>12.5</v>
          </cell>
          <cell r="BM283">
            <v>50.199999999999996</v>
          </cell>
          <cell r="BN283">
            <v>532</v>
          </cell>
          <cell r="BO283" t="str">
            <v>REVCO -20</v>
          </cell>
          <cell r="BP283" t="str">
            <v>HCC PCR1 June 22 box2</v>
          </cell>
          <cell r="BQ283" t="str">
            <v>G3</v>
          </cell>
          <cell r="BR283">
            <v>10</v>
          </cell>
          <cell r="BS283">
            <v>0</v>
          </cell>
          <cell r="BT283">
            <v>2.5099999999999998</v>
          </cell>
          <cell r="BU283">
            <v>12.5</v>
          </cell>
          <cell r="BV283">
            <v>44781</v>
          </cell>
          <cell r="BX283">
            <v>0</v>
          </cell>
          <cell r="BY283" t="str">
            <v>CGLI226</v>
          </cell>
        </row>
        <row r="284">
          <cell r="A284" t="str">
            <v>CGLI227P</v>
          </cell>
          <cell r="B284" t="str">
            <v>HCCAK353</v>
          </cell>
          <cell r="C284">
            <v>2</v>
          </cell>
          <cell r="D284">
            <v>44720</v>
          </cell>
          <cell r="E284" t="str">
            <v>CGLI227P</v>
          </cell>
          <cell r="F284" t="str">
            <v>Yes</v>
          </cell>
          <cell r="G284" t="str">
            <v>M</v>
          </cell>
          <cell r="H284">
            <v>67</v>
          </cell>
          <cell r="I284">
            <v>43901</v>
          </cell>
          <cell r="J284" t="str">
            <v>C</v>
          </cell>
          <cell r="K284" t="str">
            <v>A</v>
          </cell>
          <cell r="L284" t="str">
            <v>HCC</v>
          </cell>
          <cell r="N284" t="str">
            <v>AMY KIM 6/8/22</v>
          </cell>
          <cell r="P284">
            <v>65</v>
          </cell>
          <cell r="Q284">
            <v>44729</v>
          </cell>
          <cell r="R284">
            <v>20</v>
          </cell>
          <cell r="S284" t="str">
            <v>ZF</v>
          </cell>
          <cell r="T284">
            <v>533</v>
          </cell>
          <cell r="U284">
            <v>2</v>
          </cell>
          <cell r="V284">
            <v>0</v>
          </cell>
          <cell r="W284" t="str">
            <v>PDF</v>
          </cell>
          <cell r="X284">
            <v>163</v>
          </cell>
          <cell r="Y284">
            <v>628.21</v>
          </cell>
          <cell r="Z284">
            <v>314</v>
          </cell>
          <cell r="AA284">
            <v>37.32</v>
          </cell>
          <cell r="AB284" t="str">
            <v xml:space="preserve"> </v>
          </cell>
          <cell r="AF284">
            <v>50</v>
          </cell>
          <cell r="AG284">
            <v>665.53000000000009</v>
          </cell>
          <cell r="AH284">
            <v>33.276500000000006</v>
          </cell>
          <cell r="AI284">
            <v>16.638250000000003</v>
          </cell>
          <cell r="AJ284">
            <v>532</v>
          </cell>
          <cell r="AK284" t="str">
            <v>REVCO</v>
          </cell>
          <cell r="AL284" t="str">
            <v>HCC cfDNA 6/22 Box 2</v>
          </cell>
          <cell r="AM284" t="e">
            <v>#VALUE!</v>
          </cell>
          <cell r="AN284">
            <v>15</v>
          </cell>
          <cell r="AO284">
            <v>22.538428019773711</v>
          </cell>
          <cell r="AP284">
            <v>27.461571980226289</v>
          </cell>
          <cell r="AQ284">
            <v>18</v>
          </cell>
          <cell r="AR284">
            <v>44771</v>
          </cell>
          <cell r="AT284">
            <v>54</v>
          </cell>
          <cell r="AU284">
            <v>3</v>
          </cell>
          <cell r="AV284">
            <v>4</v>
          </cell>
          <cell r="AW284" t="str">
            <v>ZF</v>
          </cell>
          <cell r="AY284">
            <v>306</v>
          </cell>
          <cell r="AZ284">
            <v>4.1500000000000004</v>
          </cell>
          <cell r="BA284">
            <v>20.5</v>
          </cell>
          <cell r="BJ284">
            <v>20</v>
          </cell>
          <cell r="BK284">
            <v>4.1500000000000004</v>
          </cell>
          <cell r="BL284">
            <v>20.5</v>
          </cell>
          <cell r="BM284">
            <v>83</v>
          </cell>
          <cell r="BN284">
            <v>532</v>
          </cell>
          <cell r="BO284" t="str">
            <v>REVCO -20</v>
          </cell>
          <cell r="BP284" t="str">
            <v>HCC PCR1 June 22 box2</v>
          </cell>
          <cell r="BQ284" t="str">
            <v>G4</v>
          </cell>
          <cell r="BR284">
            <v>5</v>
          </cell>
          <cell r="BS284">
            <v>5</v>
          </cell>
          <cell r="BT284">
            <v>2.0750000000000002</v>
          </cell>
          <cell r="BU284">
            <v>10.25</v>
          </cell>
          <cell r="BV284">
            <v>44781</v>
          </cell>
          <cell r="BX284">
            <v>18.276500000000006</v>
          </cell>
          <cell r="BY284" t="str">
            <v>CGLI227</v>
          </cell>
        </row>
        <row r="285">
          <cell r="A285" t="str">
            <v>CGLI228P</v>
          </cell>
          <cell r="B285" t="str">
            <v>HCCAK390</v>
          </cell>
          <cell r="C285">
            <v>3</v>
          </cell>
          <cell r="D285">
            <v>44720</v>
          </cell>
          <cell r="E285" t="str">
            <v>CGLI228P</v>
          </cell>
          <cell r="F285" t="str">
            <v>Yes</v>
          </cell>
          <cell r="G285" t="str">
            <v>M</v>
          </cell>
          <cell r="H285">
            <v>64</v>
          </cell>
          <cell r="I285">
            <v>44328</v>
          </cell>
          <cell r="J285" t="str">
            <v>B</v>
          </cell>
          <cell r="K285" t="str">
            <v>A</v>
          </cell>
          <cell r="L285" t="str">
            <v>HCC</v>
          </cell>
          <cell r="N285" t="str">
            <v>AMY KIM 6/8/22</v>
          </cell>
          <cell r="P285">
            <v>67</v>
          </cell>
          <cell r="Q285">
            <v>44729</v>
          </cell>
          <cell r="R285">
            <v>20</v>
          </cell>
          <cell r="S285" t="str">
            <v>ZF</v>
          </cell>
          <cell r="T285">
            <v>533</v>
          </cell>
          <cell r="U285">
            <v>2</v>
          </cell>
          <cell r="V285">
            <v>0</v>
          </cell>
          <cell r="W285" t="str">
            <v>PDF</v>
          </cell>
          <cell r="X285">
            <v>164</v>
          </cell>
          <cell r="Y285">
            <v>737.51</v>
          </cell>
          <cell r="Z285">
            <v>317</v>
          </cell>
          <cell r="AA285">
            <v>50.84</v>
          </cell>
          <cell r="AB285" t="str">
            <v xml:space="preserve"> </v>
          </cell>
          <cell r="AF285">
            <v>50</v>
          </cell>
          <cell r="AG285">
            <v>788.35</v>
          </cell>
          <cell r="AH285">
            <v>39.417499999999997</v>
          </cell>
          <cell r="AI285">
            <v>19.708749999999998</v>
          </cell>
          <cell r="AJ285">
            <v>532</v>
          </cell>
          <cell r="AK285" t="str">
            <v>REVCO</v>
          </cell>
          <cell r="AL285" t="str">
            <v>HCC cfDNA 6/22 Box 2</v>
          </cell>
          <cell r="AM285" t="e">
            <v>#VALUE!</v>
          </cell>
          <cell r="AN285">
            <v>15</v>
          </cell>
          <cell r="AO285">
            <v>19.027081879875691</v>
          </cell>
          <cell r="AP285">
            <v>30.972918120124309</v>
          </cell>
          <cell r="AQ285">
            <v>18</v>
          </cell>
          <cell r="AR285">
            <v>44771</v>
          </cell>
          <cell r="AT285">
            <v>55</v>
          </cell>
          <cell r="AU285">
            <v>3</v>
          </cell>
          <cell r="AV285">
            <v>4</v>
          </cell>
          <cell r="AW285" t="str">
            <v>ZF</v>
          </cell>
          <cell r="AY285">
            <v>306</v>
          </cell>
          <cell r="AZ285">
            <v>4.6500000000000004</v>
          </cell>
          <cell r="BA285">
            <v>23</v>
          </cell>
          <cell r="BJ285">
            <v>20</v>
          </cell>
          <cell r="BK285">
            <v>4.6500000000000004</v>
          </cell>
          <cell r="BL285">
            <v>23</v>
          </cell>
          <cell r="BM285">
            <v>93</v>
          </cell>
          <cell r="BN285">
            <v>532</v>
          </cell>
          <cell r="BO285" t="str">
            <v>REVCO -20</v>
          </cell>
          <cell r="BP285" t="str">
            <v>HCC PCR1 June 22 box2</v>
          </cell>
          <cell r="BQ285" t="str">
            <v>G5</v>
          </cell>
          <cell r="BR285">
            <v>5</v>
          </cell>
          <cell r="BS285">
            <v>5</v>
          </cell>
          <cell r="BT285">
            <v>2.3250000000000002</v>
          </cell>
          <cell r="BU285">
            <v>11.5</v>
          </cell>
          <cell r="BV285">
            <v>44781</v>
          </cell>
          <cell r="BX285">
            <v>24.417499999999997</v>
          </cell>
          <cell r="BY285" t="str">
            <v>CGLI228</v>
          </cell>
        </row>
        <row r="286">
          <cell r="A286" t="str">
            <v>CGLI229P</v>
          </cell>
          <cell r="B286" t="str">
            <v>HCCAK391</v>
          </cell>
          <cell r="C286">
            <v>3</v>
          </cell>
          <cell r="D286">
            <v>44720</v>
          </cell>
          <cell r="E286" t="str">
            <v>CGLI229P</v>
          </cell>
          <cell r="F286" t="str">
            <v>Yes</v>
          </cell>
          <cell r="G286" t="str">
            <v>M</v>
          </cell>
          <cell r="H286">
            <v>44</v>
          </cell>
          <cell r="I286">
            <v>44328</v>
          </cell>
          <cell r="J286" t="str">
            <v>C</v>
          </cell>
          <cell r="K286" t="str">
            <v>A</v>
          </cell>
          <cell r="L286" t="str">
            <v>HCC</v>
          </cell>
          <cell r="N286" t="str">
            <v>AMY KIM 6/8/22</v>
          </cell>
          <cell r="P286">
            <v>70</v>
          </cell>
          <cell r="Q286">
            <v>44729</v>
          </cell>
          <cell r="R286">
            <v>20</v>
          </cell>
          <cell r="S286" t="str">
            <v>ZF</v>
          </cell>
          <cell r="T286">
            <v>533</v>
          </cell>
          <cell r="U286">
            <v>2</v>
          </cell>
          <cell r="V286">
            <v>0</v>
          </cell>
          <cell r="W286" t="str">
            <v>PDF</v>
          </cell>
          <cell r="X286">
            <v>159</v>
          </cell>
          <cell r="Y286">
            <v>3385.22</v>
          </cell>
          <cell r="Z286">
            <v>298</v>
          </cell>
          <cell r="AA286">
            <v>595.36</v>
          </cell>
          <cell r="AB286">
            <v>423</v>
          </cell>
          <cell r="AC286">
            <v>108.4</v>
          </cell>
          <cell r="AF286">
            <v>50</v>
          </cell>
          <cell r="AG286">
            <v>4088.98</v>
          </cell>
          <cell r="AH286">
            <v>204.44900000000001</v>
          </cell>
          <cell r="AI286">
            <v>102.22450000000001</v>
          </cell>
          <cell r="AJ286">
            <v>532</v>
          </cell>
          <cell r="AK286" t="str">
            <v>REVCO</v>
          </cell>
          <cell r="AL286" t="str">
            <v>HCC cfDNA 6/22 Box 2</v>
          </cell>
          <cell r="AM286" t="e">
            <v>#VALUE!</v>
          </cell>
          <cell r="AN286">
            <v>15</v>
          </cell>
          <cell r="AO286">
            <v>3.6683965194253823</v>
          </cell>
          <cell r="AP286">
            <v>46.331603480574614</v>
          </cell>
          <cell r="AQ286">
            <v>18</v>
          </cell>
          <cell r="AR286">
            <v>44771</v>
          </cell>
          <cell r="AT286">
            <v>56</v>
          </cell>
          <cell r="AU286">
            <v>3</v>
          </cell>
          <cell r="AV286">
            <v>4</v>
          </cell>
          <cell r="AW286" t="str">
            <v>ZF</v>
          </cell>
          <cell r="AY286">
            <v>304</v>
          </cell>
          <cell r="AZ286">
            <v>3.42</v>
          </cell>
          <cell r="BA286">
            <v>17</v>
          </cell>
          <cell r="BJ286">
            <v>20</v>
          </cell>
          <cell r="BK286">
            <v>3.42</v>
          </cell>
          <cell r="BL286">
            <v>17</v>
          </cell>
          <cell r="BM286">
            <v>68.400000000000006</v>
          </cell>
          <cell r="BN286">
            <v>532</v>
          </cell>
          <cell r="BO286" t="str">
            <v>REVCO -20</v>
          </cell>
          <cell r="BP286" t="str">
            <v>HCC PCR1 June 22 box2</v>
          </cell>
          <cell r="BQ286" t="str">
            <v>G6</v>
          </cell>
          <cell r="BR286">
            <v>10</v>
          </cell>
          <cell r="BS286">
            <v>0</v>
          </cell>
          <cell r="BT286">
            <v>3.42</v>
          </cell>
          <cell r="BU286">
            <v>17</v>
          </cell>
          <cell r="BV286">
            <v>44781</v>
          </cell>
          <cell r="BX286">
            <v>189.44900000000001</v>
          </cell>
          <cell r="BY286" t="str">
            <v>CGLI229</v>
          </cell>
        </row>
        <row r="287">
          <cell r="A287" t="str">
            <v>CGLI230P</v>
          </cell>
          <cell r="B287" t="str">
            <v>HCCAK403</v>
          </cell>
          <cell r="C287">
            <v>3</v>
          </cell>
          <cell r="D287">
            <v>44720</v>
          </cell>
          <cell r="E287" t="str">
            <v>CGLI230P</v>
          </cell>
          <cell r="F287" t="str">
            <v>Yes</v>
          </cell>
          <cell r="G287" t="str">
            <v>M</v>
          </cell>
          <cell r="H287">
            <v>61</v>
          </cell>
          <cell r="I287">
            <v>44420</v>
          </cell>
          <cell r="J287" t="str">
            <v>C</v>
          </cell>
          <cell r="K287" t="str">
            <v>B</v>
          </cell>
          <cell r="L287" t="str">
            <v>HCC</v>
          </cell>
          <cell r="N287" t="str">
            <v>AMY KIM 6/8/22</v>
          </cell>
          <cell r="P287">
            <v>73</v>
          </cell>
          <cell r="Q287">
            <v>44729</v>
          </cell>
          <cell r="R287">
            <v>20</v>
          </cell>
          <cell r="S287" t="str">
            <v>ZF</v>
          </cell>
          <cell r="T287">
            <v>533</v>
          </cell>
          <cell r="U287">
            <v>2</v>
          </cell>
          <cell r="V287">
            <v>0</v>
          </cell>
          <cell r="X287">
            <v>166</v>
          </cell>
          <cell r="Y287">
            <v>394</v>
          </cell>
          <cell r="Z287">
            <v>317</v>
          </cell>
          <cell r="AA287">
            <v>50.84</v>
          </cell>
          <cell r="AF287">
            <v>50</v>
          </cell>
          <cell r="AG287">
            <v>444.84000000000003</v>
          </cell>
          <cell r="AH287">
            <v>22.242000000000001</v>
          </cell>
          <cell r="AI287">
            <v>11.121</v>
          </cell>
          <cell r="AJ287">
            <v>532</v>
          </cell>
          <cell r="AK287" t="str">
            <v>REVCO</v>
          </cell>
          <cell r="AL287" t="str">
            <v>HCC cfDNA 6/22 Box 2</v>
          </cell>
          <cell r="AM287" t="e">
            <v>#VALUE!</v>
          </cell>
          <cell r="AN287">
            <v>15</v>
          </cell>
          <cell r="AO287">
            <v>33.719989209603455</v>
          </cell>
          <cell r="AP287">
            <v>16.280010790396545</v>
          </cell>
          <cell r="AQ287">
            <v>18</v>
          </cell>
          <cell r="AR287">
            <v>44771</v>
          </cell>
          <cell r="AT287">
            <v>57</v>
          </cell>
          <cell r="AU287">
            <v>3</v>
          </cell>
          <cell r="AV287">
            <v>4</v>
          </cell>
          <cell r="AW287" t="str">
            <v>ZF</v>
          </cell>
          <cell r="AY287">
            <v>307</v>
          </cell>
          <cell r="AZ287">
            <v>21.58</v>
          </cell>
          <cell r="BA287">
            <v>106.6</v>
          </cell>
          <cell r="BB287">
            <v>463</v>
          </cell>
          <cell r="BC287">
            <v>0.31</v>
          </cell>
          <cell r="BD287">
            <v>1</v>
          </cell>
          <cell r="BJ287">
            <v>20</v>
          </cell>
          <cell r="BK287">
            <v>21.889999999999997</v>
          </cell>
          <cell r="BL287">
            <v>107.6</v>
          </cell>
          <cell r="BM287">
            <v>437.79999999999995</v>
          </cell>
          <cell r="BN287">
            <v>532</v>
          </cell>
          <cell r="BO287" t="str">
            <v>REVCO -20</v>
          </cell>
          <cell r="BP287" t="str">
            <v>HCC PCR1 June 22 box2</v>
          </cell>
          <cell r="BQ287" t="str">
            <v>G7</v>
          </cell>
          <cell r="BR287">
            <v>5</v>
          </cell>
          <cell r="BS287">
            <v>5</v>
          </cell>
          <cell r="BT287">
            <v>10.944999999999999</v>
          </cell>
          <cell r="BU287">
            <v>53.8</v>
          </cell>
          <cell r="BV287">
            <v>44781</v>
          </cell>
          <cell r="BX287">
            <v>7.2419999999999991</v>
          </cell>
          <cell r="BY287" t="str">
            <v>CGLI230</v>
          </cell>
        </row>
        <row r="288">
          <cell r="A288" t="str">
            <v>CGLI231P</v>
          </cell>
          <cell r="B288" t="str">
            <v>HCCAK437</v>
          </cell>
          <cell r="C288">
            <v>2.8</v>
          </cell>
          <cell r="D288">
            <v>44753</v>
          </cell>
          <cell r="E288" t="str">
            <v>CGLI231P</v>
          </cell>
          <cell r="F288" t="str">
            <v>Yes</v>
          </cell>
          <cell r="G288" t="str">
            <v>F</v>
          </cell>
          <cell r="H288">
            <v>75</v>
          </cell>
          <cell r="I288">
            <v>44725</v>
          </cell>
          <cell r="J288" t="str">
            <v>N/A</v>
          </cell>
          <cell r="K288" t="str">
            <v>A</v>
          </cell>
          <cell r="L288" t="str">
            <v>HCC</v>
          </cell>
          <cell r="N288" t="str">
            <v>AMY KIM 7/11/22</v>
          </cell>
          <cell r="Q288">
            <v>44754</v>
          </cell>
          <cell r="R288">
            <v>21</v>
          </cell>
          <cell r="S288" t="str">
            <v>ZF</v>
          </cell>
          <cell r="U288">
            <v>2.8</v>
          </cell>
          <cell r="V288">
            <v>0.20000000000000018</v>
          </cell>
          <cell r="X288">
            <v>169</v>
          </cell>
          <cell r="Y288">
            <v>50.58</v>
          </cell>
          <cell r="AF288">
            <v>50</v>
          </cell>
          <cell r="AG288">
            <v>50.58</v>
          </cell>
          <cell r="AH288">
            <v>2.5289999999999999</v>
          </cell>
          <cell r="AI288">
            <v>0.90321428571428575</v>
          </cell>
          <cell r="AJ288">
            <v>532</v>
          </cell>
          <cell r="AK288" t="str">
            <v>REVCO</v>
          </cell>
          <cell r="AL288" t="str">
            <v>HCC cfDNA 6/22 Box 2</v>
          </cell>
          <cell r="AN288">
            <v>2.5289999999999999</v>
          </cell>
          <cell r="AO288">
            <v>50</v>
          </cell>
          <cell r="AP288">
            <v>0</v>
          </cell>
          <cell r="AQ288">
            <v>18</v>
          </cell>
          <cell r="AR288">
            <v>44771</v>
          </cell>
          <cell r="AT288">
            <v>58</v>
          </cell>
          <cell r="AU288">
            <v>1</v>
          </cell>
          <cell r="AV288">
            <v>4</v>
          </cell>
          <cell r="AW288" t="str">
            <v>ZF</v>
          </cell>
          <cell r="AY288">
            <v>306</v>
          </cell>
          <cell r="AZ288">
            <v>2.64</v>
          </cell>
          <cell r="BA288">
            <v>13</v>
          </cell>
          <cell r="BJ288">
            <v>20</v>
          </cell>
          <cell r="BK288">
            <v>2.64</v>
          </cell>
          <cell r="BL288">
            <v>13</v>
          </cell>
          <cell r="BM288">
            <v>52.800000000000004</v>
          </cell>
          <cell r="BN288">
            <v>532</v>
          </cell>
          <cell r="BO288" t="str">
            <v>REVCO -20</v>
          </cell>
          <cell r="BP288" t="str">
            <v>HCC PCR1 June 22 box2</v>
          </cell>
          <cell r="BQ288" t="str">
            <v>G8</v>
          </cell>
          <cell r="BR288">
            <v>10</v>
          </cell>
          <cell r="BS288">
            <v>0</v>
          </cell>
          <cell r="BT288">
            <v>2.64</v>
          </cell>
          <cell r="BU288">
            <v>13</v>
          </cell>
          <cell r="BV288">
            <v>44781</v>
          </cell>
          <cell r="BX288">
            <v>0</v>
          </cell>
          <cell r="BY288" t="str">
            <v>CGLI231</v>
          </cell>
        </row>
        <row r="289">
          <cell r="A289" t="str">
            <v>CGLI232P</v>
          </cell>
          <cell r="B289" t="str">
            <v>HCCAK440</v>
          </cell>
          <cell r="C289">
            <v>2.4</v>
          </cell>
          <cell r="D289">
            <v>44753</v>
          </cell>
          <cell r="E289" t="str">
            <v>CGLI232P</v>
          </cell>
          <cell r="F289" t="str">
            <v>Yes</v>
          </cell>
          <cell r="G289" t="str">
            <v>M</v>
          </cell>
          <cell r="H289">
            <v>65</v>
          </cell>
          <cell r="I289">
            <v>44736</v>
          </cell>
          <cell r="J289" t="str">
            <v>N/A</v>
          </cell>
          <cell r="K289" t="str">
            <v>B</v>
          </cell>
          <cell r="L289" t="str">
            <v>HCC</v>
          </cell>
          <cell r="N289" t="str">
            <v>AMY KIM 7/11/22</v>
          </cell>
          <cell r="Q289">
            <v>44754</v>
          </cell>
          <cell r="R289">
            <v>21</v>
          </cell>
          <cell r="S289" t="str">
            <v>ZF</v>
          </cell>
          <cell r="U289">
            <v>2.4</v>
          </cell>
          <cell r="V289">
            <v>0.60000000000000009</v>
          </cell>
          <cell r="X289">
            <v>169</v>
          </cell>
          <cell r="Y289">
            <v>331.12</v>
          </cell>
          <cell r="Z289">
            <v>319</v>
          </cell>
          <cell r="AA289">
            <v>35.14</v>
          </cell>
          <cell r="AF289">
            <v>50</v>
          </cell>
          <cell r="AG289">
            <v>366.26</v>
          </cell>
          <cell r="AH289">
            <v>18.312999999999999</v>
          </cell>
          <cell r="AI289">
            <v>7.6304166666666662</v>
          </cell>
          <cell r="AJ289">
            <v>532</v>
          </cell>
          <cell r="AK289" t="str">
            <v>REVCO</v>
          </cell>
          <cell r="AL289" t="str">
            <v>HCC cfDNA 6/22 Box 2</v>
          </cell>
          <cell r="AN289">
            <v>15</v>
          </cell>
          <cell r="AO289">
            <v>40.95451318735325</v>
          </cell>
          <cell r="AP289">
            <v>9.0454868126467503</v>
          </cell>
          <cell r="AQ289">
            <v>18</v>
          </cell>
          <cell r="AR289">
            <v>44771</v>
          </cell>
          <cell r="AT289">
            <v>59</v>
          </cell>
          <cell r="AU289">
            <v>3</v>
          </cell>
          <cell r="AV289">
            <v>4</v>
          </cell>
          <cell r="AW289" t="str">
            <v>ZF</v>
          </cell>
          <cell r="AY289">
            <v>308</v>
          </cell>
          <cell r="AZ289">
            <v>3.52</v>
          </cell>
          <cell r="BA289">
            <v>17.3</v>
          </cell>
          <cell r="BB289">
            <v>490</v>
          </cell>
          <cell r="BC289">
            <v>0.44</v>
          </cell>
          <cell r="BD289">
            <v>1.4</v>
          </cell>
          <cell r="BJ289">
            <v>20</v>
          </cell>
          <cell r="BK289">
            <v>3.96</v>
          </cell>
          <cell r="BL289">
            <v>18.7</v>
          </cell>
          <cell r="BM289">
            <v>79.2</v>
          </cell>
          <cell r="BN289">
            <v>532</v>
          </cell>
          <cell r="BO289" t="str">
            <v>REVCO -20</v>
          </cell>
          <cell r="BP289" t="str">
            <v>HCC PCR1 June 22 box2</v>
          </cell>
          <cell r="BQ289" t="str">
            <v>G9</v>
          </cell>
          <cell r="BR289">
            <v>10</v>
          </cell>
          <cell r="BS289">
            <v>0</v>
          </cell>
          <cell r="BT289">
            <v>3.96</v>
          </cell>
          <cell r="BU289">
            <v>18.7</v>
          </cell>
          <cell r="BV289">
            <v>44781</v>
          </cell>
          <cell r="BX289">
            <v>3.3129999999999984</v>
          </cell>
          <cell r="BY289" t="str">
            <v>CGLI232</v>
          </cell>
        </row>
        <row r="290">
          <cell r="A290" t="str">
            <v>CGST284P</v>
          </cell>
          <cell r="B290" t="str">
            <v>VV007</v>
          </cell>
          <cell r="C290">
            <v>3</v>
          </cell>
          <cell r="D290">
            <v>44751</v>
          </cell>
          <cell r="E290" t="str">
            <v>CGST284P</v>
          </cell>
          <cell r="F290" t="str">
            <v>NA</v>
          </cell>
          <cell r="G290" t="str">
            <v>NA</v>
          </cell>
          <cell r="H290" t="str">
            <v>NA</v>
          </cell>
          <cell r="I290" t="str">
            <v>NA</v>
          </cell>
          <cell r="J290" t="str">
            <v>NA</v>
          </cell>
          <cell r="K290" t="str">
            <v>NA</v>
          </cell>
          <cell r="L290" t="str">
            <v>NA</v>
          </cell>
          <cell r="M290" t="str">
            <v>NA</v>
          </cell>
          <cell r="Q290">
            <v>44754</v>
          </cell>
          <cell r="R290">
            <v>21</v>
          </cell>
          <cell r="S290" t="str">
            <v>zf</v>
          </cell>
          <cell r="U290">
            <v>3</v>
          </cell>
          <cell r="V290">
            <v>0</v>
          </cell>
          <cell r="X290">
            <v>149</v>
          </cell>
          <cell r="Y290">
            <v>672.65</v>
          </cell>
          <cell r="Z290">
            <v>292</v>
          </cell>
          <cell r="AA290">
            <v>86.33</v>
          </cell>
          <cell r="AF290">
            <v>50</v>
          </cell>
          <cell r="AG290">
            <v>758.98</v>
          </cell>
          <cell r="AH290">
            <v>37.948999999999998</v>
          </cell>
          <cell r="AI290">
            <v>12.649666666666667</v>
          </cell>
          <cell r="AJ290">
            <v>532</v>
          </cell>
          <cell r="AK290" t="str">
            <v>REVCO</v>
          </cell>
          <cell r="AL290" t="str">
            <v>HCC cfDNA 6/22 Box 2</v>
          </cell>
          <cell r="AN290">
            <v>15</v>
          </cell>
          <cell r="AO290">
            <v>19.763366623626446</v>
          </cell>
          <cell r="AP290">
            <v>30.236633376373554</v>
          </cell>
          <cell r="AQ290">
            <v>18</v>
          </cell>
          <cell r="AR290">
            <v>44771</v>
          </cell>
          <cell r="AT290">
            <v>60</v>
          </cell>
          <cell r="AU290">
            <v>3</v>
          </cell>
          <cell r="AV290">
            <v>4</v>
          </cell>
          <cell r="AW290" t="str">
            <v>ZF</v>
          </cell>
          <cell r="AY290">
            <v>305</v>
          </cell>
          <cell r="AZ290">
            <v>0.81</v>
          </cell>
          <cell r="BA290">
            <v>4</v>
          </cell>
          <cell r="BJ290">
            <v>20</v>
          </cell>
          <cell r="BK290">
            <v>0.81</v>
          </cell>
          <cell r="BL290">
            <v>4</v>
          </cell>
          <cell r="BM290">
            <v>16.200000000000003</v>
          </cell>
          <cell r="BN290">
            <v>532</v>
          </cell>
          <cell r="BO290" t="str">
            <v>REVCO -20</v>
          </cell>
          <cell r="BP290" t="str">
            <v>HCC PCR1 June 22 box2</v>
          </cell>
          <cell r="BQ290" t="str">
            <v>H1</v>
          </cell>
          <cell r="BR290">
            <v>10</v>
          </cell>
          <cell r="BS290">
            <v>0</v>
          </cell>
          <cell r="BT290">
            <v>0.81</v>
          </cell>
          <cell r="BU290">
            <v>4</v>
          </cell>
          <cell r="BV290">
            <v>44781</v>
          </cell>
          <cell r="BX290">
            <v>22.949000000000002</v>
          </cell>
          <cell r="BY290" t="str">
            <v>CGST284</v>
          </cell>
        </row>
        <row r="291">
          <cell r="A291" t="str">
            <v>CGH16N_10</v>
          </cell>
          <cell r="E291" t="str">
            <v>CGH16N_10</v>
          </cell>
          <cell r="S291" t="str">
            <v>AL</v>
          </cell>
          <cell r="W291" t="str">
            <v>103018 nDNA 1_DNA 1000_DE13805124_2018-10-30_15-52-34</v>
          </cell>
          <cell r="X291">
            <v>157</v>
          </cell>
          <cell r="Y291">
            <v>33.880000000000003</v>
          </cell>
          <cell r="AF291">
            <v>50</v>
          </cell>
          <cell r="AG291">
            <v>33.880000000000003</v>
          </cell>
          <cell r="AH291">
            <v>1694.0000000000002</v>
          </cell>
          <cell r="AI291" t="e">
            <v>#DIV/0!</v>
          </cell>
          <cell r="AJ291">
            <v>531</v>
          </cell>
          <cell r="AK291">
            <v>-20</v>
          </cell>
          <cell r="AL291" t="str">
            <v>Lymphocyte control</v>
          </cell>
          <cell r="AM291" t="str">
            <v>small box</v>
          </cell>
          <cell r="AN291">
            <v>34</v>
          </cell>
          <cell r="AO291">
            <v>1.0035419126328216</v>
          </cell>
          <cell r="AP291">
            <v>48.996458087367181</v>
          </cell>
          <cell r="AQ291">
            <v>18</v>
          </cell>
          <cell r="AR291">
            <v>44771</v>
          </cell>
          <cell r="AT291">
            <v>61</v>
          </cell>
          <cell r="AU291">
            <v>3</v>
          </cell>
          <cell r="AV291">
            <v>4</v>
          </cell>
          <cell r="AW291" t="str">
            <v>ZF</v>
          </cell>
          <cell r="AY291">
            <v>290</v>
          </cell>
          <cell r="AZ291">
            <v>5.5</v>
          </cell>
          <cell r="BA291">
            <v>28.7</v>
          </cell>
          <cell r="BB291">
            <v>463</v>
          </cell>
          <cell r="BC291">
            <v>2.3199999999999998</v>
          </cell>
          <cell r="BD291">
            <v>7.6</v>
          </cell>
          <cell r="BJ291">
            <v>20</v>
          </cell>
          <cell r="BK291">
            <v>7.82</v>
          </cell>
          <cell r="BL291">
            <v>36.299999999999997</v>
          </cell>
          <cell r="BM291">
            <v>156.4</v>
          </cell>
          <cell r="BN291">
            <v>532</v>
          </cell>
          <cell r="BO291" t="str">
            <v>REVCO -20</v>
          </cell>
          <cell r="BP291" t="str">
            <v>HCC PCR1 June 22 box2</v>
          </cell>
          <cell r="BQ291" t="str">
            <v>H2</v>
          </cell>
          <cell r="BR291">
            <v>5</v>
          </cell>
          <cell r="BS291">
            <v>5</v>
          </cell>
          <cell r="BT291">
            <v>3.91</v>
          </cell>
          <cell r="BU291">
            <v>18.149999999999999</v>
          </cell>
          <cell r="BV291">
            <v>44781</v>
          </cell>
          <cell r="BX291">
            <v>1660.0000000000002</v>
          </cell>
          <cell r="BY291" t="str">
            <v>CGH16N_10</v>
          </cell>
        </row>
        <row r="292">
          <cell r="A292" t="str">
            <v>CGLI177P</v>
          </cell>
          <cell r="B292">
            <v>30600</v>
          </cell>
          <cell r="C292">
            <v>1</v>
          </cell>
          <cell r="D292">
            <v>44673</v>
          </cell>
          <cell r="E292" t="str">
            <v>CGLI177P</v>
          </cell>
          <cell r="F292" t="str">
            <v>No</v>
          </cell>
          <cell r="G292" t="str">
            <v>M</v>
          </cell>
          <cell r="H292">
            <v>42.598220396988403</v>
          </cell>
          <cell r="I292">
            <v>43153</v>
          </cell>
          <cell r="J292" t="str">
            <v>N</v>
          </cell>
          <cell r="L292" t="str">
            <v>HCV</v>
          </cell>
          <cell r="M292" t="str">
            <v>Yes</v>
          </cell>
          <cell r="N292" t="str">
            <v>ALIVE HCV</v>
          </cell>
          <cell r="O292" t="str">
            <v>Well #</v>
          </cell>
          <cell r="P292">
            <v>37</v>
          </cell>
          <cell r="Q292">
            <v>44726</v>
          </cell>
          <cell r="R292">
            <v>14</v>
          </cell>
          <cell r="S292" t="str">
            <v>ZF</v>
          </cell>
          <cell r="T292">
            <v>533</v>
          </cell>
          <cell r="U292">
            <v>1</v>
          </cell>
          <cell r="V292">
            <v>0</v>
          </cell>
          <cell r="W292" t="str">
            <v>PDF</v>
          </cell>
          <cell r="X292">
            <v>0</v>
          </cell>
          <cell r="Y292">
            <v>0</v>
          </cell>
          <cell r="AF292">
            <v>50</v>
          </cell>
          <cell r="AG292">
            <v>0</v>
          </cell>
          <cell r="AH292">
            <v>0</v>
          </cell>
          <cell r="AI292">
            <v>0</v>
          </cell>
          <cell r="AJ292">
            <v>532</v>
          </cell>
          <cell r="AK292" t="str">
            <v>REVCO</v>
          </cell>
          <cell r="AL292" t="str">
            <v>HCC cfDNA 6/22 Box 1</v>
          </cell>
          <cell r="AM292">
            <v>1</v>
          </cell>
          <cell r="AN292">
            <v>0</v>
          </cell>
          <cell r="AO292">
            <v>50</v>
          </cell>
          <cell r="AP292">
            <v>0</v>
          </cell>
          <cell r="BR292" t="str">
            <v/>
          </cell>
          <cell r="BV292" t="str">
            <v>No</v>
          </cell>
          <cell r="BX292">
            <v>0</v>
          </cell>
          <cell r="BY292" t="str">
            <v>CGLI177</v>
          </cell>
        </row>
        <row r="293">
          <cell r="A293" t="str">
            <v>CGLI69P</v>
          </cell>
          <cell r="B293" t="str">
            <v>HMN704066</v>
          </cell>
          <cell r="C293">
            <v>5</v>
          </cell>
          <cell r="D293">
            <v>44503</v>
          </cell>
          <cell r="E293" t="str">
            <v xml:space="preserve">CGLI69P </v>
          </cell>
          <cell r="F293" t="str">
            <v>No</v>
          </cell>
          <cell r="G293">
            <v>2</v>
          </cell>
          <cell r="H293">
            <v>53</v>
          </cell>
          <cell r="I293" t="str">
            <v>23-Aug-2017</v>
          </cell>
          <cell r="J293" t="str">
            <v>N</v>
          </cell>
          <cell r="K293">
            <v>0</v>
          </cell>
          <cell r="L293" t="str">
            <v>HBV</v>
          </cell>
          <cell r="N293" t="str">
            <v>BOX 1 BioIVT</v>
          </cell>
          <cell r="O293" t="str">
            <v>Well #</v>
          </cell>
          <cell r="P293">
            <v>3</v>
          </cell>
          <cell r="Q293">
            <v>44515</v>
          </cell>
          <cell r="R293">
            <v>6</v>
          </cell>
          <cell r="S293" t="str">
            <v>ZF</v>
          </cell>
          <cell r="T293">
            <v>533</v>
          </cell>
          <cell r="U293">
            <v>4.8</v>
          </cell>
          <cell r="V293">
            <v>0.20000000000000018</v>
          </cell>
          <cell r="W293" t="str">
            <v>PDF</v>
          </cell>
          <cell r="X293">
            <v>176</v>
          </cell>
          <cell r="Y293">
            <v>469.55</v>
          </cell>
          <cell r="Z293">
            <v>363</v>
          </cell>
          <cell r="AA293">
            <v>102.9</v>
          </cell>
          <cell r="AB293">
            <v>563</v>
          </cell>
          <cell r="AC293">
            <v>59.77</v>
          </cell>
          <cell r="AD293" t="str">
            <v>x</v>
          </cell>
          <cell r="AF293">
            <v>50</v>
          </cell>
          <cell r="AG293">
            <v>632.22</v>
          </cell>
          <cell r="AH293">
            <v>31.611000000000001</v>
          </cell>
          <cell r="AI293">
            <v>6.5856250000000003</v>
          </cell>
          <cell r="AJ293">
            <v>532</v>
          </cell>
          <cell r="AK293" t="str">
            <v>REVCO</v>
          </cell>
          <cell r="AL293" t="str">
            <v>HCC Amy Kim cfDNA Box 2 Sept. 2021</v>
          </cell>
          <cell r="AM293" t="str">
            <v>B9</v>
          </cell>
          <cell r="AN293">
            <v>15</v>
          </cell>
          <cell r="AO293">
            <v>23.725918193034072</v>
          </cell>
          <cell r="AP293">
            <v>26.274081806965928</v>
          </cell>
          <cell r="BR293" t="str">
            <v/>
          </cell>
          <cell r="BT293" t="str">
            <v/>
          </cell>
          <cell r="BV293" t="str">
            <v>No</v>
          </cell>
          <cell r="BX293">
            <v>16.611000000000001</v>
          </cell>
          <cell r="BY293" t="str">
            <v>CGLI69</v>
          </cell>
        </row>
        <row r="294">
          <cell r="A294" t="str">
            <v>CGLI72P</v>
          </cell>
          <cell r="B294" t="str">
            <v>HMN704069</v>
          </cell>
          <cell r="C294">
            <v>5</v>
          </cell>
          <cell r="D294">
            <v>44503</v>
          </cell>
          <cell r="E294" t="str">
            <v xml:space="preserve">CGLI72P </v>
          </cell>
          <cell r="F294" t="str">
            <v>No</v>
          </cell>
          <cell r="G294">
            <v>2</v>
          </cell>
          <cell r="H294">
            <v>45</v>
          </cell>
          <cell r="I294" t="str">
            <v>19-Oct-2016</v>
          </cell>
          <cell r="J294" t="str">
            <v>N</v>
          </cell>
          <cell r="K294">
            <v>0</v>
          </cell>
          <cell r="L294" t="str">
            <v>HBV</v>
          </cell>
          <cell r="N294" t="str">
            <v>BOX 1 BioIVT</v>
          </cell>
          <cell r="O294" t="str">
            <v>Well #</v>
          </cell>
          <cell r="P294">
            <v>8</v>
          </cell>
          <cell r="Q294">
            <v>44515</v>
          </cell>
          <cell r="R294">
            <v>6</v>
          </cell>
          <cell r="S294" t="str">
            <v>ZF</v>
          </cell>
          <cell r="T294">
            <v>533</v>
          </cell>
          <cell r="U294">
            <v>4.8</v>
          </cell>
          <cell r="V294">
            <v>0.20000000000000018</v>
          </cell>
          <cell r="W294" t="str">
            <v>PDF</v>
          </cell>
          <cell r="X294">
            <v>172</v>
          </cell>
          <cell r="Y294">
            <v>340.55</v>
          </cell>
          <cell r="Z294">
            <v>361</v>
          </cell>
          <cell r="AA294">
            <v>77</v>
          </cell>
          <cell r="AD294" t="str">
            <v>x</v>
          </cell>
          <cell r="AF294">
            <v>50</v>
          </cell>
          <cell r="AG294">
            <v>417.55</v>
          </cell>
          <cell r="AH294">
            <v>20.877500000000001</v>
          </cell>
          <cell r="AI294">
            <v>4.3494791666666668</v>
          </cell>
          <cell r="AJ294">
            <v>532</v>
          </cell>
          <cell r="AK294" t="str">
            <v>REVCO</v>
          </cell>
          <cell r="AL294" t="str">
            <v>HCC Amy Kim cfDNA Box 2 Sept. 2021</v>
          </cell>
          <cell r="AM294" t="str">
            <v>C2</v>
          </cell>
          <cell r="AN294">
            <v>15</v>
          </cell>
          <cell r="AO294">
            <v>35.923841456113038</v>
          </cell>
          <cell r="AP294">
            <v>14.076158543886962</v>
          </cell>
          <cell r="BR294" t="str">
            <v/>
          </cell>
          <cell r="BT294" t="str">
            <v/>
          </cell>
          <cell r="BV294" t="str">
            <v>No</v>
          </cell>
          <cell r="BX294">
            <v>5.8775000000000013</v>
          </cell>
          <cell r="BY294" t="str">
            <v>CGLI72</v>
          </cell>
        </row>
        <row r="295">
          <cell r="A295" t="str">
            <v>CGLI77P</v>
          </cell>
          <cell r="B295" t="str">
            <v>HMN704074</v>
          </cell>
          <cell r="C295">
            <v>5</v>
          </cell>
          <cell r="D295">
            <v>44503</v>
          </cell>
          <cell r="E295" t="str">
            <v xml:space="preserve">CGLI77P </v>
          </cell>
          <cell r="F295" t="str">
            <v>No</v>
          </cell>
          <cell r="G295">
            <v>2</v>
          </cell>
          <cell r="H295">
            <v>35</v>
          </cell>
          <cell r="I295" t="str">
            <v>01-Feb-2017</v>
          </cell>
          <cell r="J295" t="str">
            <v>N</v>
          </cell>
          <cell r="K295">
            <v>0</v>
          </cell>
          <cell r="L295" t="str">
            <v>HBV</v>
          </cell>
          <cell r="N295" t="str">
            <v>BOX 1 BioIVT</v>
          </cell>
          <cell r="O295" t="str">
            <v>Well #</v>
          </cell>
          <cell r="P295">
            <v>13</v>
          </cell>
          <cell r="Q295">
            <v>44515</v>
          </cell>
          <cell r="R295">
            <v>6</v>
          </cell>
          <cell r="S295" t="str">
            <v>ZF</v>
          </cell>
          <cell r="T295">
            <v>533</v>
          </cell>
          <cell r="U295">
            <v>4.8</v>
          </cell>
          <cell r="V295">
            <v>0.20000000000000018</v>
          </cell>
          <cell r="W295" t="str">
            <v>PDF</v>
          </cell>
          <cell r="X295">
            <v>175</v>
          </cell>
          <cell r="Y295">
            <v>370.08</v>
          </cell>
          <cell r="AD295" t="str">
            <v>x</v>
          </cell>
          <cell r="AF295">
            <v>50</v>
          </cell>
          <cell r="AG295">
            <v>370.08</v>
          </cell>
          <cell r="AH295">
            <v>18.504000000000001</v>
          </cell>
          <cell r="AI295">
            <v>3.8550000000000004</v>
          </cell>
          <cell r="AJ295">
            <v>532</v>
          </cell>
          <cell r="AK295" t="str">
            <v>REVCO</v>
          </cell>
          <cell r="AL295" t="str">
            <v>HCC Amy Kim cfDNA Box 2 Sept. 2021</v>
          </cell>
          <cell r="AM295" t="str">
            <v>C7</v>
          </cell>
          <cell r="AN295">
            <v>15</v>
          </cell>
          <cell r="AO295">
            <v>40.531776913099868</v>
          </cell>
          <cell r="AP295">
            <v>9.4682230869001316</v>
          </cell>
          <cell r="BR295" t="str">
            <v/>
          </cell>
          <cell r="BT295" t="str">
            <v/>
          </cell>
          <cell r="BV295" t="str">
            <v>No</v>
          </cell>
          <cell r="BX295">
            <v>3.5040000000000009</v>
          </cell>
          <cell r="BY295" t="str">
            <v>CGLI77</v>
          </cell>
        </row>
        <row r="296">
          <cell r="A296" t="str">
            <v>CGLI79P</v>
          </cell>
          <cell r="B296" t="str">
            <v>HMN704076</v>
          </cell>
          <cell r="C296">
            <v>5</v>
          </cell>
          <cell r="D296">
            <v>44503</v>
          </cell>
          <cell r="E296" t="str">
            <v xml:space="preserve">CGLI79P </v>
          </cell>
          <cell r="F296" t="str">
            <v>No</v>
          </cell>
          <cell r="G296">
            <v>2</v>
          </cell>
          <cell r="H296">
            <v>27</v>
          </cell>
          <cell r="I296" t="str">
            <v>26-Sep-2016</v>
          </cell>
          <cell r="J296" t="str">
            <v>N</v>
          </cell>
          <cell r="K296">
            <v>0</v>
          </cell>
          <cell r="L296" t="str">
            <v>HBV</v>
          </cell>
          <cell r="N296" t="str">
            <v>Box 2 BioIVT</v>
          </cell>
          <cell r="O296" t="str">
            <v>Well #</v>
          </cell>
          <cell r="P296">
            <v>1</v>
          </cell>
          <cell r="Q296">
            <v>41230</v>
          </cell>
          <cell r="R296">
            <v>7</v>
          </cell>
          <cell r="S296" t="str">
            <v>KB</v>
          </cell>
          <cell r="T296">
            <v>533</v>
          </cell>
          <cell r="U296">
            <v>5</v>
          </cell>
          <cell r="V296">
            <v>0</v>
          </cell>
          <cell r="W296" t="str">
            <v>PDF</v>
          </cell>
          <cell r="X296">
            <v>175</v>
          </cell>
          <cell r="Y296">
            <v>269.7</v>
          </cell>
          <cell r="Z296">
            <v>380</v>
          </cell>
          <cell r="AA296">
            <v>39.26</v>
          </cell>
          <cell r="AB296">
            <v>579</v>
          </cell>
          <cell r="AC296">
            <v>23.37</v>
          </cell>
          <cell r="AD296" t="str">
            <v>x</v>
          </cell>
          <cell r="AF296">
            <v>50</v>
          </cell>
          <cell r="AG296">
            <v>332.33</v>
          </cell>
          <cell r="AH296">
            <v>16.616499999999998</v>
          </cell>
          <cell r="AI296">
            <v>3.3232999999999997</v>
          </cell>
          <cell r="AJ296">
            <v>532</v>
          </cell>
          <cell r="AK296" t="str">
            <v>REVCO</v>
          </cell>
          <cell r="AL296" t="str">
            <v>HCC Amy Kim cfDNA Box 2 Sept. 2021</v>
          </cell>
          <cell r="AM296" t="str">
            <v>C9</v>
          </cell>
          <cell r="AN296">
            <v>15</v>
          </cell>
          <cell r="AO296">
            <v>45.135858935395547</v>
          </cell>
          <cell r="AP296">
            <v>4.8641410646044534</v>
          </cell>
          <cell r="BR296" t="str">
            <v/>
          </cell>
          <cell r="BT296" t="str">
            <v/>
          </cell>
          <cell r="BV296" t="str">
            <v>No</v>
          </cell>
          <cell r="BX296">
            <v>1.6164999999999978</v>
          </cell>
          <cell r="BY296" t="str">
            <v>CGLI79</v>
          </cell>
        </row>
        <row r="297">
          <cell r="A297" t="str">
            <v>CGLI82P</v>
          </cell>
          <cell r="B297" t="str">
            <v>HMN704079</v>
          </cell>
          <cell r="C297">
            <v>5</v>
          </cell>
          <cell r="D297">
            <v>44503</v>
          </cell>
          <cell r="E297" t="str">
            <v xml:space="preserve">CGLI82P </v>
          </cell>
          <cell r="F297" t="str">
            <v>No</v>
          </cell>
          <cell r="G297">
            <v>1</v>
          </cell>
          <cell r="H297">
            <v>38</v>
          </cell>
          <cell r="I297" t="str">
            <v>10-Dec-2015</v>
          </cell>
          <cell r="J297" t="str">
            <v>N</v>
          </cell>
          <cell r="K297">
            <v>0</v>
          </cell>
          <cell r="L297" t="str">
            <v>HBV</v>
          </cell>
          <cell r="N297" t="str">
            <v>Box 2 BioIVT</v>
          </cell>
          <cell r="O297" t="str">
            <v>Well #</v>
          </cell>
          <cell r="P297">
            <v>6</v>
          </cell>
          <cell r="Q297">
            <v>41230</v>
          </cell>
          <cell r="R297">
            <v>7</v>
          </cell>
          <cell r="S297" t="str">
            <v>KB</v>
          </cell>
          <cell r="T297">
            <v>533</v>
          </cell>
          <cell r="U297">
            <v>5</v>
          </cell>
          <cell r="V297">
            <v>0</v>
          </cell>
          <cell r="W297" t="str">
            <v>PDF</v>
          </cell>
          <cell r="X297">
            <v>169</v>
          </cell>
          <cell r="Y297">
            <v>187.04</v>
          </cell>
          <cell r="AD297" t="str">
            <v>x</v>
          </cell>
          <cell r="AF297">
            <v>50</v>
          </cell>
          <cell r="AG297">
            <v>187.04</v>
          </cell>
          <cell r="AH297">
            <v>9.3520000000000003</v>
          </cell>
          <cell r="AI297">
            <v>1.8704000000000001</v>
          </cell>
          <cell r="AJ297">
            <v>532</v>
          </cell>
          <cell r="AK297" t="str">
            <v>REVCO</v>
          </cell>
          <cell r="AL297" t="str">
            <v>HCC Amy Kim cfDNA Box 2 Sept. 2021</v>
          </cell>
          <cell r="AM297" t="str">
            <v>D2</v>
          </cell>
          <cell r="AN297">
            <v>9.3520000000000003</v>
          </cell>
          <cell r="AO297">
            <v>50</v>
          </cell>
          <cell r="AP297">
            <v>0</v>
          </cell>
          <cell r="BR297" t="str">
            <v/>
          </cell>
          <cell r="BT297" t="str">
            <v/>
          </cell>
          <cell r="BV297" t="str">
            <v>No</v>
          </cell>
          <cell r="BX297">
            <v>0</v>
          </cell>
          <cell r="BY297" t="str">
            <v>CGLI82</v>
          </cell>
        </row>
        <row r="298">
          <cell r="A298" t="str">
            <v>CGLI83P</v>
          </cell>
          <cell r="B298" t="str">
            <v>HMN704080</v>
          </cell>
          <cell r="C298">
            <v>5</v>
          </cell>
          <cell r="D298">
            <v>44503</v>
          </cell>
          <cell r="E298" t="str">
            <v xml:space="preserve">CGLI83P </v>
          </cell>
          <cell r="F298" t="str">
            <v>No</v>
          </cell>
          <cell r="G298">
            <v>2</v>
          </cell>
          <cell r="H298">
            <v>23</v>
          </cell>
          <cell r="I298" t="str">
            <v>18-Mar-2019</v>
          </cell>
          <cell r="J298" t="str">
            <v>N</v>
          </cell>
          <cell r="K298">
            <v>0</v>
          </cell>
          <cell r="L298" t="str">
            <v>HBV</v>
          </cell>
          <cell r="N298" t="str">
            <v>Box 2 BioIVT</v>
          </cell>
          <cell r="O298" t="str">
            <v>Well #</v>
          </cell>
          <cell r="P298">
            <v>11</v>
          </cell>
          <cell r="Q298">
            <v>41230</v>
          </cell>
          <cell r="R298">
            <v>7</v>
          </cell>
          <cell r="S298" t="str">
            <v>KB</v>
          </cell>
          <cell r="T298">
            <v>533</v>
          </cell>
          <cell r="U298">
            <v>5</v>
          </cell>
          <cell r="V298">
            <v>0</v>
          </cell>
          <cell r="W298" t="str">
            <v>PDF</v>
          </cell>
          <cell r="X298">
            <v>185</v>
          </cell>
          <cell r="Y298">
            <v>313.19089261251639</v>
          </cell>
          <cell r="AD298" t="str">
            <v>x</v>
          </cell>
          <cell r="AF298">
            <v>50</v>
          </cell>
          <cell r="AG298">
            <v>313.19089261251639</v>
          </cell>
          <cell r="AH298">
            <v>15.65954463062582</v>
          </cell>
          <cell r="AI298">
            <v>3.1319089261251642</v>
          </cell>
          <cell r="AJ298">
            <v>532</v>
          </cell>
          <cell r="AK298" t="str">
            <v>REVCO</v>
          </cell>
          <cell r="AL298" t="str">
            <v>HCC Amy Kim cfDNA Box 2 Sept. 2021</v>
          </cell>
          <cell r="AM298" t="str">
            <v>D3</v>
          </cell>
          <cell r="AN298">
            <v>15</v>
          </cell>
          <cell r="AO298">
            <v>47.89411299567444</v>
          </cell>
          <cell r="AP298">
            <v>2.1058870043255595</v>
          </cell>
          <cell r="BR298" t="str">
            <v/>
          </cell>
          <cell r="BT298" t="str">
            <v/>
          </cell>
          <cell r="BV298" t="str">
            <v>No</v>
          </cell>
          <cell r="BX298">
            <v>0.65954463062582025</v>
          </cell>
          <cell r="BY298" t="str">
            <v>CGLI83</v>
          </cell>
        </row>
        <row r="299">
          <cell r="A299" t="str">
            <v>CGLI86P</v>
          </cell>
          <cell r="B299" t="str">
            <v>HMN704083</v>
          </cell>
          <cell r="C299">
            <v>3.5</v>
          </cell>
          <cell r="D299">
            <v>44503</v>
          </cell>
          <cell r="E299" t="str">
            <v xml:space="preserve">CGLI86P </v>
          </cell>
          <cell r="F299" t="str">
            <v>No</v>
          </cell>
          <cell r="G299">
            <v>1</v>
          </cell>
          <cell r="H299" t="str">
            <v>&gt;89</v>
          </cell>
          <cell r="I299" t="str">
            <v>27-Mar-2019</v>
          </cell>
          <cell r="J299" t="str">
            <v>N</v>
          </cell>
          <cell r="K299">
            <v>0</v>
          </cell>
          <cell r="L299" t="str">
            <v>HBV</v>
          </cell>
          <cell r="N299" t="str">
            <v>Box 2 BioIVT</v>
          </cell>
          <cell r="O299" t="str">
            <v>Well #</v>
          </cell>
          <cell r="P299">
            <v>16</v>
          </cell>
          <cell r="Q299">
            <v>41230</v>
          </cell>
          <cell r="R299">
            <v>7</v>
          </cell>
          <cell r="S299" t="str">
            <v>KB</v>
          </cell>
          <cell r="T299">
            <v>533</v>
          </cell>
          <cell r="U299">
            <v>3.5</v>
          </cell>
          <cell r="V299">
            <v>0.5</v>
          </cell>
          <cell r="W299" t="str">
            <v>PDF</v>
          </cell>
          <cell r="X299">
            <v>165</v>
          </cell>
          <cell r="Y299">
            <v>392.84157447843666</v>
          </cell>
          <cell r="AD299" t="str">
            <v>x</v>
          </cell>
          <cell r="AF299">
            <v>50</v>
          </cell>
          <cell r="AG299">
            <v>392.84157447843666</v>
          </cell>
          <cell r="AH299">
            <v>19.642078723921834</v>
          </cell>
          <cell r="AI299">
            <v>5.6120224925490954</v>
          </cell>
          <cell r="AJ299">
            <v>532</v>
          </cell>
          <cell r="AK299" t="str">
            <v>REVCO</v>
          </cell>
          <cell r="AL299" t="str">
            <v>HCC Amy Kim cfDNA Box 2 Sept. 2021</v>
          </cell>
          <cell r="AM299" t="str">
            <v>D6</v>
          </cell>
          <cell r="AN299">
            <v>15</v>
          </cell>
          <cell r="AO299">
            <v>38.183331333795373</v>
          </cell>
          <cell r="AP299">
            <v>11.816668666204627</v>
          </cell>
          <cell r="BR299" t="str">
            <v/>
          </cell>
          <cell r="BT299" t="str">
            <v/>
          </cell>
          <cell r="BV299" t="str">
            <v>No</v>
          </cell>
          <cell r="BX299">
            <v>4.6420787239218342</v>
          </cell>
          <cell r="BY299" t="str">
            <v>CGLI86</v>
          </cell>
        </row>
        <row r="300">
          <cell r="A300" t="str">
            <v>CGLI88P</v>
          </cell>
          <cell r="B300" t="str">
            <v>HMN704085</v>
          </cell>
          <cell r="C300">
            <v>3</v>
          </cell>
          <cell r="D300">
            <v>44503</v>
          </cell>
          <cell r="E300" t="str">
            <v xml:space="preserve">CGLI88P </v>
          </cell>
          <cell r="F300" t="str">
            <v>No</v>
          </cell>
          <cell r="G300">
            <v>2</v>
          </cell>
          <cell r="H300">
            <v>36</v>
          </cell>
          <cell r="I300" t="str">
            <v>14-Mar-2019</v>
          </cell>
          <cell r="J300" t="str">
            <v>N</v>
          </cell>
          <cell r="K300">
            <v>0</v>
          </cell>
          <cell r="L300" t="str">
            <v>HBV</v>
          </cell>
          <cell r="N300" t="str">
            <v>Box 2 BioIVT</v>
          </cell>
          <cell r="O300" t="str">
            <v>Well #</v>
          </cell>
          <cell r="P300">
            <v>20</v>
          </cell>
          <cell r="Q300">
            <v>41230</v>
          </cell>
          <cell r="R300">
            <v>7</v>
          </cell>
          <cell r="S300" t="str">
            <v>KB</v>
          </cell>
          <cell r="T300">
            <v>533</v>
          </cell>
          <cell r="U300">
            <v>3.5</v>
          </cell>
          <cell r="V300">
            <v>0.5</v>
          </cell>
          <cell r="W300" t="str">
            <v>PDF</v>
          </cell>
          <cell r="X300">
            <v>166</v>
          </cell>
          <cell r="Y300">
            <v>182.438751044583</v>
          </cell>
          <cell r="AD300" t="str">
            <v>x</v>
          </cell>
          <cell r="AF300">
            <v>50</v>
          </cell>
          <cell r="AG300">
            <v>182.438751044583</v>
          </cell>
          <cell r="AH300">
            <v>9.1219375522291504</v>
          </cell>
          <cell r="AI300">
            <v>2.6062678720654717</v>
          </cell>
          <cell r="AJ300">
            <v>532</v>
          </cell>
          <cell r="AK300" t="str">
            <v>REVCO</v>
          </cell>
          <cell r="AL300" t="str">
            <v>HCC Amy Kim cfDNA Box 2 Sept. 2021</v>
          </cell>
          <cell r="AM300" t="str">
            <v>D8</v>
          </cell>
          <cell r="AN300">
            <v>9.1219375522291504</v>
          </cell>
          <cell r="AO300">
            <v>50</v>
          </cell>
          <cell r="AP300">
            <v>0</v>
          </cell>
          <cell r="BR300" t="str">
            <v/>
          </cell>
          <cell r="BT300" t="str">
            <v/>
          </cell>
          <cell r="BV300" t="str">
            <v>No</v>
          </cell>
          <cell r="BX300">
            <v>0</v>
          </cell>
          <cell r="BY300" t="str">
            <v>CGLI88</v>
          </cell>
        </row>
        <row r="301">
          <cell r="A301" t="str">
            <v>CGLI95P</v>
          </cell>
          <cell r="B301" t="str">
            <v>HMN704092</v>
          </cell>
          <cell r="C301">
            <v>1</v>
          </cell>
          <cell r="D301">
            <v>44503</v>
          </cell>
          <cell r="E301" t="str">
            <v xml:space="preserve">CGLI95P </v>
          </cell>
          <cell r="F301" t="str">
            <v>No</v>
          </cell>
          <cell r="G301">
            <v>2</v>
          </cell>
          <cell r="H301">
            <v>52</v>
          </cell>
          <cell r="I301" t="str">
            <v>19-Sep-2016</v>
          </cell>
          <cell r="J301" t="str">
            <v>N</v>
          </cell>
          <cell r="K301">
            <v>0</v>
          </cell>
          <cell r="L301" t="str">
            <v>HBV</v>
          </cell>
          <cell r="N301" t="str">
            <v>Box 2 BioIVT</v>
          </cell>
          <cell r="O301" t="str">
            <v>Well #</v>
          </cell>
          <cell r="P301">
            <v>23</v>
          </cell>
          <cell r="Q301">
            <v>44518</v>
          </cell>
          <cell r="R301">
            <v>8</v>
          </cell>
          <cell r="S301" t="str">
            <v>KB</v>
          </cell>
          <cell r="T301">
            <v>533</v>
          </cell>
          <cell r="U301">
            <v>1.5</v>
          </cell>
          <cell r="V301">
            <v>0.5</v>
          </cell>
          <cell r="W301" t="str">
            <v>PDF</v>
          </cell>
          <cell r="X301">
            <v>172</v>
          </cell>
          <cell r="Y301">
            <v>136.16</v>
          </cell>
          <cell r="Z301">
            <v>380</v>
          </cell>
          <cell r="AA301">
            <v>25.73</v>
          </cell>
          <cell r="AD301" t="str">
            <v>x</v>
          </cell>
          <cell r="AF301">
            <v>50</v>
          </cell>
          <cell r="AG301">
            <v>161.88999999999999</v>
          </cell>
          <cell r="AH301">
            <v>8.0944999999999983</v>
          </cell>
          <cell r="AI301">
            <v>5.3963333333333319</v>
          </cell>
          <cell r="AJ301">
            <v>532</v>
          </cell>
          <cell r="AK301" t="str">
            <v>REVCO</v>
          </cell>
          <cell r="AL301" t="str">
            <v>HCC Amy Kim cfDNA Box 2 Sept. 2021</v>
          </cell>
          <cell r="AM301" t="str">
            <v>E5</v>
          </cell>
          <cell r="AN301">
            <v>8.0944999999999983</v>
          </cell>
          <cell r="AO301">
            <v>50</v>
          </cell>
          <cell r="AP301">
            <v>0</v>
          </cell>
          <cell r="BR301" t="str">
            <v/>
          </cell>
          <cell r="BT301" t="str">
            <v/>
          </cell>
          <cell r="BV301" t="str">
            <v>No</v>
          </cell>
          <cell r="BX301">
            <v>0</v>
          </cell>
          <cell r="BY301" t="str">
            <v>CGLI95</v>
          </cell>
        </row>
        <row r="302">
          <cell r="A302" t="str">
            <v>CGLI96P</v>
          </cell>
          <cell r="B302" t="str">
            <v>HMN704093</v>
          </cell>
          <cell r="C302">
            <v>1</v>
          </cell>
          <cell r="D302">
            <v>44503</v>
          </cell>
          <cell r="E302" t="str">
            <v xml:space="preserve">CGLI96P </v>
          </cell>
          <cell r="F302" t="str">
            <v>No</v>
          </cell>
          <cell r="G302">
            <v>2</v>
          </cell>
          <cell r="H302">
            <v>48</v>
          </cell>
          <cell r="I302" t="str">
            <v>25-Mar-2019</v>
          </cell>
          <cell r="J302" t="str">
            <v>N</v>
          </cell>
          <cell r="K302">
            <v>0</v>
          </cell>
          <cell r="L302" t="str">
            <v>HBV</v>
          </cell>
          <cell r="N302" t="str">
            <v>Box 2 BioIVT</v>
          </cell>
          <cell r="O302" t="str">
            <v>Well #</v>
          </cell>
          <cell r="P302">
            <v>24</v>
          </cell>
          <cell r="Q302">
            <v>44518</v>
          </cell>
          <cell r="R302">
            <v>8</v>
          </cell>
          <cell r="S302" t="str">
            <v>KB</v>
          </cell>
          <cell r="T302">
            <v>533</v>
          </cell>
          <cell r="U302">
            <v>1.2</v>
          </cell>
          <cell r="V302">
            <v>0.8</v>
          </cell>
          <cell r="W302" t="str">
            <v>PDF</v>
          </cell>
          <cell r="X302">
            <v>170</v>
          </cell>
          <cell r="Y302">
            <v>50.46</v>
          </cell>
          <cell r="Z302">
            <v>376</v>
          </cell>
          <cell r="AA302">
            <v>13.76</v>
          </cell>
          <cell r="AD302" t="str">
            <v>x</v>
          </cell>
          <cell r="AF302">
            <v>50</v>
          </cell>
          <cell r="AG302">
            <v>64.22</v>
          </cell>
          <cell r="AH302">
            <v>3.2109999999999999</v>
          </cell>
          <cell r="AI302">
            <v>2.6758333333333333</v>
          </cell>
          <cell r="AJ302">
            <v>532</v>
          </cell>
          <cell r="AK302" t="str">
            <v>REVCO</v>
          </cell>
          <cell r="AL302" t="str">
            <v>HCC Amy Kim cfDNA Box 2 Sept. 2021</v>
          </cell>
          <cell r="AM302" t="str">
            <v>E6</v>
          </cell>
          <cell r="AN302">
            <v>3.2109999999999999</v>
          </cell>
          <cell r="AO302">
            <v>50</v>
          </cell>
          <cell r="AP302">
            <v>0</v>
          </cell>
          <cell r="BR302" t="str">
            <v/>
          </cell>
          <cell r="BT302" t="str">
            <v/>
          </cell>
          <cell r="BV302" t="str">
            <v>No</v>
          </cell>
          <cell r="BX302">
            <v>0</v>
          </cell>
          <cell r="BY302" t="str">
            <v>CGLI96</v>
          </cell>
        </row>
        <row r="303">
          <cell r="A303" t="str">
            <v>CGLI99P</v>
          </cell>
          <cell r="B303" t="str">
            <v>HMN704096</v>
          </cell>
          <cell r="C303">
            <v>0.5</v>
          </cell>
          <cell r="D303">
            <v>44503</v>
          </cell>
          <cell r="E303" t="str">
            <v xml:space="preserve">CGLI99P </v>
          </cell>
          <cell r="F303" t="str">
            <v>No</v>
          </cell>
          <cell r="G303">
            <v>2</v>
          </cell>
          <cell r="H303">
            <v>53</v>
          </cell>
          <cell r="I303" t="str">
            <v>20-Sep-2016</v>
          </cell>
          <cell r="J303" t="str">
            <v>N</v>
          </cell>
          <cell r="K303">
            <v>0</v>
          </cell>
          <cell r="L303" t="str">
            <v>HBV</v>
          </cell>
          <cell r="N303" t="str">
            <v>Box 2 BioIVT</v>
          </cell>
          <cell r="O303" t="str">
            <v>Well #</v>
          </cell>
          <cell r="P303">
            <v>25</v>
          </cell>
          <cell r="Q303">
            <v>44518</v>
          </cell>
          <cell r="R303">
            <v>8</v>
          </cell>
          <cell r="S303" t="str">
            <v>KB</v>
          </cell>
          <cell r="T303">
            <v>533</v>
          </cell>
          <cell r="U303">
            <v>0.8</v>
          </cell>
          <cell r="V303">
            <v>0.19999999999999996</v>
          </cell>
          <cell r="W303" t="str">
            <v>PDF</v>
          </cell>
          <cell r="X303">
            <v>164</v>
          </cell>
          <cell r="Y303">
            <v>45.3</v>
          </cell>
          <cell r="AD303" t="str">
            <v>x</v>
          </cell>
          <cell r="AF303">
            <v>50</v>
          </cell>
          <cell r="AG303">
            <v>45.3</v>
          </cell>
          <cell r="AH303">
            <v>2.2650000000000001</v>
          </cell>
          <cell r="AI303">
            <v>2.8312499999999998</v>
          </cell>
          <cell r="AJ303">
            <v>532</v>
          </cell>
          <cell r="AK303" t="str">
            <v>REVCO</v>
          </cell>
          <cell r="AL303" t="str">
            <v>HCC Amy Kim cfDNA Box 2 Sept. 2021</v>
          </cell>
          <cell r="AM303" t="str">
            <v>E9</v>
          </cell>
          <cell r="AN303">
            <v>2.2650000000000001</v>
          </cell>
          <cell r="AO303">
            <v>50</v>
          </cell>
          <cell r="AP303">
            <v>0</v>
          </cell>
          <cell r="BR303" t="str">
            <v/>
          </cell>
          <cell r="BT303" t="str">
            <v/>
          </cell>
          <cell r="BV303" t="str">
            <v>No</v>
          </cell>
          <cell r="BX303">
            <v>0</v>
          </cell>
          <cell r="BY303" t="str">
            <v>CGLI99</v>
          </cell>
        </row>
        <row r="304">
          <cell r="A304" t="str">
            <v>CGLI101P</v>
          </cell>
          <cell r="B304" t="str">
            <v>HMN709503</v>
          </cell>
          <cell r="C304">
            <v>2.5</v>
          </cell>
          <cell r="D304">
            <v>44516</v>
          </cell>
          <cell r="E304" t="str">
            <v>CGLI101P</v>
          </cell>
          <cell r="F304" t="str">
            <v>No</v>
          </cell>
          <cell r="G304">
            <v>2</v>
          </cell>
          <cell r="H304" t="str">
            <v>72</v>
          </cell>
          <cell r="I304" t="str">
            <v>30-Oct-2019</v>
          </cell>
          <cell r="J304" t="str">
            <v>N</v>
          </cell>
          <cell r="K304">
            <v>0</v>
          </cell>
          <cell r="L304" t="str">
            <v>Cirrhosis</v>
          </cell>
          <cell r="N304" t="str">
            <v>Box 3 BioIVT</v>
          </cell>
          <cell r="O304" t="str">
            <v>Well #</v>
          </cell>
          <cell r="P304">
            <v>1</v>
          </cell>
          <cell r="Q304">
            <v>44518</v>
          </cell>
          <cell r="R304">
            <v>8</v>
          </cell>
          <cell r="S304" t="str">
            <v>KB</v>
          </cell>
          <cell r="T304">
            <v>533</v>
          </cell>
          <cell r="U304">
            <v>2.5</v>
          </cell>
          <cell r="V304">
            <v>0.5</v>
          </cell>
          <cell r="W304" t="str">
            <v>PDF</v>
          </cell>
          <cell r="X304">
            <v>169</v>
          </cell>
          <cell r="Y304">
            <v>37.479999999999997</v>
          </cell>
          <cell r="AD304" t="str">
            <v>x</v>
          </cell>
          <cell r="AF304">
            <v>50</v>
          </cell>
          <cell r="AG304">
            <v>37.479999999999997</v>
          </cell>
          <cell r="AH304">
            <v>1.8739999999999997</v>
          </cell>
          <cell r="AI304">
            <v>0.74959999999999982</v>
          </cell>
          <cell r="AJ304">
            <v>532</v>
          </cell>
          <cell r="AK304" t="str">
            <v>REVCO</v>
          </cell>
          <cell r="AL304" t="str">
            <v>HCC cfDNA Nov 2021 Box 3</v>
          </cell>
          <cell r="AM304" t="str">
            <v>A1</v>
          </cell>
          <cell r="AN304">
            <v>1.8739999999999997</v>
          </cell>
          <cell r="AO304">
            <v>50</v>
          </cell>
          <cell r="AP304">
            <v>0</v>
          </cell>
          <cell r="BR304" t="str">
            <v/>
          </cell>
          <cell r="BT304" t="str">
            <v/>
          </cell>
          <cell r="BV304" t="str">
            <v>No</v>
          </cell>
          <cell r="BX304">
            <v>0</v>
          </cell>
          <cell r="BY304" t="str">
            <v>CGLI101</v>
          </cell>
        </row>
        <row r="305">
          <cell r="A305" t="str">
            <v>CGLI102P</v>
          </cell>
          <cell r="B305" t="str">
            <v>HMN709504</v>
          </cell>
          <cell r="C305">
            <v>3</v>
          </cell>
          <cell r="D305">
            <v>44516</v>
          </cell>
          <cell r="E305" t="str">
            <v>CGLI102P</v>
          </cell>
          <cell r="F305" t="str">
            <v>No</v>
          </cell>
          <cell r="G305">
            <v>2</v>
          </cell>
          <cell r="H305" t="str">
            <v>71</v>
          </cell>
          <cell r="I305" t="str">
            <v>23-May-2016</v>
          </cell>
          <cell r="J305" t="str">
            <v>N</v>
          </cell>
          <cell r="K305">
            <v>0</v>
          </cell>
          <cell r="L305" t="str">
            <v>Cirrhosis</v>
          </cell>
          <cell r="N305" t="str">
            <v>Box 3 BioIVT</v>
          </cell>
          <cell r="O305" t="str">
            <v>Well #</v>
          </cell>
          <cell r="P305">
            <v>4</v>
          </cell>
          <cell r="Q305">
            <v>44518</v>
          </cell>
          <cell r="R305">
            <v>8</v>
          </cell>
          <cell r="S305" t="str">
            <v>KB</v>
          </cell>
          <cell r="T305">
            <v>533</v>
          </cell>
          <cell r="U305">
            <v>2.7</v>
          </cell>
          <cell r="V305">
            <v>0.29999999999999982</v>
          </cell>
          <cell r="W305" t="str">
            <v>PDF</v>
          </cell>
          <cell r="X305" t="str">
            <v>low quality</v>
          </cell>
          <cell r="Y305" t="str">
            <v>low quality</v>
          </cell>
          <cell r="AD305" t="str">
            <v>x</v>
          </cell>
          <cell r="AE305" t="str">
            <v>conc is too high</v>
          </cell>
          <cell r="AF305">
            <v>50</v>
          </cell>
          <cell r="AG305" t="e">
            <v>#VALUE!</v>
          </cell>
          <cell r="AH305" t="e">
            <v>#VALUE!</v>
          </cell>
          <cell r="AI305" t="e">
            <v>#VALUE!</v>
          </cell>
          <cell r="AJ305">
            <v>532</v>
          </cell>
          <cell r="AK305" t="str">
            <v>REVCO</v>
          </cell>
          <cell r="AL305" t="str">
            <v>HCC cfDNA Nov 2021 Box 3</v>
          </cell>
          <cell r="AM305" t="str">
            <v>A2</v>
          </cell>
          <cell r="AN305" t="e">
            <v>#VALUE!</v>
          </cell>
          <cell r="AO305" t="e">
            <v>#VALUE!</v>
          </cell>
          <cell r="AP305" t="e">
            <v>#VALUE!</v>
          </cell>
          <cell r="BR305" t="str">
            <v/>
          </cell>
          <cell r="BT305" t="str">
            <v/>
          </cell>
          <cell r="BV305" t="str">
            <v>No</v>
          </cell>
          <cell r="BX305" t="e">
            <v>#VALUE!</v>
          </cell>
          <cell r="BY305" t="str">
            <v>CGLI102</v>
          </cell>
        </row>
        <row r="306">
          <cell r="A306" t="str">
            <v>CGLI103P</v>
          </cell>
          <cell r="B306" t="str">
            <v>HMN709505</v>
          </cell>
          <cell r="C306">
            <v>0.5</v>
          </cell>
          <cell r="D306">
            <v>44516</v>
          </cell>
          <cell r="E306" t="str">
            <v>CGLI103P</v>
          </cell>
          <cell r="F306" t="str">
            <v>No</v>
          </cell>
          <cell r="G306">
            <v>1</v>
          </cell>
          <cell r="H306" t="str">
            <v>54</v>
          </cell>
          <cell r="I306" t="str">
            <v>14-Aug-2017</v>
          </cell>
          <cell r="J306" t="str">
            <v>N</v>
          </cell>
          <cell r="K306">
            <v>0</v>
          </cell>
          <cell r="L306" t="str">
            <v>Cirrhosis</v>
          </cell>
          <cell r="N306" t="str">
            <v>Box 3 BioIVT</v>
          </cell>
          <cell r="O306" t="str">
            <v>Well #</v>
          </cell>
          <cell r="P306">
            <v>7</v>
          </cell>
          <cell r="Q306">
            <v>44519</v>
          </cell>
          <cell r="R306">
            <v>9</v>
          </cell>
          <cell r="S306" t="str">
            <v>KB</v>
          </cell>
          <cell r="T306">
            <v>533</v>
          </cell>
          <cell r="U306">
            <v>0.5</v>
          </cell>
          <cell r="V306">
            <v>0.5</v>
          </cell>
          <cell r="W306" t="str">
            <v>PDF</v>
          </cell>
          <cell r="X306" t="str">
            <v>nothing detected</v>
          </cell>
          <cell r="Y306" t="str">
            <v>nothing detected</v>
          </cell>
          <cell r="AD306" t="str">
            <v>x</v>
          </cell>
          <cell r="AF306">
            <v>50</v>
          </cell>
          <cell r="AG306" t="e">
            <v>#VALUE!</v>
          </cell>
          <cell r="AH306" t="e">
            <v>#VALUE!</v>
          </cell>
          <cell r="AI306" t="e">
            <v>#VALUE!</v>
          </cell>
          <cell r="AJ306">
            <v>532</v>
          </cell>
          <cell r="AK306" t="str">
            <v>REVCO</v>
          </cell>
          <cell r="AL306" t="str">
            <v>HCC cfDNA Nov 2021 Box 3</v>
          </cell>
          <cell r="AM306" t="str">
            <v>A3</v>
          </cell>
          <cell r="AN306" t="e">
            <v>#VALUE!</v>
          </cell>
          <cell r="AO306" t="e">
            <v>#VALUE!</v>
          </cell>
          <cell r="AP306" t="e">
            <v>#VALUE!</v>
          </cell>
          <cell r="BR306" t="str">
            <v/>
          </cell>
          <cell r="BT306" t="str">
            <v/>
          </cell>
          <cell r="BV306" t="str">
            <v>No</v>
          </cell>
          <cell r="BX306" t="e">
            <v>#VALUE!</v>
          </cell>
          <cell r="BY306" t="str">
            <v>CGLI103</v>
          </cell>
        </row>
        <row r="307">
          <cell r="A307" t="str">
            <v>CGLI106P</v>
          </cell>
          <cell r="B307" t="str">
            <v>HMN709508</v>
          </cell>
          <cell r="C307">
            <v>1</v>
          </cell>
          <cell r="D307">
            <v>44516</v>
          </cell>
          <cell r="E307" t="str">
            <v>CGLI106P</v>
          </cell>
          <cell r="F307" t="str">
            <v>No</v>
          </cell>
          <cell r="G307">
            <v>2</v>
          </cell>
          <cell r="H307" t="str">
            <v>69</v>
          </cell>
          <cell r="I307" t="str">
            <v>23-Sep-2020</v>
          </cell>
          <cell r="J307" t="str">
            <v>N</v>
          </cell>
          <cell r="K307">
            <v>0</v>
          </cell>
          <cell r="L307" t="str">
            <v>Cirrhosis</v>
          </cell>
          <cell r="N307" t="str">
            <v>Box 3 BioIVT</v>
          </cell>
          <cell r="O307" t="str">
            <v>Well #</v>
          </cell>
          <cell r="P307">
            <v>8</v>
          </cell>
          <cell r="Q307">
            <v>44519</v>
          </cell>
          <cell r="R307">
            <v>9</v>
          </cell>
          <cell r="S307" t="str">
            <v>KB</v>
          </cell>
          <cell r="T307">
            <v>533</v>
          </cell>
          <cell r="U307">
            <v>1</v>
          </cell>
          <cell r="V307">
            <v>0</v>
          </cell>
          <cell r="W307" t="str">
            <v>PDF</v>
          </cell>
          <cell r="X307">
            <v>172</v>
          </cell>
          <cell r="Y307">
            <v>74</v>
          </cell>
          <cell r="AD307" t="str">
            <v>x</v>
          </cell>
          <cell r="AF307">
            <v>50</v>
          </cell>
          <cell r="AG307">
            <v>74</v>
          </cell>
          <cell r="AH307">
            <v>3.7</v>
          </cell>
          <cell r="AI307">
            <v>3.7</v>
          </cell>
          <cell r="AJ307">
            <v>532</v>
          </cell>
          <cell r="AK307" t="str">
            <v>REVCO</v>
          </cell>
          <cell r="AL307" t="str">
            <v>HCC cfDNA Nov 2021 Box 3</v>
          </cell>
          <cell r="AM307" t="str">
            <v>A6</v>
          </cell>
          <cell r="AN307">
            <v>3.7</v>
          </cell>
          <cell r="AO307">
            <v>50</v>
          </cell>
          <cell r="AP307">
            <v>0</v>
          </cell>
          <cell r="BR307" t="str">
            <v/>
          </cell>
          <cell r="BT307" t="str">
            <v/>
          </cell>
          <cell r="BV307" t="str">
            <v>No</v>
          </cell>
          <cell r="BX307">
            <v>0</v>
          </cell>
          <cell r="BY307" t="str">
            <v>CGLI106</v>
          </cell>
        </row>
        <row r="308">
          <cell r="A308" t="str">
            <v>CGLI113P</v>
          </cell>
          <cell r="B308" t="str">
            <v>HMN709515</v>
          </cell>
          <cell r="C308">
            <v>1.5</v>
          </cell>
          <cell r="D308">
            <v>44516</v>
          </cell>
          <cell r="E308" t="str">
            <v>CGLI113P</v>
          </cell>
          <cell r="F308" t="str">
            <v>No</v>
          </cell>
          <cell r="G308">
            <v>2</v>
          </cell>
          <cell r="H308" t="str">
            <v>87</v>
          </cell>
          <cell r="I308" t="str">
            <v>26-Mar-2019</v>
          </cell>
          <cell r="J308" t="str">
            <v>N</v>
          </cell>
          <cell r="K308">
            <v>0</v>
          </cell>
          <cell r="L308" t="str">
            <v>Cirrhosis</v>
          </cell>
          <cell r="N308" t="str">
            <v>Box 3 BioIVT</v>
          </cell>
          <cell r="O308" t="str">
            <v>Well #</v>
          </cell>
          <cell r="P308">
            <v>9</v>
          </cell>
          <cell r="Q308">
            <v>44519</v>
          </cell>
          <cell r="R308">
            <v>9</v>
          </cell>
          <cell r="S308" t="str">
            <v>KB</v>
          </cell>
          <cell r="T308">
            <v>533</v>
          </cell>
          <cell r="U308">
            <v>1.5</v>
          </cell>
          <cell r="V308">
            <v>0.5</v>
          </cell>
          <cell r="W308" t="str">
            <v>PDF</v>
          </cell>
          <cell r="X308">
            <v>176</v>
          </cell>
          <cell r="Y308">
            <v>72.349999999999994</v>
          </cell>
          <cell r="AD308" t="str">
            <v>x</v>
          </cell>
          <cell r="AF308">
            <v>50</v>
          </cell>
          <cell r="AG308">
            <v>72.349999999999994</v>
          </cell>
          <cell r="AH308">
            <v>3.6174999999999997</v>
          </cell>
          <cell r="AI308">
            <v>2.4116666666666666</v>
          </cell>
          <cell r="AJ308">
            <v>532</v>
          </cell>
          <cell r="AK308" t="str">
            <v>REVCO</v>
          </cell>
          <cell r="AL308" t="str">
            <v>HCC cfDNA Nov 2021 Box 3</v>
          </cell>
          <cell r="AM308" t="str">
            <v>B4</v>
          </cell>
          <cell r="AN308">
            <v>3.6174999999999997</v>
          </cell>
          <cell r="AO308">
            <v>50</v>
          </cell>
          <cell r="AP308">
            <v>0</v>
          </cell>
          <cell r="BR308" t="str">
            <v/>
          </cell>
          <cell r="BT308" t="str">
            <v/>
          </cell>
          <cell r="BV308" t="str">
            <v>No</v>
          </cell>
          <cell r="BX308">
            <v>0</v>
          </cell>
          <cell r="BY308" t="str">
            <v>CGLI113</v>
          </cell>
        </row>
      </sheetData>
      <sheetData sheetId="1">
        <row r="1">
          <cell r="A1" t="str">
            <v>Subject</v>
          </cell>
          <cell r="B1" t="str">
            <v>HCC Status</v>
          </cell>
          <cell r="C1" t="str">
            <v>Sex</v>
          </cell>
          <cell r="D1" t="str">
            <v>Age</v>
          </cell>
          <cell r="E1" t="str">
            <v>Date Collection</v>
          </cell>
          <cell r="F1" t="str">
            <v>Image Date</v>
          </cell>
          <cell r="G1" t="str">
            <v>Lesion #</v>
          </cell>
          <cell r="H1" t="str">
            <v>Lesion diameter1</v>
          </cell>
          <cell r="I1" t="str">
            <v>Lesion diameter2</v>
          </cell>
          <cell r="J1" t="str">
            <v>Vascular Invasion</v>
          </cell>
          <cell r="K1" t="str">
            <v>Extrahepatic M</v>
          </cell>
          <cell r="L1" t="str">
            <v>BCLC</v>
          </cell>
          <cell r="M1" t="str">
            <v>Child-Pugh</v>
          </cell>
          <cell r="N1" t="str">
            <v>BMI</v>
          </cell>
          <cell r="O1" t="str">
            <v>Race</v>
          </cell>
          <cell r="P1" t="str">
            <v>Liver Disease</v>
          </cell>
          <cell r="Q1" t="str">
            <v>AFP</v>
          </cell>
          <cell r="R1" t="str">
            <v>Date of Surgery/Tsplt</v>
          </cell>
          <cell r="S1" t="str">
            <v>Last Follow-up</v>
          </cell>
          <cell r="T1" t="str">
            <v>Deseased?</v>
          </cell>
          <cell r="U1" t="str">
            <v>Recurrance</v>
          </cell>
        </row>
        <row r="2">
          <cell r="A2" t="str">
            <v>HCCAK009</v>
          </cell>
          <cell r="B2" t="str">
            <v>Yes</v>
          </cell>
          <cell r="C2" t="str">
            <v>M</v>
          </cell>
          <cell r="D2">
            <v>72</v>
          </cell>
          <cell r="E2">
            <v>42234</v>
          </cell>
          <cell r="F2">
            <v>42234</v>
          </cell>
          <cell r="G2">
            <v>2</v>
          </cell>
          <cell r="H2">
            <v>2.9</v>
          </cell>
          <cell r="I2">
            <v>2.4</v>
          </cell>
          <cell r="J2" t="str">
            <v>N</v>
          </cell>
          <cell r="K2" t="str">
            <v>N</v>
          </cell>
          <cell r="L2" t="str">
            <v>A</v>
          </cell>
          <cell r="M2">
            <v>6</v>
          </cell>
          <cell r="N2">
            <v>25.09</v>
          </cell>
          <cell r="O2" t="str">
            <v>White or Caucasian</v>
          </cell>
          <cell r="P2" t="str">
            <v>Alcoholic cirrhosis</v>
          </cell>
          <cell r="Q2">
            <v>3.6</v>
          </cell>
          <cell r="S2">
            <v>42332</v>
          </cell>
          <cell r="T2" t="str">
            <v>N</v>
          </cell>
        </row>
        <row r="3">
          <cell r="A3" t="str">
            <v>HCCAK032</v>
          </cell>
          <cell r="B3" t="str">
            <v>Yes</v>
          </cell>
          <cell r="C3" t="str">
            <v>M</v>
          </cell>
          <cell r="D3">
            <v>63</v>
          </cell>
          <cell r="E3">
            <v>42291</v>
          </cell>
          <cell r="F3">
            <v>42278</v>
          </cell>
          <cell r="G3">
            <v>2</v>
          </cell>
          <cell r="H3">
            <v>2.6</v>
          </cell>
          <cell r="I3">
            <v>1.9</v>
          </cell>
          <cell r="J3" t="str">
            <v>Y</v>
          </cell>
          <cell r="K3" t="str">
            <v>N</v>
          </cell>
          <cell r="L3" t="str">
            <v>C</v>
          </cell>
          <cell r="M3">
            <v>6</v>
          </cell>
          <cell r="N3">
            <v>32.21</v>
          </cell>
          <cell r="O3" t="str">
            <v>White or Caucasian</v>
          </cell>
          <cell r="P3" t="str">
            <v>HCV,  cirrhosis</v>
          </cell>
          <cell r="Q3">
            <v>150.9</v>
          </cell>
          <cell r="S3">
            <v>42291</v>
          </cell>
          <cell r="T3" t="str">
            <v>N</v>
          </cell>
        </row>
        <row r="4">
          <cell r="A4" t="str">
            <v>HCCAK143</v>
          </cell>
          <cell r="B4" t="str">
            <v>Yes</v>
          </cell>
          <cell r="C4" t="str">
            <v>M</v>
          </cell>
          <cell r="D4">
            <v>54</v>
          </cell>
          <cell r="E4">
            <v>42597</v>
          </cell>
          <cell r="F4">
            <v>42543</v>
          </cell>
          <cell r="G4">
            <v>10</v>
          </cell>
          <cell r="H4">
            <v>7.9</v>
          </cell>
          <cell r="I4">
            <v>7.4</v>
          </cell>
          <cell r="J4" t="str">
            <v>Y</v>
          </cell>
          <cell r="K4" t="str">
            <v>Y (bone)</v>
          </cell>
          <cell r="L4" t="str">
            <v>C</v>
          </cell>
          <cell r="M4">
            <v>5</v>
          </cell>
          <cell r="N4">
            <v>23.92</v>
          </cell>
          <cell r="O4" t="str">
            <v>Unknown</v>
          </cell>
          <cell r="P4" t="str">
            <v>Idiopathic</v>
          </cell>
          <cell r="Q4">
            <v>167.5</v>
          </cell>
          <cell r="S4">
            <v>42789</v>
          </cell>
          <cell r="T4" t="str">
            <v>Y (3/15/17)</v>
          </cell>
        </row>
        <row r="5">
          <cell r="A5" t="str">
            <v>HCCAK145</v>
          </cell>
          <cell r="B5" t="str">
            <v>Yes</v>
          </cell>
          <cell r="C5" t="str">
            <v>F</v>
          </cell>
          <cell r="D5">
            <v>45</v>
          </cell>
          <cell r="E5">
            <v>42570</v>
          </cell>
          <cell r="F5">
            <v>42564</v>
          </cell>
          <cell r="G5">
            <v>10</v>
          </cell>
          <cell r="H5">
            <v>10</v>
          </cell>
          <cell r="I5">
            <v>10</v>
          </cell>
          <cell r="J5" t="str">
            <v>Y</v>
          </cell>
          <cell r="K5" t="str">
            <v>N</v>
          </cell>
          <cell r="L5" t="str">
            <v>C</v>
          </cell>
          <cell r="M5">
            <v>6</v>
          </cell>
          <cell r="N5">
            <v>28.2</v>
          </cell>
          <cell r="O5" t="str">
            <v>White or Caucasian</v>
          </cell>
          <cell r="P5" t="str">
            <v xml:space="preserve"> Idiopathic</v>
          </cell>
          <cell r="Q5">
            <v>1639</v>
          </cell>
          <cell r="S5">
            <v>42570</v>
          </cell>
          <cell r="T5" t="str">
            <v>N</v>
          </cell>
        </row>
        <row r="6">
          <cell r="A6" t="str">
            <v>HCCAK155</v>
          </cell>
          <cell r="B6" t="str">
            <v>Yes</v>
          </cell>
          <cell r="C6" t="str">
            <v>M</v>
          </cell>
          <cell r="D6">
            <v>75</v>
          </cell>
          <cell r="E6">
            <v>42622</v>
          </cell>
          <cell r="F6">
            <v>42591</v>
          </cell>
          <cell r="G6">
            <v>10</v>
          </cell>
          <cell r="H6">
            <v>2.6</v>
          </cell>
          <cell r="I6">
            <v>2.7</v>
          </cell>
          <cell r="J6" t="str">
            <v>N</v>
          </cell>
          <cell r="K6" t="str">
            <v>N</v>
          </cell>
          <cell r="L6" t="str">
            <v>B</v>
          </cell>
          <cell r="M6">
            <v>7</v>
          </cell>
          <cell r="N6">
            <v>24.43</v>
          </cell>
          <cell r="O6" t="str">
            <v>White or Caucasian</v>
          </cell>
          <cell r="P6" t="str">
            <v>HCV,  cirrhosis</v>
          </cell>
          <cell r="Q6">
            <v>48.9</v>
          </cell>
          <cell r="S6">
            <v>42622</v>
          </cell>
          <cell r="T6" t="str">
            <v>N</v>
          </cell>
        </row>
        <row r="7">
          <cell r="A7" t="str">
            <v>HCCAK156</v>
          </cell>
          <cell r="B7" t="str">
            <v>Yes</v>
          </cell>
          <cell r="C7" t="str">
            <v>M</v>
          </cell>
          <cell r="D7">
            <v>65</v>
          </cell>
          <cell r="E7">
            <v>42642</v>
          </cell>
          <cell r="F7">
            <v>42626</v>
          </cell>
          <cell r="G7">
            <v>10</v>
          </cell>
          <cell r="H7" t="str">
            <v>&gt;10</v>
          </cell>
          <cell r="J7" t="str">
            <v>Y</v>
          </cell>
          <cell r="K7" t="str">
            <v>N</v>
          </cell>
          <cell r="L7" t="str">
            <v>C</v>
          </cell>
          <cell r="M7">
            <v>6</v>
          </cell>
          <cell r="N7">
            <v>21.79</v>
          </cell>
          <cell r="O7" t="str">
            <v>White or Caucasian</v>
          </cell>
          <cell r="P7" t="str">
            <v>HCV, Alcoholic cirrhosis</v>
          </cell>
          <cell r="Q7">
            <v>187596</v>
          </cell>
          <cell r="S7">
            <v>42642</v>
          </cell>
          <cell r="T7" t="str">
            <v>Y (Unknown)</v>
          </cell>
        </row>
        <row r="8">
          <cell r="A8" t="str">
            <v>HCCAK169</v>
          </cell>
          <cell r="B8" t="str">
            <v>Yes</v>
          </cell>
          <cell r="C8" t="str">
            <v>M</v>
          </cell>
          <cell r="D8">
            <v>70</v>
          </cell>
          <cell r="E8">
            <v>42718</v>
          </cell>
          <cell r="F8">
            <v>42690</v>
          </cell>
          <cell r="G8">
            <v>1</v>
          </cell>
          <cell r="H8">
            <v>9</v>
          </cell>
          <cell r="I8">
            <v>8.1999999999999993</v>
          </cell>
          <cell r="J8" t="str">
            <v>Y</v>
          </cell>
          <cell r="K8" t="str">
            <v>N</v>
          </cell>
          <cell r="L8" t="str">
            <v>C</v>
          </cell>
          <cell r="M8">
            <v>5</v>
          </cell>
          <cell r="N8">
            <v>24.39</v>
          </cell>
          <cell r="O8" t="str">
            <v>White or Caucasian</v>
          </cell>
          <cell r="P8" t="str">
            <v>HCV</v>
          </cell>
          <cell r="Q8">
            <v>4706</v>
          </cell>
          <cell r="R8" t="str">
            <v>Surgery (12/14/16)</v>
          </cell>
          <cell r="S8">
            <v>42808</v>
          </cell>
          <cell r="T8" t="str">
            <v>Y (4/18/17)</v>
          </cell>
        </row>
        <row r="9">
          <cell r="A9" t="str">
            <v>HCCAK172</v>
          </cell>
          <cell r="B9" t="str">
            <v>Yes</v>
          </cell>
          <cell r="C9" t="str">
            <v>F</v>
          </cell>
          <cell r="D9">
            <v>57</v>
          </cell>
          <cell r="E9">
            <v>42758</v>
          </cell>
          <cell r="F9">
            <v>42755</v>
          </cell>
          <cell r="G9">
            <v>2</v>
          </cell>
          <cell r="H9">
            <v>1</v>
          </cell>
          <cell r="I9">
            <v>1.1000000000000001</v>
          </cell>
          <cell r="J9" t="str">
            <v>N</v>
          </cell>
          <cell r="K9" t="str">
            <v>N</v>
          </cell>
          <cell r="L9" t="str">
            <v>A</v>
          </cell>
          <cell r="M9">
            <v>8</v>
          </cell>
          <cell r="N9">
            <v>22.13</v>
          </cell>
          <cell r="O9" t="str">
            <v>White or Caucasian</v>
          </cell>
          <cell r="P9" t="str">
            <v>HCV,  cirrhosis</v>
          </cell>
          <cell r="Q9">
            <v>3.5</v>
          </cell>
          <cell r="R9" t="str">
            <v>Transplant (1/23/17)</v>
          </cell>
          <cell r="S9">
            <v>42758</v>
          </cell>
          <cell r="T9" t="str">
            <v>N</v>
          </cell>
        </row>
        <row r="10">
          <cell r="A10" t="str">
            <v>HCCAK175</v>
          </cell>
          <cell r="B10" t="str">
            <v>Yes</v>
          </cell>
          <cell r="C10" t="str">
            <v>M</v>
          </cell>
          <cell r="D10">
            <v>38</v>
          </cell>
          <cell r="E10">
            <v>42822</v>
          </cell>
          <cell r="F10">
            <v>42797</v>
          </cell>
          <cell r="G10">
            <v>10</v>
          </cell>
          <cell r="H10">
            <v>11.4</v>
          </cell>
          <cell r="I10">
            <v>11.9</v>
          </cell>
          <cell r="J10" t="str">
            <v>N</v>
          </cell>
          <cell r="K10" t="str">
            <v>N</v>
          </cell>
          <cell r="L10" t="str">
            <v>C</v>
          </cell>
          <cell r="M10">
            <v>5</v>
          </cell>
          <cell r="N10">
            <v>22.71</v>
          </cell>
          <cell r="O10" t="str">
            <v>Unknown</v>
          </cell>
          <cell r="P10" t="str">
            <v>HBV</v>
          </cell>
          <cell r="Q10">
            <v>542424</v>
          </cell>
          <cell r="S10">
            <v>42822</v>
          </cell>
          <cell r="T10" t="str">
            <v>N</v>
          </cell>
        </row>
        <row r="11">
          <cell r="A11" t="str">
            <v>HCCAK192</v>
          </cell>
          <cell r="B11" t="str">
            <v>Yes</v>
          </cell>
          <cell r="C11" t="str">
            <v>M</v>
          </cell>
          <cell r="D11">
            <v>67</v>
          </cell>
          <cell r="E11">
            <v>42944</v>
          </cell>
          <cell r="F11">
            <v>42915</v>
          </cell>
          <cell r="G11">
            <v>2</v>
          </cell>
          <cell r="H11">
            <v>2.6</v>
          </cell>
          <cell r="I11">
            <v>1.7</v>
          </cell>
          <cell r="J11" t="str">
            <v>N</v>
          </cell>
          <cell r="K11" t="str">
            <v>N</v>
          </cell>
          <cell r="L11" t="str">
            <v>A</v>
          </cell>
          <cell r="M11">
            <v>6</v>
          </cell>
          <cell r="N11">
            <v>25.81</v>
          </cell>
          <cell r="O11" t="str">
            <v>Black or African American</v>
          </cell>
          <cell r="P11" t="str">
            <v>Idiopathic</v>
          </cell>
          <cell r="Q11">
            <v>4.4000000000000004</v>
          </cell>
          <cell r="S11">
            <v>42944</v>
          </cell>
        </row>
        <row r="12">
          <cell r="A12" t="str">
            <v>HCCAK193</v>
          </cell>
          <cell r="B12" t="str">
            <v>Yes</v>
          </cell>
          <cell r="C12" t="str">
            <v>M</v>
          </cell>
          <cell r="D12">
            <v>70</v>
          </cell>
          <cell r="E12">
            <v>42965</v>
          </cell>
          <cell r="F12">
            <v>42887</v>
          </cell>
          <cell r="G12">
            <v>1</v>
          </cell>
          <cell r="H12">
            <v>6.3</v>
          </cell>
          <cell r="I12">
            <v>4.3</v>
          </cell>
          <cell r="J12" t="str">
            <v>N</v>
          </cell>
          <cell r="K12" t="str">
            <v>N</v>
          </cell>
          <cell r="L12" t="str">
            <v>A</v>
          </cell>
          <cell r="M12">
            <v>5</v>
          </cell>
          <cell r="N12">
            <v>24.85</v>
          </cell>
          <cell r="O12" t="str">
            <v>Asian</v>
          </cell>
          <cell r="P12" t="str">
            <v>HBV, cirrhosis</v>
          </cell>
          <cell r="Q12">
            <v>1.9</v>
          </cell>
          <cell r="R12" t="str">
            <v>Transplant (8/18/17)</v>
          </cell>
          <cell r="S12">
            <v>43545</v>
          </cell>
          <cell r="T12" t="str">
            <v>N</v>
          </cell>
        </row>
        <row r="13">
          <cell r="A13" t="str">
            <v>HCCAK235</v>
          </cell>
          <cell r="B13" t="str">
            <v>Yes</v>
          </cell>
          <cell r="C13" t="str">
            <v>M</v>
          </cell>
          <cell r="D13">
            <v>54</v>
          </cell>
          <cell r="E13">
            <v>43305</v>
          </cell>
          <cell r="F13">
            <v>43226</v>
          </cell>
          <cell r="G13">
            <v>1</v>
          </cell>
          <cell r="H13">
            <v>1.2</v>
          </cell>
          <cell r="I13">
            <v>0.8</v>
          </cell>
          <cell r="J13" t="str">
            <v>N</v>
          </cell>
          <cell r="K13" t="str">
            <v>N</v>
          </cell>
          <cell r="L13">
            <v>0</v>
          </cell>
          <cell r="M13">
            <v>5</v>
          </cell>
          <cell r="N13">
            <v>22.87</v>
          </cell>
          <cell r="O13" t="str">
            <v>Black or African American</v>
          </cell>
          <cell r="P13" t="str">
            <v>HCV,  cirrhosis</v>
          </cell>
          <cell r="Q13">
            <v>27.1</v>
          </cell>
          <cell r="S13">
            <v>43305</v>
          </cell>
          <cell r="T13" t="str">
            <v>N</v>
          </cell>
        </row>
        <row r="14">
          <cell r="A14" t="str">
            <v>HCCAK236</v>
          </cell>
          <cell r="B14" t="str">
            <v>Yes</v>
          </cell>
          <cell r="C14" t="str">
            <v>F</v>
          </cell>
          <cell r="D14">
            <v>61</v>
          </cell>
          <cell r="E14">
            <v>43305</v>
          </cell>
          <cell r="F14">
            <v>43288</v>
          </cell>
          <cell r="G14">
            <v>1</v>
          </cell>
          <cell r="H14">
            <v>2.2999999999999998</v>
          </cell>
          <cell r="I14">
            <v>2.2999999999999998</v>
          </cell>
          <cell r="J14" t="str">
            <v>N</v>
          </cell>
          <cell r="K14" t="str">
            <v>N</v>
          </cell>
          <cell r="L14" t="str">
            <v>A</v>
          </cell>
          <cell r="M14">
            <v>11</v>
          </cell>
          <cell r="N14">
            <v>30.47</v>
          </cell>
          <cell r="O14" t="str">
            <v>White or Caucasian</v>
          </cell>
          <cell r="P14" t="str">
            <v>NAFLD, cirrhosis</v>
          </cell>
          <cell r="Q14">
            <v>6.4</v>
          </cell>
          <cell r="S14">
            <v>43305</v>
          </cell>
          <cell r="T14" t="str">
            <v>Y (8/8/18)</v>
          </cell>
        </row>
        <row r="15">
          <cell r="A15" t="str">
            <v>HCCAK256</v>
          </cell>
          <cell r="B15" t="str">
            <v>Yes</v>
          </cell>
          <cell r="C15" t="str">
            <v>M</v>
          </cell>
          <cell r="D15">
            <v>67</v>
          </cell>
          <cell r="E15">
            <v>43430</v>
          </cell>
          <cell r="F15">
            <v>43376</v>
          </cell>
          <cell r="G15">
            <v>1</v>
          </cell>
          <cell r="H15">
            <v>1.8</v>
          </cell>
          <cell r="I15">
            <v>1.9</v>
          </cell>
          <cell r="J15" t="str">
            <v>N</v>
          </cell>
          <cell r="K15" t="str">
            <v>N</v>
          </cell>
          <cell r="L15" t="str">
            <v>A</v>
          </cell>
          <cell r="M15">
            <v>6</v>
          </cell>
          <cell r="N15">
            <v>23.45</v>
          </cell>
          <cell r="O15" t="str">
            <v>White or Caucasian</v>
          </cell>
          <cell r="P15" t="str">
            <v>HCV,  cirrhosis</v>
          </cell>
          <cell r="Q15">
            <v>2.5</v>
          </cell>
          <cell r="R15" t="str">
            <v>Transplant (11/26/18)</v>
          </cell>
          <cell r="S15">
            <v>44417</v>
          </cell>
          <cell r="T15" t="str">
            <v>N</v>
          </cell>
        </row>
        <row r="16">
          <cell r="A16" t="str">
            <v>HCCAK271</v>
          </cell>
          <cell r="B16" t="str">
            <v>Yes</v>
          </cell>
          <cell r="C16" t="str">
            <v>M</v>
          </cell>
          <cell r="D16">
            <v>62</v>
          </cell>
          <cell r="E16">
            <v>43476</v>
          </cell>
          <cell r="F16">
            <v>43521</v>
          </cell>
          <cell r="G16">
            <v>4</v>
          </cell>
          <cell r="H16">
            <v>5.3</v>
          </cell>
          <cell r="I16">
            <v>4.3</v>
          </cell>
          <cell r="J16" t="str">
            <v>N</v>
          </cell>
          <cell r="K16" t="str">
            <v>N</v>
          </cell>
          <cell r="L16" t="str">
            <v>B</v>
          </cell>
          <cell r="M16">
            <v>6</v>
          </cell>
          <cell r="N16">
            <v>26.5</v>
          </cell>
          <cell r="O16" t="str">
            <v>White or Caucasian</v>
          </cell>
          <cell r="P16" t="str">
            <v>Alcoholic cirrhosis</v>
          </cell>
          <cell r="Q16">
            <v>233.8</v>
          </cell>
          <cell r="S16">
            <v>43663</v>
          </cell>
          <cell r="T16" t="str">
            <v>Y (10/30/19)</v>
          </cell>
        </row>
        <row r="17">
          <cell r="A17" t="str">
            <v>HCCAK273</v>
          </cell>
          <cell r="B17" t="str">
            <v>Yes</v>
          </cell>
          <cell r="C17" t="str">
            <v>F</v>
          </cell>
          <cell r="D17">
            <v>60</v>
          </cell>
          <cell r="E17">
            <v>43480</v>
          </cell>
          <cell r="F17">
            <v>43490</v>
          </cell>
          <cell r="G17" t="str">
            <v>inumerable</v>
          </cell>
          <cell r="H17">
            <v>3.1</v>
          </cell>
          <cell r="I17">
            <v>2.2999999999999998</v>
          </cell>
          <cell r="J17" t="str">
            <v>N</v>
          </cell>
          <cell r="K17" t="str">
            <v>N</v>
          </cell>
          <cell r="L17" t="str">
            <v>B</v>
          </cell>
          <cell r="M17">
            <v>5</v>
          </cell>
          <cell r="N17">
            <v>22.2</v>
          </cell>
          <cell r="O17" t="str">
            <v>White or Caucasian</v>
          </cell>
          <cell r="P17" t="str">
            <v>Autoimmune Hepatitis</v>
          </cell>
          <cell r="Q17">
            <v>6029.5</v>
          </cell>
          <cell r="S17">
            <v>43480</v>
          </cell>
          <cell r="T17" t="str">
            <v>Y (3/12/19)</v>
          </cell>
        </row>
        <row r="18">
          <cell r="A18" t="str">
            <v>HCCAK287</v>
          </cell>
          <cell r="B18" t="str">
            <v>Yes</v>
          </cell>
          <cell r="C18" t="str">
            <v>M</v>
          </cell>
          <cell r="D18">
            <v>65</v>
          </cell>
          <cell r="E18">
            <v>43529</v>
          </cell>
          <cell r="F18">
            <v>43518</v>
          </cell>
          <cell r="G18">
            <v>2</v>
          </cell>
          <cell r="H18">
            <v>9.5</v>
          </cell>
          <cell r="I18">
            <v>10.4</v>
          </cell>
          <cell r="J18" t="str">
            <v>N</v>
          </cell>
          <cell r="K18" t="str">
            <v>N</v>
          </cell>
          <cell r="L18" t="str">
            <v>B</v>
          </cell>
          <cell r="M18">
            <v>6</v>
          </cell>
          <cell r="N18">
            <v>25.59</v>
          </cell>
          <cell r="O18" t="str">
            <v>Black or African American</v>
          </cell>
          <cell r="P18" t="str">
            <v>HCV,  cirrhosis</v>
          </cell>
          <cell r="Q18">
            <v>8211.7000000000007</v>
          </cell>
          <cell r="S18">
            <v>43880</v>
          </cell>
          <cell r="T18" t="str">
            <v>Y (4/10/20)</v>
          </cell>
        </row>
        <row r="19">
          <cell r="A19" t="str">
            <v>HCCAK291</v>
          </cell>
          <cell r="B19" t="str">
            <v>Yes</v>
          </cell>
          <cell r="C19" t="str">
            <v>M</v>
          </cell>
          <cell r="D19">
            <v>64</v>
          </cell>
          <cell r="E19">
            <v>43543</v>
          </cell>
          <cell r="F19">
            <v>43532</v>
          </cell>
          <cell r="G19">
            <v>1</v>
          </cell>
          <cell r="H19">
            <v>7.2</v>
          </cell>
          <cell r="I19">
            <v>7.6</v>
          </cell>
          <cell r="J19" t="str">
            <v>Y</v>
          </cell>
          <cell r="K19" t="str">
            <v>N</v>
          </cell>
          <cell r="L19" t="str">
            <v>C</v>
          </cell>
          <cell r="M19">
            <v>5</v>
          </cell>
          <cell r="N19">
            <v>29.17</v>
          </cell>
          <cell r="O19" t="str">
            <v>Black or African American</v>
          </cell>
          <cell r="P19" t="str">
            <v>HCV, cirrhosis</v>
          </cell>
          <cell r="Q19">
            <v>4.2</v>
          </cell>
          <cell r="R19" t="str">
            <v>Surgery (6/27/19)</v>
          </cell>
          <cell r="S19">
            <v>44264</v>
          </cell>
          <cell r="T19" t="str">
            <v>Y (11/25/21)</v>
          </cell>
        </row>
        <row r="20">
          <cell r="A20" t="str">
            <v>HCCAK294</v>
          </cell>
          <cell r="B20" t="str">
            <v>Yes</v>
          </cell>
          <cell r="C20" t="str">
            <v>M</v>
          </cell>
          <cell r="D20">
            <v>60</v>
          </cell>
          <cell r="E20">
            <v>43557</v>
          </cell>
          <cell r="F20">
            <v>43544</v>
          </cell>
          <cell r="G20">
            <v>1</v>
          </cell>
          <cell r="H20">
            <v>3.4</v>
          </cell>
          <cell r="I20">
            <v>2.5</v>
          </cell>
          <cell r="J20" t="str">
            <v>N</v>
          </cell>
          <cell r="K20" t="str">
            <v>N</v>
          </cell>
          <cell r="L20" t="str">
            <v>B</v>
          </cell>
          <cell r="M20">
            <v>5</v>
          </cell>
          <cell r="N20">
            <v>38</v>
          </cell>
          <cell r="O20" t="str">
            <v>Black or African American</v>
          </cell>
          <cell r="P20" t="str">
            <v>HCV,  cirrhosis</v>
          </cell>
          <cell r="Q20">
            <v>46.6</v>
          </cell>
          <cell r="S20">
            <v>44110</v>
          </cell>
          <cell r="T20" t="str">
            <v>Y (12/22/20)</v>
          </cell>
        </row>
        <row r="21">
          <cell r="A21" t="str">
            <v>HCCAK300</v>
          </cell>
          <cell r="B21" t="str">
            <v>Yes</v>
          </cell>
          <cell r="C21" t="str">
            <v>M</v>
          </cell>
          <cell r="D21">
            <v>71</v>
          </cell>
          <cell r="E21">
            <v>43585</v>
          </cell>
          <cell r="F21">
            <v>43594</v>
          </cell>
          <cell r="G21">
            <v>1</v>
          </cell>
          <cell r="H21">
            <v>8.4</v>
          </cell>
          <cell r="I21">
            <v>8.4</v>
          </cell>
          <cell r="J21" t="str">
            <v>N</v>
          </cell>
          <cell r="K21" t="str">
            <v>N</v>
          </cell>
          <cell r="L21" t="str">
            <v>A</v>
          </cell>
          <cell r="M21">
            <v>8</v>
          </cell>
          <cell r="N21">
            <v>28.43</v>
          </cell>
          <cell r="O21" t="str">
            <v>White or Caucasian</v>
          </cell>
          <cell r="P21" t="str">
            <v>NAFLD</v>
          </cell>
          <cell r="Q21">
            <v>4.4000000000000004</v>
          </cell>
          <cell r="S21">
            <v>43685</v>
          </cell>
          <cell r="T21" t="str">
            <v>Y (8/11/19)</v>
          </cell>
        </row>
        <row r="22">
          <cell r="A22" t="str">
            <v>HCCAK301</v>
          </cell>
          <cell r="B22" t="str">
            <v>Yes</v>
          </cell>
          <cell r="C22" t="str">
            <v>F</v>
          </cell>
          <cell r="D22">
            <v>53</v>
          </cell>
          <cell r="E22">
            <v>43585</v>
          </cell>
          <cell r="F22">
            <v>43560</v>
          </cell>
          <cell r="G22">
            <v>1</v>
          </cell>
          <cell r="H22">
            <v>2.5</v>
          </cell>
          <cell r="I22">
            <v>2.2000000000000002</v>
          </cell>
          <cell r="J22" t="str">
            <v>N</v>
          </cell>
          <cell r="K22" t="str">
            <v>N</v>
          </cell>
          <cell r="L22" t="str">
            <v>A</v>
          </cell>
          <cell r="M22">
            <v>12</v>
          </cell>
          <cell r="N22">
            <v>29.83</v>
          </cell>
          <cell r="O22" t="str">
            <v>White or Caucasian</v>
          </cell>
          <cell r="P22" t="str">
            <v>NAFLD, cirrhosis</v>
          </cell>
          <cell r="Q22">
            <v>20.3</v>
          </cell>
          <cell r="R22" t="str">
            <v>Transplant (5/1/19)</v>
          </cell>
          <cell r="S22">
            <v>44313</v>
          </cell>
          <cell r="T22" t="str">
            <v>N</v>
          </cell>
        </row>
        <row r="23">
          <cell r="A23" t="str">
            <v>HCCAK304</v>
          </cell>
          <cell r="B23" t="str">
            <v>Yes</v>
          </cell>
          <cell r="C23" t="str">
            <v>M</v>
          </cell>
          <cell r="D23">
            <v>65</v>
          </cell>
          <cell r="E23">
            <v>43595</v>
          </cell>
          <cell r="F23">
            <v>43536</v>
          </cell>
          <cell r="G23">
            <v>4</v>
          </cell>
          <cell r="H23">
            <v>3.5</v>
          </cell>
          <cell r="I23">
            <v>2.4</v>
          </cell>
          <cell r="J23" t="str">
            <v>N</v>
          </cell>
          <cell r="K23" t="str">
            <v>N</v>
          </cell>
          <cell r="L23" t="str">
            <v>B</v>
          </cell>
          <cell r="M23">
            <v>9</v>
          </cell>
          <cell r="N23">
            <v>28.84</v>
          </cell>
          <cell r="O23" t="str">
            <v>White or Caucasian</v>
          </cell>
          <cell r="P23" t="str">
            <v>HCV, cirrhosis</v>
          </cell>
          <cell r="Q23">
            <v>14</v>
          </cell>
          <cell r="R23" t="str">
            <v>Transplant (5/10/19)</v>
          </cell>
          <cell r="S23">
            <v>43887</v>
          </cell>
          <cell r="T23" t="str">
            <v>N</v>
          </cell>
        </row>
        <row r="24">
          <cell r="A24" t="str">
            <v>HCCAK306</v>
          </cell>
          <cell r="B24" t="str">
            <v>Yes</v>
          </cell>
          <cell r="C24" t="str">
            <v>M</v>
          </cell>
          <cell r="D24">
            <v>68</v>
          </cell>
          <cell r="E24">
            <v>43599</v>
          </cell>
          <cell r="F24">
            <v>43588</v>
          </cell>
          <cell r="G24">
            <v>10</v>
          </cell>
          <cell r="H24">
            <v>9.6999999999999993</v>
          </cell>
          <cell r="I24">
            <v>7.1</v>
          </cell>
          <cell r="J24" t="str">
            <v>N</v>
          </cell>
          <cell r="K24" t="str">
            <v>N</v>
          </cell>
          <cell r="L24" t="str">
            <v>B</v>
          </cell>
          <cell r="M24">
            <v>6</v>
          </cell>
          <cell r="N24">
            <v>25.9</v>
          </cell>
          <cell r="O24" t="str">
            <v>White or Caucasian</v>
          </cell>
          <cell r="P24" t="str">
            <v>HCV,  cirrhosis</v>
          </cell>
          <cell r="Q24">
            <v>8.1</v>
          </cell>
          <cell r="S24">
            <v>43760</v>
          </cell>
          <cell r="T24" t="str">
            <v>Y (10/23/19)</v>
          </cell>
        </row>
        <row r="25">
          <cell r="A25" t="str">
            <v>HCCAK307_FU1</v>
          </cell>
          <cell r="B25" t="str">
            <v>Yes</v>
          </cell>
          <cell r="C25" t="str">
            <v>M</v>
          </cell>
          <cell r="D25">
            <v>64</v>
          </cell>
          <cell r="E25">
            <v>44077</v>
          </cell>
          <cell r="F25">
            <v>44042</v>
          </cell>
          <cell r="G25">
            <v>2</v>
          </cell>
          <cell r="H25">
            <v>3.9</v>
          </cell>
          <cell r="I25">
            <v>3.3</v>
          </cell>
          <cell r="J25" t="str">
            <v>N</v>
          </cell>
          <cell r="K25" t="str">
            <v>N</v>
          </cell>
          <cell r="L25" t="str">
            <v>B</v>
          </cell>
          <cell r="M25">
            <v>9</v>
          </cell>
          <cell r="N25">
            <v>18.78</v>
          </cell>
          <cell r="O25" t="str">
            <v>White or Caucasian</v>
          </cell>
          <cell r="P25" t="str">
            <v>Idiopathic</v>
          </cell>
          <cell r="Q25">
            <v>14.2</v>
          </cell>
          <cell r="S25">
            <v>44048</v>
          </cell>
          <cell r="T25" t="str">
            <v>Y  (9/30/20)</v>
          </cell>
        </row>
        <row r="26">
          <cell r="A26" t="str">
            <v>HCCAK317</v>
          </cell>
          <cell r="B26" t="str">
            <v>Yes</v>
          </cell>
          <cell r="C26" t="str">
            <v>M</v>
          </cell>
          <cell r="D26">
            <v>65</v>
          </cell>
          <cell r="E26">
            <v>43643</v>
          </cell>
          <cell r="F26">
            <v>43605</v>
          </cell>
          <cell r="G26">
            <v>1</v>
          </cell>
          <cell r="H26">
            <v>2.7</v>
          </cell>
          <cell r="I26">
            <v>2.2999999999999998</v>
          </cell>
          <cell r="J26" t="str">
            <v>N</v>
          </cell>
          <cell r="K26" t="str">
            <v>N</v>
          </cell>
          <cell r="L26" t="str">
            <v>A</v>
          </cell>
          <cell r="M26">
            <v>5</v>
          </cell>
          <cell r="N26">
            <v>30.06</v>
          </cell>
          <cell r="O26" t="str">
            <v>White or Caucasian</v>
          </cell>
          <cell r="P26" t="str">
            <v>Alcoholic cirrhosis</v>
          </cell>
          <cell r="Q26">
            <v>10.8</v>
          </cell>
          <cell r="S26">
            <v>43921</v>
          </cell>
          <cell r="T26" t="str">
            <v>Y (7/7/20)</v>
          </cell>
        </row>
        <row r="27">
          <cell r="A27" t="str">
            <v>HCCAK321</v>
          </cell>
          <cell r="B27" t="str">
            <v>Yes</v>
          </cell>
          <cell r="C27" t="str">
            <v>M</v>
          </cell>
          <cell r="D27">
            <v>71</v>
          </cell>
          <cell r="E27">
            <v>43661</v>
          </cell>
          <cell r="F27">
            <v>43657</v>
          </cell>
          <cell r="G27">
            <v>1</v>
          </cell>
          <cell r="H27">
            <v>1.5</v>
          </cell>
          <cell r="I27">
            <v>1.4</v>
          </cell>
          <cell r="J27" t="str">
            <v>N</v>
          </cell>
          <cell r="K27" t="str">
            <v>N</v>
          </cell>
          <cell r="L27">
            <v>0</v>
          </cell>
          <cell r="M27">
            <v>7</v>
          </cell>
          <cell r="N27">
            <v>23.78</v>
          </cell>
          <cell r="O27" t="str">
            <v>White or Caucasian</v>
          </cell>
          <cell r="P27" t="str">
            <v>HCV, Alcoholic cirrhosis</v>
          </cell>
          <cell r="Q27">
            <v>3</v>
          </cell>
          <cell r="S27">
            <v>44403</v>
          </cell>
          <cell r="T27" t="str">
            <v>N</v>
          </cell>
        </row>
        <row r="28">
          <cell r="A28" t="str">
            <v>HCCAK326</v>
          </cell>
          <cell r="B28" t="str">
            <v>Yes</v>
          </cell>
          <cell r="C28" t="str">
            <v>M</v>
          </cell>
          <cell r="D28">
            <v>55</v>
          </cell>
          <cell r="E28">
            <v>43728</v>
          </cell>
          <cell r="F28">
            <v>43727</v>
          </cell>
          <cell r="G28">
            <v>1</v>
          </cell>
          <cell r="H28">
            <v>1.2</v>
          </cell>
          <cell r="I28">
            <v>2.4</v>
          </cell>
          <cell r="J28" t="str">
            <v>N</v>
          </cell>
          <cell r="K28" t="str">
            <v>N</v>
          </cell>
          <cell r="L28" t="str">
            <v>A</v>
          </cell>
          <cell r="M28">
            <v>9</v>
          </cell>
          <cell r="N28">
            <v>34.76</v>
          </cell>
          <cell r="O28" t="str">
            <v>White or Caucasian</v>
          </cell>
          <cell r="P28" t="str">
            <v>Alcoholic cirrhosis</v>
          </cell>
          <cell r="Q28">
            <v>9.5</v>
          </cell>
          <cell r="R28" t="str">
            <v>Transplant (9/20/19)</v>
          </cell>
          <cell r="S28">
            <v>44102</v>
          </cell>
          <cell r="T28" t="str">
            <v>N</v>
          </cell>
        </row>
        <row r="29">
          <cell r="A29" t="str">
            <v>HCCAK328</v>
          </cell>
          <cell r="B29" t="str">
            <v>Yes</v>
          </cell>
          <cell r="C29" t="str">
            <v>M</v>
          </cell>
          <cell r="D29">
            <v>60</v>
          </cell>
          <cell r="E29">
            <v>43738</v>
          </cell>
          <cell r="F29">
            <v>43737</v>
          </cell>
          <cell r="G29">
            <v>1</v>
          </cell>
          <cell r="H29">
            <v>17</v>
          </cell>
          <cell r="I29">
            <v>6.4</v>
          </cell>
          <cell r="J29" t="str">
            <v>Y</v>
          </cell>
          <cell r="K29" t="str">
            <v>N</v>
          </cell>
          <cell r="L29" t="str">
            <v>C</v>
          </cell>
          <cell r="M29">
            <v>4</v>
          </cell>
          <cell r="N29">
            <v>25.2</v>
          </cell>
          <cell r="O29" t="str">
            <v>Black or African American</v>
          </cell>
          <cell r="P29" t="str">
            <v>HCV, cirrhosis</v>
          </cell>
          <cell r="Q29">
            <v>4202</v>
          </cell>
          <cell r="S29">
            <v>44475</v>
          </cell>
          <cell r="T29" t="str">
            <v>N</v>
          </cell>
        </row>
        <row r="30">
          <cell r="A30" t="str">
            <v>HCCAK329</v>
          </cell>
          <cell r="B30" t="str">
            <v>Yes</v>
          </cell>
          <cell r="C30" t="str">
            <v>M</v>
          </cell>
          <cell r="D30">
            <v>64</v>
          </cell>
          <cell r="E30">
            <v>43745</v>
          </cell>
          <cell r="F30">
            <v>43721</v>
          </cell>
          <cell r="G30" t="str">
            <v>numerous</v>
          </cell>
          <cell r="H30">
            <v>5.8</v>
          </cell>
          <cell r="I30">
            <v>4.9000000000000004</v>
          </cell>
          <cell r="J30" t="str">
            <v>N</v>
          </cell>
          <cell r="K30" t="str">
            <v>N</v>
          </cell>
          <cell r="L30" t="str">
            <v>B</v>
          </cell>
          <cell r="M30">
            <v>11</v>
          </cell>
          <cell r="N30">
            <v>25.63</v>
          </cell>
          <cell r="O30" t="str">
            <v>Black or African American</v>
          </cell>
          <cell r="P30" t="str">
            <v>HCV,  cirrhosis</v>
          </cell>
          <cell r="Q30">
            <v>121963</v>
          </cell>
          <cell r="S30">
            <v>43917</v>
          </cell>
          <cell r="T30" t="str">
            <v>Y (7/18/20)</v>
          </cell>
        </row>
        <row r="31">
          <cell r="A31" t="str">
            <v>HCCAK330</v>
          </cell>
          <cell r="B31" t="str">
            <v>Yes</v>
          </cell>
          <cell r="C31" t="str">
            <v>M</v>
          </cell>
          <cell r="D31">
            <v>70</v>
          </cell>
          <cell r="E31">
            <v>43747</v>
          </cell>
          <cell r="F31">
            <v>43733</v>
          </cell>
          <cell r="G31" t="str">
            <v>inumerable</v>
          </cell>
          <cell r="H31">
            <v>3.6</v>
          </cell>
          <cell r="I31">
            <v>3.5</v>
          </cell>
          <cell r="J31" t="str">
            <v>N</v>
          </cell>
          <cell r="K31" t="str">
            <v>N</v>
          </cell>
          <cell r="L31" t="str">
            <v>B</v>
          </cell>
          <cell r="M31">
            <v>5</v>
          </cell>
          <cell r="N31">
            <v>31.17</v>
          </cell>
          <cell r="O31" t="str">
            <v>White or Caucasian</v>
          </cell>
          <cell r="P31" t="str">
            <v>NAFLD, cirrhosis</v>
          </cell>
          <cell r="Q31">
            <v>384.1</v>
          </cell>
          <cell r="S31">
            <v>44131</v>
          </cell>
          <cell r="T31" t="str">
            <v>N</v>
          </cell>
        </row>
        <row r="32">
          <cell r="A32" t="str">
            <v>HCCAK333</v>
          </cell>
          <cell r="B32" t="str">
            <v>Yes</v>
          </cell>
          <cell r="C32" t="str">
            <v>M</v>
          </cell>
          <cell r="D32">
            <v>70</v>
          </cell>
          <cell r="E32">
            <v>43762</v>
          </cell>
          <cell r="F32">
            <v>43754</v>
          </cell>
          <cell r="G32">
            <v>3</v>
          </cell>
          <cell r="H32">
            <v>13</v>
          </cell>
          <cell r="I32">
            <v>11</v>
          </cell>
          <cell r="J32" t="str">
            <v>N</v>
          </cell>
          <cell r="K32" t="str">
            <v>N</v>
          </cell>
          <cell r="L32" t="str">
            <v>B</v>
          </cell>
          <cell r="M32">
            <v>5</v>
          </cell>
          <cell r="N32">
            <v>23.34</v>
          </cell>
          <cell r="O32" t="str">
            <v>White or Caucasian</v>
          </cell>
          <cell r="P32" t="str">
            <v>HCV,  cirrhosis</v>
          </cell>
          <cell r="Q32">
            <v>3.4</v>
          </cell>
          <cell r="S32">
            <v>44491</v>
          </cell>
          <cell r="T32" t="str">
            <v>N</v>
          </cell>
        </row>
        <row r="33">
          <cell r="A33" t="str">
            <v>HCCAK334</v>
          </cell>
          <cell r="B33" t="str">
            <v>Yes</v>
          </cell>
          <cell r="C33" t="str">
            <v>M</v>
          </cell>
          <cell r="D33">
            <v>62</v>
          </cell>
          <cell r="E33">
            <v>43768</v>
          </cell>
          <cell r="F33">
            <v>43760</v>
          </cell>
          <cell r="G33">
            <v>2</v>
          </cell>
          <cell r="H33">
            <v>1.6</v>
          </cell>
          <cell r="I33">
            <v>2.4</v>
          </cell>
          <cell r="J33" t="str">
            <v>N</v>
          </cell>
          <cell r="K33" t="str">
            <v>N</v>
          </cell>
          <cell r="L33" t="str">
            <v>A</v>
          </cell>
          <cell r="M33">
            <v>7</v>
          </cell>
          <cell r="N33">
            <v>35.69</v>
          </cell>
          <cell r="O33" t="str">
            <v>White or Caucasian</v>
          </cell>
          <cell r="P33" t="str">
            <v>HCV,  cirrhosis</v>
          </cell>
          <cell r="Q33">
            <v>2.5</v>
          </cell>
          <cell r="R33" t="str">
            <v>Transplant (7/18/20)</v>
          </cell>
          <cell r="S33">
            <v>44486</v>
          </cell>
          <cell r="T33" t="str">
            <v>N</v>
          </cell>
        </row>
        <row r="34">
          <cell r="A34" t="str">
            <v>HCCAK347</v>
          </cell>
          <cell r="B34" t="str">
            <v>Yes</v>
          </cell>
          <cell r="C34" t="str">
            <v>F</v>
          </cell>
          <cell r="D34">
            <v>50</v>
          </cell>
          <cell r="E34">
            <v>43879</v>
          </cell>
          <cell r="F34">
            <v>43861</v>
          </cell>
          <cell r="G34">
            <v>1</v>
          </cell>
          <cell r="H34">
            <v>2.4</v>
          </cell>
          <cell r="I34">
            <v>2.4</v>
          </cell>
          <cell r="J34" t="str">
            <v>N</v>
          </cell>
          <cell r="K34" t="str">
            <v>N</v>
          </cell>
          <cell r="L34" t="str">
            <v>A</v>
          </cell>
          <cell r="M34">
            <v>13</v>
          </cell>
          <cell r="N34">
            <v>28.35</v>
          </cell>
          <cell r="O34" t="str">
            <v>White or Caucasian</v>
          </cell>
          <cell r="P34" t="str">
            <v>HCV,  cirrhosis</v>
          </cell>
          <cell r="Q34">
            <v>4.2</v>
          </cell>
          <cell r="R34" t="str">
            <v>Transplant (2/18/20)</v>
          </cell>
          <cell r="S34">
            <v>44168</v>
          </cell>
          <cell r="T34" t="str">
            <v>N</v>
          </cell>
        </row>
        <row r="35">
          <cell r="A35" t="str">
            <v>HCCAK348</v>
          </cell>
          <cell r="B35" t="str">
            <v>Yes</v>
          </cell>
          <cell r="C35" t="str">
            <v>M</v>
          </cell>
          <cell r="D35">
            <v>58</v>
          </cell>
          <cell r="E35">
            <v>43886</v>
          </cell>
          <cell r="F35">
            <v>43867</v>
          </cell>
          <cell r="G35">
            <v>2</v>
          </cell>
          <cell r="H35">
            <v>3.4</v>
          </cell>
          <cell r="I35">
            <v>4.4000000000000004</v>
          </cell>
          <cell r="J35" t="str">
            <v>Y</v>
          </cell>
          <cell r="K35" t="str">
            <v>N</v>
          </cell>
          <cell r="L35" t="str">
            <v>C</v>
          </cell>
          <cell r="M35">
            <v>5</v>
          </cell>
          <cell r="N35">
            <v>25.08</v>
          </cell>
          <cell r="O35" t="str">
            <v>White or Caucasian</v>
          </cell>
          <cell r="P35" t="str">
            <v>HCV, Alcoholic cirrhosis</v>
          </cell>
          <cell r="Q35">
            <v>2.8</v>
          </cell>
          <cell r="S35">
            <v>43983</v>
          </cell>
          <cell r="T35" t="str">
            <v>Y (9/1/20)</v>
          </cell>
        </row>
        <row r="36">
          <cell r="A36" t="str">
            <v>HCCAK351</v>
          </cell>
          <cell r="B36" t="str">
            <v>Yes</v>
          </cell>
          <cell r="C36" t="str">
            <v>M</v>
          </cell>
          <cell r="D36">
            <v>64</v>
          </cell>
          <cell r="E36">
            <v>43893</v>
          </cell>
          <cell r="F36">
            <v>43878</v>
          </cell>
          <cell r="G36">
            <v>1</v>
          </cell>
          <cell r="H36">
            <v>3.3</v>
          </cell>
          <cell r="I36">
            <v>3.4</v>
          </cell>
          <cell r="J36" t="str">
            <v>N</v>
          </cell>
          <cell r="K36" t="str">
            <v>N</v>
          </cell>
          <cell r="L36" t="str">
            <v>B</v>
          </cell>
          <cell r="M36">
            <v>8</v>
          </cell>
          <cell r="N36">
            <v>43.79</v>
          </cell>
          <cell r="O36" t="str">
            <v>White or Caucasian</v>
          </cell>
          <cell r="P36" t="str">
            <v>NAFLD, cirrhosis</v>
          </cell>
          <cell r="Q36">
            <v>65.099999999999994</v>
          </cell>
          <cell r="S36">
            <v>44202</v>
          </cell>
          <cell r="T36" t="str">
            <v>Y (1/23/21)</v>
          </cell>
        </row>
        <row r="37">
          <cell r="A37" t="str">
            <v>HCCAK352</v>
          </cell>
          <cell r="B37" t="str">
            <v>Yes</v>
          </cell>
          <cell r="C37" t="str">
            <v>M</v>
          </cell>
          <cell r="D37">
            <v>57</v>
          </cell>
          <cell r="E37">
            <v>43894</v>
          </cell>
          <cell r="F37">
            <v>43890</v>
          </cell>
          <cell r="G37">
            <v>2</v>
          </cell>
          <cell r="H37">
            <v>8.1</v>
          </cell>
          <cell r="I37">
            <v>7.3</v>
          </cell>
          <cell r="J37" t="str">
            <v>N</v>
          </cell>
          <cell r="K37" t="str">
            <v>N</v>
          </cell>
          <cell r="L37" t="str">
            <v>B</v>
          </cell>
          <cell r="M37">
            <v>5</v>
          </cell>
          <cell r="N37">
            <v>27.6</v>
          </cell>
          <cell r="O37" t="str">
            <v>White or Caucasian</v>
          </cell>
          <cell r="P37" t="str">
            <v>HCV, EtOH, cirrhosis</v>
          </cell>
          <cell r="Q37">
            <v>35.700000000000003</v>
          </cell>
          <cell r="S37">
            <v>44426</v>
          </cell>
          <cell r="T37" t="str">
            <v>N</v>
          </cell>
        </row>
        <row r="38">
          <cell r="A38" t="str">
            <v>HCCAK354</v>
          </cell>
          <cell r="B38" t="str">
            <v>Yes</v>
          </cell>
          <cell r="C38" t="str">
            <v>M</v>
          </cell>
          <cell r="D38">
            <v>64</v>
          </cell>
          <cell r="E38">
            <v>43902</v>
          </cell>
          <cell r="F38">
            <v>43906</v>
          </cell>
          <cell r="G38">
            <v>3</v>
          </cell>
          <cell r="H38">
            <v>3.2</v>
          </cell>
          <cell r="I38">
            <v>2.9</v>
          </cell>
          <cell r="J38" t="str">
            <v>N</v>
          </cell>
          <cell r="K38" t="str">
            <v>N</v>
          </cell>
          <cell r="L38" t="str">
            <v>B</v>
          </cell>
          <cell r="M38">
            <v>8</v>
          </cell>
          <cell r="N38">
            <v>24.11</v>
          </cell>
          <cell r="O38" t="str">
            <v>White or Caucasian</v>
          </cell>
          <cell r="P38" t="str">
            <v>HCV,  cirrhosis</v>
          </cell>
          <cell r="Q38">
            <v>6.9</v>
          </cell>
          <cell r="R38" t="str">
            <v>Transplant (8/23/20)</v>
          </cell>
          <cell r="S38">
            <v>44066</v>
          </cell>
          <cell r="T38" t="str">
            <v>N</v>
          </cell>
        </row>
        <row r="39">
          <cell r="A39" t="str">
            <v>HCCAK355</v>
          </cell>
          <cell r="B39" t="str">
            <v>Yes</v>
          </cell>
          <cell r="C39" t="str">
            <v>M</v>
          </cell>
          <cell r="D39">
            <v>64</v>
          </cell>
          <cell r="E39">
            <v>43969</v>
          </cell>
          <cell r="F39">
            <v>43959</v>
          </cell>
          <cell r="G39">
            <v>2</v>
          </cell>
          <cell r="H39">
            <v>3.4</v>
          </cell>
          <cell r="I39">
            <v>3.2</v>
          </cell>
          <cell r="J39" t="str">
            <v>N</v>
          </cell>
          <cell r="K39" t="str">
            <v>N</v>
          </cell>
          <cell r="L39" t="str">
            <v>B</v>
          </cell>
          <cell r="M39">
            <v>9</v>
          </cell>
          <cell r="N39">
            <v>45.2</v>
          </cell>
          <cell r="O39" t="str">
            <v>White or Caucasian</v>
          </cell>
          <cell r="P39" t="str">
            <v>NAFLD, cirrhosis</v>
          </cell>
          <cell r="Q39">
            <v>3.8</v>
          </cell>
          <cell r="R39" t="str">
            <v>Transplant (5/18/20)</v>
          </cell>
          <cell r="S39">
            <v>44327</v>
          </cell>
          <cell r="T39" t="str">
            <v>N</v>
          </cell>
        </row>
        <row r="40">
          <cell r="A40" t="str">
            <v>HCCAK362</v>
          </cell>
          <cell r="B40" t="str">
            <v>Yes</v>
          </cell>
          <cell r="C40" t="str">
            <v>M</v>
          </cell>
          <cell r="D40">
            <v>73</v>
          </cell>
          <cell r="E40">
            <v>44124</v>
          </cell>
          <cell r="F40">
            <v>44124</v>
          </cell>
          <cell r="G40">
            <v>10</v>
          </cell>
          <cell r="H40">
            <v>16.899999999999999</v>
          </cell>
          <cell r="I40">
            <v>20.8</v>
          </cell>
          <cell r="J40" t="str">
            <v>Y</v>
          </cell>
          <cell r="K40" t="str">
            <v>N</v>
          </cell>
          <cell r="L40" t="str">
            <v>C</v>
          </cell>
          <cell r="M40">
            <v>7</v>
          </cell>
          <cell r="N40">
            <v>20.32</v>
          </cell>
          <cell r="O40" t="str">
            <v>Black or African American</v>
          </cell>
          <cell r="P40" t="str">
            <v>HCV,  cirrhosis</v>
          </cell>
          <cell r="Q40">
            <v>264350</v>
          </cell>
          <cell r="S40">
            <v>44124</v>
          </cell>
          <cell r="T40" t="str">
            <v>N</v>
          </cell>
        </row>
        <row r="41">
          <cell r="A41" t="str">
            <v>HCCAK364</v>
          </cell>
          <cell r="B41" t="str">
            <v>Yes</v>
          </cell>
          <cell r="C41" t="str">
            <v>M</v>
          </cell>
          <cell r="D41">
            <v>81</v>
          </cell>
          <cell r="E41">
            <v>44132</v>
          </cell>
          <cell r="F41">
            <v>44105</v>
          </cell>
          <cell r="G41">
            <v>2</v>
          </cell>
          <cell r="H41">
            <v>3.3</v>
          </cell>
          <cell r="I41">
            <v>3</v>
          </cell>
          <cell r="J41" t="str">
            <v>N</v>
          </cell>
          <cell r="K41" t="str">
            <v>N</v>
          </cell>
          <cell r="L41" t="str">
            <v>B</v>
          </cell>
          <cell r="M41">
            <v>6</v>
          </cell>
          <cell r="N41">
            <v>33.549999999999997</v>
          </cell>
          <cell r="O41" t="str">
            <v>White or Caucasian</v>
          </cell>
          <cell r="P41" t="str">
            <v>NAFLD, cirrhosis</v>
          </cell>
          <cell r="Q41">
            <v>5</v>
          </cell>
          <cell r="S41">
            <v>44504</v>
          </cell>
          <cell r="T41" t="str">
            <v>N</v>
          </cell>
        </row>
        <row r="42">
          <cell r="A42" t="str">
            <v>HCCAK366</v>
          </cell>
          <cell r="B42" t="str">
            <v>Yes</v>
          </cell>
          <cell r="C42" t="str">
            <v>M</v>
          </cell>
          <cell r="D42">
            <v>71</v>
          </cell>
          <cell r="E42">
            <v>44186</v>
          </cell>
          <cell r="F42">
            <v>44169</v>
          </cell>
          <cell r="G42" t="str">
            <v>inumerable</v>
          </cell>
          <cell r="H42">
            <v>2.2999999999999998</v>
          </cell>
          <cell r="I42">
            <v>2.2999999999999998</v>
          </cell>
          <cell r="J42" t="str">
            <v>N</v>
          </cell>
          <cell r="K42" t="str">
            <v>N</v>
          </cell>
          <cell r="L42" t="str">
            <v>B</v>
          </cell>
          <cell r="M42">
            <v>5</v>
          </cell>
          <cell r="N42">
            <v>27.4</v>
          </cell>
          <cell r="O42" t="str">
            <v>White or Caucasian</v>
          </cell>
          <cell r="P42" t="str">
            <v>NAFLD, cirrhosis</v>
          </cell>
          <cell r="Q42">
            <v>6.4</v>
          </cell>
          <cell r="R42" t="str">
            <v>Transplant (6/4/21)</v>
          </cell>
          <cell r="S42">
            <v>44476</v>
          </cell>
          <cell r="T42" t="str">
            <v>N</v>
          </cell>
        </row>
        <row r="43">
          <cell r="A43" t="str">
            <v>HCCAK372</v>
          </cell>
          <cell r="B43" t="str">
            <v>Yes</v>
          </cell>
          <cell r="C43" t="str">
            <v>M</v>
          </cell>
          <cell r="D43">
            <v>69</v>
          </cell>
          <cell r="E43">
            <v>44236</v>
          </cell>
          <cell r="F43">
            <v>44215</v>
          </cell>
          <cell r="G43">
            <v>6</v>
          </cell>
          <cell r="H43">
            <v>2.4</v>
          </cell>
          <cell r="I43">
            <v>2.4</v>
          </cell>
          <cell r="J43" t="str">
            <v>N</v>
          </cell>
          <cell r="K43" t="str">
            <v>N</v>
          </cell>
          <cell r="L43" t="str">
            <v>B</v>
          </cell>
          <cell r="M43">
            <v>5</v>
          </cell>
          <cell r="N43">
            <v>27.45</v>
          </cell>
          <cell r="O43" t="str">
            <v>Asian</v>
          </cell>
          <cell r="P43" t="str">
            <v>HBV, cirrhosis</v>
          </cell>
          <cell r="Q43">
            <v>14.3</v>
          </cell>
          <cell r="S43">
            <v>44418</v>
          </cell>
          <cell r="T43" t="str">
            <v>N</v>
          </cell>
        </row>
        <row r="44">
          <cell r="A44" t="str">
            <v>HCCAK374</v>
          </cell>
          <cell r="B44" t="str">
            <v>Yes</v>
          </cell>
          <cell r="C44" t="str">
            <v>M</v>
          </cell>
          <cell r="D44">
            <v>62</v>
          </cell>
          <cell r="E44">
            <v>44246</v>
          </cell>
          <cell r="F44">
            <v>44209</v>
          </cell>
          <cell r="G44">
            <v>2</v>
          </cell>
          <cell r="H44">
            <v>2.1</v>
          </cell>
          <cell r="I44">
            <v>2.1</v>
          </cell>
          <cell r="J44" t="str">
            <v>N</v>
          </cell>
          <cell r="K44" t="str">
            <v>N</v>
          </cell>
          <cell r="L44" t="str">
            <v>A</v>
          </cell>
          <cell r="M44">
            <v>7</v>
          </cell>
          <cell r="N44">
            <v>27.98</v>
          </cell>
          <cell r="O44" t="str">
            <v>White or Caucasian</v>
          </cell>
          <cell r="P44" t="str">
            <v>HCV, EtOH cirrhosis</v>
          </cell>
          <cell r="Q44">
            <v>129.30000000000001</v>
          </cell>
          <cell r="R44" t="str">
            <v>Transplant (4/6/21)</v>
          </cell>
          <cell r="S44">
            <v>44424</v>
          </cell>
          <cell r="T44" t="str">
            <v>N</v>
          </cell>
        </row>
        <row r="45">
          <cell r="A45" t="str">
            <v>HCCAK380</v>
          </cell>
          <cell r="B45" t="str">
            <v>Yes</v>
          </cell>
          <cell r="C45" t="str">
            <v>M</v>
          </cell>
          <cell r="D45">
            <v>67</v>
          </cell>
          <cell r="E45">
            <v>44280</v>
          </cell>
          <cell r="F45">
            <v>44275</v>
          </cell>
          <cell r="G45">
            <v>1</v>
          </cell>
          <cell r="H45">
            <v>4.9000000000000004</v>
          </cell>
          <cell r="I45">
            <v>2</v>
          </cell>
          <cell r="J45" t="str">
            <v>Y</v>
          </cell>
          <cell r="K45" t="str">
            <v>N</v>
          </cell>
          <cell r="L45" t="str">
            <v>C</v>
          </cell>
          <cell r="M45">
            <v>6</v>
          </cell>
          <cell r="N45">
            <v>22.69</v>
          </cell>
          <cell r="O45" t="str">
            <v>Black or African American</v>
          </cell>
          <cell r="P45" t="str">
            <v>HCV,  cirrhosis</v>
          </cell>
          <cell r="Q45">
            <v>3.3</v>
          </cell>
          <cell r="S45">
            <v>44466</v>
          </cell>
          <cell r="T45" t="str">
            <v>N</v>
          </cell>
        </row>
        <row r="46">
          <cell r="A46" t="str">
            <v>HCCAK393</v>
          </cell>
          <cell r="B46" t="str">
            <v>Yes</v>
          </cell>
          <cell r="C46" t="str">
            <v>M</v>
          </cell>
          <cell r="D46">
            <v>68</v>
          </cell>
          <cell r="E46">
            <v>44350</v>
          </cell>
          <cell r="F46">
            <v>44300</v>
          </cell>
          <cell r="G46">
            <v>2</v>
          </cell>
          <cell r="H46">
            <v>4</v>
          </cell>
          <cell r="I46">
            <v>3.8</v>
          </cell>
          <cell r="J46" t="str">
            <v>N</v>
          </cell>
          <cell r="K46" t="str">
            <v>N</v>
          </cell>
          <cell r="L46" t="str">
            <v>B</v>
          </cell>
          <cell r="M46">
            <v>5</v>
          </cell>
          <cell r="N46">
            <v>33.43</v>
          </cell>
          <cell r="O46" t="str">
            <v>White or Caucasian</v>
          </cell>
          <cell r="P46" t="str">
            <v>NAFLD, cirrhosis</v>
          </cell>
          <cell r="Q46">
            <v>5</v>
          </cell>
          <cell r="S46">
            <v>44350</v>
          </cell>
          <cell r="T46" t="str">
            <v>N</v>
          </cell>
        </row>
        <row r="47">
          <cell r="A47" t="str">
            <v>HCCAK394</v>
          </cell>
          <cell r="B47" t="str">
            <v>Yes</v>
          </cell>
          <cell r="C47" t="str">
            <v>M</v>
          </cell>
          <cell r="D47">
            <v>72</v>
          </cell>
          <cell r="E47">
            <v>44350</v>
          </cell>
          <cell r="F47">
            <v>44331</v>
          </cell>
          <cell r="G47">
            <v>5</v>
          </cell>
          <cell r="H47">
            <v>4.5999999999999996</v>
          </cell>
          <cell r="I47">
            <v>3.6</v>
          </cell>
          <cell r="J47" t="str">
            <v>N</v>
          </cell>
          <cell r="K47" t="str">
            <v>N</v>
          </cell>
          <cell r="L47" t="str">
            <v>B</v>
          </cell>
          <cell r="M47">
            <v>5</v>
          </cell>
          <cell r="N47">
            <v>29.4</v>
          </cell>
          <cell r="O47" t="str">
            <v>White or Caucasian</v>
          </cell>
          <cell r="P47" t="str">
            <v>Alcoholic cirrhosis</v>
          </cell>
          <cell r="Q47">
            <v>199.9</v>
          </cell>
          <cell r="S47">
            <v>44447</v>
          </cell>
          <cell r="T47" t="str">
            <v>N</v>
          </cell>
        </row>
        <row r="48">
          <cell r="A48" t="str">
            <v>HCCAK399</v>
          </cell>
          <cell r="B48" t="str">
            <v>Yes</v>
          </cell>
          <cell r="C48" t="str">
            <v>F</v>
          </cell>
          <cell r="D48">
            <v>67</v>
          </cell>
          <cell r="E48">
            <v>44379</v>
          </cell>
          <cell r="F48">
            <v>44376</v>
          </cell>
          <cell r="G48">
            <v>1</v>
          </cell>
          <cell r="H48" t="str">
            <v>expansively infiltrative</v>
          </cell>
          <cell r="J48" t="str">
            <v>Y</v>
          </cell>
          <cell r="K48" t="str">
            <v>Y(peritonial)</v>
          </cell>
          <cell r="L48" t="str">
            <v>C</v>
          </cell>
          <cell r="M48">
            <v>8</v>
          </cell>
          <cell r="N48">
            <v>39.770000000000003</v>
          </cell>
          <cell r="O48" t="str">
            <v>Black or African American</v>
          </cell>
          <cell r="P48" t="str">
            <v>HCV,  cirrhosis</v>
          </cell>
          <cell r="Q48">
            <v>3503</v>
          </cell>
          <cell r="S48">
            <v>44379</v>
          </cell>
          <cell r="T48" t="str">
            <v>Y (8/29/21)</v>
          </cell>
        </row>
        <row r="49">
          <cell r="A49" t="str">
            <v>AK257</v>
          </cell>
          <cell r="B49" t="str">
            <v>No</v>
          </cell>
          <cell r="C49" t="str">
            <v>F</v>
          </cell>
          <cell r="D49">
            <v>67</v>
          </cell>
          <cell r="E49">
            <v>43431</v>
          </cell>
          <cell r="F49">
            <v>43300</v>
          </cell>
          <cell r="M49">
            <v>11</v>
          </cell>
          <cell r="N49">
            <v>28.2</v>
          </cell>
          <cell r="O49" t="str">
            <v>White or Caucasian</v>
          </cell>
          <cell r="P49" t="str">
            <v>Alcoholic cirrhosis</v>
          </cell>
          <cell r="Q49">
            <v>2</v>
          </cell>
          <cell r="R49" t="str">
            <v>Transplant (11/27/18)</v>
          </cell>
          <cell r="S49">
            <v>44064</v>
          </cell>
          <cell r="T49" t="str">
            <v>N</v>
          </cell>
        </row>
        <row r="50">
          <cell r="A50" t="str">
            <v>AK260</v>
          </cell>
          <cell r="B50" t="str">
            <v>No</v>
          </cell>
          <cell r="C50" t="str">
            <v>F</v>
          </cell>
          <cell r="D50">
            <v>57</v>
          </cell>
          <cell r="E50">
            <v>43434</v>
          </cell>
          <cell r="F50">
            <v>43456</v>
          </cell>
          <cell r="M50">
            <v>6</v>
          </cell>
          <cell r="N50">
            <v>22.8</v>
          </cell>
          <cell r="O50" t="str">
            <v>White or Caucasian</v>
          </cell>
          <cell r="P50" t="str">
            <v>Alcoholic cirrhosis</v>
          </cell>
          <cell r="Q50">
            <v>3.2</v>
          </cell>
          <cell r="S50">
            <v>43826</v>
          </cell>
          <cell r="T50" t="str">
            <v>N</v>
          </cell>
        </row>
        <row r="51">
          <cell r="A51" t="str">
            <v>AK265</v>
          </cell>
          <cell r="B51" t="str">
            <v>No</v>
          </cell>
          <cell r="C51" t="str">
            <v>F</v>
          </cell>
          <cell r="D51">
            <v>36</v>
          </cell>
          <cell r="E51">
            <v>43453</v>
          </cell>
          <cell r="F51">
            <v>43448</v>
          </cell>
          <cell r="M51">
            <v>12</v>
          </cell>
          <cell r="N51">
            <v>25.35</v>
          </cell>
          <cell r="O51" t="str">
            <v>White or Caucasian</v>
          </cell>
          <cell r="P51" t="str">
            <v>Alcoholic cirrhosis</v>
          </cell>
          <cell r="Q51">
            <v>2.9</v>
          </cell>
          <cell r="R51" t="str">
            <v>Transplant (1/8/19)</v>
          </cell>
          <cell r="S51">
            <v>43532</v>
          </cell>
          <cell r="T51" t="str">
            <v>N</v>
          </cell>
        </row>
        <row r="52">
          <cell r="A52" t="str">
            <v>AK266</v>
          </cell>
          <cell r="B52" t="str">
            <v>No</v>
          </cell>
          <cell r="C52" t="str">
            <v>M</v>
          </cell>
          <cell r="D52">
            <v>32</v>
          </cell>
          <cell r="E52">
            <v>43453</v>
          </cell>
          <cell r="F52">
            <v>43416</v>
          </cell>
          <cell r="M52">
            <v>13</v>
          </cell>
          <cell r="N52">
            <v>28.66</v>
          </cell>
          <cell r="O52" t="str">
            <v>White or Caucasian</v>
          </cell>
          <cell r="P52" t="str">
            <v>Alcoholic cirrhosis</v>
          </cell>
          <cell r="Q52">
            <v>2.6</v>
          </cell>
          <cell r="R52" t="str">
            <v>Transplant (2/3/19)</v>
          </cell>
          <cell r="S52">
            <v>43499</v>
          </cell>
          <cell r="T52" t="str">
            <v>N</v>
          </cell>
        </row>
        <row r="53">
          <cell r="A53" t="str">
            <v>AK267</v>
          </cell>
          <cell r="B53" t="str">
            <v>No</v>
          </cell>
          <cell r="C53" t="str">
            <v>F</v>
          </cell>
          <cell r="D53">
            <v>62</v>
          </cell>
          <cell r="E53">
            <v>43453</v>
          </cell>
          <cell r="F53">
            <v>43453</v>
          </cell>
          <cell r="M53">
            <v>10</v>
          </cell>
          <cell r="N53">
            <v>31.73</v>
          </cell>
          <cell r="O53" t="str">
            <v>White or Caucasian</v>
          </cell>
          <cell r="P53" t="str">
            <v>Alcoholic cirrhosis</v>
          </cell>
          <cell r="Q53">
            <v>4.3</v>
          </cell>
          <cell r="S53">
            <v>43453</v>
          </cell>
          <cell r="T53" t="str">
            <v>N</v>
          </cell>
        </row>
        <row r="54">
          <cell r="A54" t="str">
            <v>AK269</v>
          </cell>
          <cell r="B54" t="str">
            <v>No</v>
          </cell>
          <cell r="C54" t="str">
            <v>M</v>
          </cell>
          <cell r="D54">
            <v>57</v>
          </cell>
          <cell r="E54">
            <v>43469</v>
          </cell>
          <cell r="F54">
            <v>43469</v>
          </cell>
          <cell r="M54">
            <v>8</v>
          </cell>
          <cell r="N54">
            <v>24.62</v>
          </cell>
          <cell r="O54" t="str">
            <v>White or Caucasian</v>
          </cell>
          <cell r="P54" t="str">
            <v>HCV, Alcoholic cirrhosis</v>
          </cell>
          <cell r="Q54">
            <v>2.8</v>
          </cell>
          <cell r="R54" t="str">
            <v>Transplant (5/27/19)</v>
          </cell>
          <cell r="S54">
            <v>43755</v>
          </cell>
          <cell r="T54" t="str">
            <v>N</v>
          </cell>
        </row>
        <row r="55">
          <cell r="A55" t="str">
            <v>AK272</v>
          </cell>
          <cell r="B55" t="str">
            <v>No</v>
          </cell>
          <cell r="C55" t="str">
            <v>M</v>
          </cell>
          <cell r="D55">
            <v>50</v>
          </cell>
          <cell r="E55">
            <v>43476</v>
          </cell>
          <cell r="F55">
            <v>43473</v>
          </cell>
          <cell r="M55">
            <v>12</v>
          </cell>
          <cell r="N55">
            <v>38.5</v>
          </cell>
          <cell r="O55" t="str">
            <v>Unknown</v>
          </cell>
          <cell r="P55" t="str">
            <v>Alcoholic cirrhosis</v>
          </cell>
          <cell r="Q55">
            <v>2.8</v>
          </cell>
          <cell r="S55">
            <v>43664</v>
          </cell>
          <cell r="T55" t="str">
            <v>Y (4/12/21)</v>
          </cell>
        </row>
        <row r="56">
          <cell r="A56" t="str">
            <v>AK280</v>
          </cell>
          <cell r="B56" t="str">
            <v>No</v>
          </cell>
          <cell r="C56" t="str">
            <v>M</v>
          </cell>
          <cell r="D56">
            <v>60</v>
          </cell>
          <cell r="E56">
            <v>43504</v>
          </cell>
          <cell r="F56">
            <v>43476</v>
          </cell>
          <cell r="M56">
            <v>5</v>
          </cell>
          <cell r="N56">
            <v>24.6</v>
          </cell>
          <cell r="O56" t="str">
            <v>White or Caucasian</v>
          </cell>
          <cell r="P56" t="str">
            <v>Alcoholic cirrhosis</v>
          </cell>
          <cell r="Q56">
            <v>9.6</v>
          </cell>
          <cell r="S56">
            <v>44263</v>
          </cell>
          <cell r="T56" t="str">
            <v>N</v>
          </cell>
        </row>
        <row r="57">
          <cell r="A57" t="str">
            <v>AK289</v>
          </cell>
          <cell r="B57" t="str">
            <v>No</v>
          </cell>
          <cell r="C57" t="str">
            <v>F</v>
          </cell>
          <cell r="D57">
            <v>51</v>
          </cell>
          <cell r="E57">
            <v>43536</v>
          </cell>
          <cell r="F57">
            <v>43651</v>
          </cell>
          <cell r="M57">
            <v>5</v>
          </cell>
          <cell r="N57">
            <v>32.880000000000003</v>
          </cell>
          <cell r="O57" t="str">
            <v>Black or African American</v>
          </cell>
          <cell r="P57" t="str">
            <v>HCV, Alcoholic cirrhosis</v>
          </cell>
          <cell r="Q57">
            <v>3.7</v>
          </cell>
          <cell r="S57">
            <v>43536</v>
          </cell>
          <cell r="T57" t="str">
            <v>N</v>
          </cell>
        </row>
        <row r="58">
          <cell r="A58" t="str">
            <v>AK295</v>
          </cell>
          <cell r="B58" t="str">
            <v>No</v>
          </cell>
          <cell r="C58" t="str">
            <v>M</v>
          </cell>
          <cell r="D58">
            <v>62</v>
          </cell>
          <cell r="E58">
            <v>43557</v>
          </cell>
          <cell r="F58">
            <v>43762</v>
          </cell>
          <cell r="M58">
            <v>9</v>
          </cell>
          <cell r="N58">
            <v>28.38</v>
          </cell>
          <cell r="O58" t="str">
            <v>Black or African American</v>
          </cell>
          <cell r="P58" t="str">
            <v>HCV, Alcoholic cirrhosis</v>
          </cell>
          <cell r="Q58">
            <v>4.5999999999999996</v>
          </cell>
          <cell r="S58">
            <v>43557</v>
          </cell>
          <cell r="T58" t="str">
            <v>N</v>
          </cell>
        </row>
        <row r="59">
          <cell r="A59" t="str">
            <v>AK296</v>
          </cell>
          <cell r="B59" t="str">
            <v>No</v>
          </cell>
          <cell r="C59" t="str">
            <v>M</v>
          </cell>
          <cell r="D59">
            <v>36</v>
          </cell>
          <cell r="E59">
            <v>43567</v>
          </cell>
          <cell r="F59">
            <v>43556</v>
          </cell>
          <cell r="M59">
            <v>8</v>
          </cell>
          <cell r="N59">
            <v>21</v>
          </cell>
          <cell r="O59" t="str">
            <v>White or Caucasian</v>
          </cell>
          <cell r="P59" t="str">
            <v>Alcoholic cirrhosis</v>
          </cell>
          <cell r="Q59">
            <v>1.9</v>
          </cell>
          <cell r="S59">
            <v>43945</v>
          </cell>
          <cell r="T59" t="str">
            <v>N</v>
          </cell>
        </row>
        <row r="60">
          <cell r="A60" t="str">
            <v>AK299</v>
          </cell>
          <cell r="B60" t="str">
            <v>No</v>
          </cell>
          <cell r="C60" t="str">
            <v>M</v>
          </cell>
          <cell r="D60">
            <v>55</v>
          </cell>
          <cell r="E60">
            <v>43581</v>
          </cell>
          <cell r="F60" t="str">
            <v>5/7/19 (US)</v>
          </cell>
          <cell r="M60">
            <v>5</v>
          </cell>
          <cell r="N60">
            <v>30.15</v>
          </cell>
          <cell r="O60" t="str">
            <v>Black or African American</v>
          </cell>
          <cell r="P60" t="str">
            <v>HCV,  cirrhosis</v>
          </cell>
          <cell r="Q60">
            <v>2.5</v>
          </cell>
          <cell r="S60">
            <v>43587</v>
          </cell>
          <cell r="T60" t="str">
            <v>N</v>
          </cell>
        </row>
        <row r="61">
          <cell r="A61" t="str">
            <v>AK302</v>
          </cell>
          <cell r="B61" t="str">
            <v>No</v>
          </cell>
          <cell r="C61" t="str">
            <v>F</v>
          </cell>
          <cell r="D61">
            <v>66</v>
          </cell>
          <cell r="E61">
            <v>43588</v>
          </cell>
          <cell r="F61" t="str">
            <v>3/6/19 (US)</v>
          </cell>
          <cell r="M61">
            <v>5</v>
          </cell>
          <cell r="N61">
            <v>36.24</v>
          </cell>
          <cell r="O61" t="str">
            <v>Black or African American</v>
          </cell>
          <cell r="P61" t="str">
            <v>HCV,  cirrhosis</v>
          </cell>
          <cell r="Q61">
            <v>5.7</v>
          </cell>
          <cell r="S61">
            <v>43588</v>
          </cell>
          <cell r="T61" t="str">
            <v>N</v>
          </cell>
        </row>
        <row r="62">
          <cell r="A62" t="str">
            <v>AK323</v>
          </cell>
          <cell r="B62" t="str">
            <v>No</v>
          </cell>
          <cell r="C62" t="str">
            <v>M</v>
          </cell>
          <cell r="D62">
            <v>60</v>
          </cell>
          <cell r="E62">
            <v>43665</v>
          </cell>
          <cell r="F62">
            <v>43682</v>
          </cell>
          <cell r="M62">
            <v>9</v>
          </cell>
          <cell r="N62">
            <v>22.5</v>
          </cell>
          <cell r="O62" t="str">
            <v>White or Caucasian</v>
          </cell>
          <cell r="P62" t="str">
            <v>NAFLD, cirrhosis</v>
          </cell>
          <cell r="Q62">
            <v>2.9</v>
          </cell>
          <cell r="R62" t="str">
            <v>Transplant (8/7/19)</v>
          </cell>
          <cell r="S62">
            <v>43684</v>
          </cell>
          <cell r="T62" t="str">
            <v>N</v>
          </cell>
        </row>
        <row r="63">
          <cell r="A63" t="str">
            <v>AK096</v>
          </cell>
          <cell r="B63" t="str">
            <v>No</v>
          </cell>
          <cell r="C63" t="str">
            <v>F</v>
          </cell>
          <cell r="D63">
            <v>38</v>
          </cell>
          <cell r="E63">
            <v>42410</v>
          </cell>
          <cell r="F63">
            <v>42394</v>
          </cell>
          <cell r="M63">
            <v>13</v>
          </cell>
          <cell r="N63">
            <v>27.11</v>
          </cell>
          <cell r="O63" t="str">
            <v>Other</v>
          </cell>
          <cell r="P63" t="str">
            <v>PBC-AIH</v>
          </cell>
          <cell r="Q63">
            <v>8.5</v>
          </cell>
          <cell r="R63" t="str">
            <v>Transplant (2/11/16)</v>
          </cell>
          <cell r="S63">
            <v>42410</v>
          </cell>
          <cell r="T63" t="str">
            <v>N</v>
          </cell>
        </row>
        <row r="64">
          <cell r="A64" t="str">
            <v>AK200</v>
          </cell>
          <cell r="B64" t="str">
            <v>No</v>
          </cell>
          <cell r="C64" t="str">
            <v>M</v>
          </cell>
          <cell r="D64">
            <v>36</v>
          </cell>
          <cell r="E64">
            <v>43004</v>
          </cell>
          <cell r="F64" t="str">
            <v>None</v>
          </cell>
          <cell r="M64" t="str">
            <v>no inr</v>
          </cell>
          <cell r="N64">
            <v>21.13</v>
          </cell>
          <cell r="O64" t="str">
            <v>White or Caucasian</v>
          </cell>
          <cell r="P64" t="str">
            <v>HCV,  cirrhosis</v>
          </cell>
          <cell r="Q64">
            <v>81.400000000000006</v>
          </cell>
          <cell r="S64">
            <v>43004</v>
          </cell>
          <cell r="T64" t="str">
            <v>N</v>
          </cell>
        </row>
        <row r="65">
          <cell r="A65" t="str">
            <v>AK106</v>
          </cell>
          <cell r="B65" t="str">
            <v>No</v>
          </cell>
          <cell r="C65" t="str">
            <v>M</v>
          </cell>
          <cell r="D65">
            <v>56</v>
          </cell>
          <cell r="E65">
            <v>42438</v>
          </cell>
          <cell r="F65">
            <v>42421</v>
          </cell>
          <cell r="M65">
            <v>11</v>
          </cell>
          <cell r="N65">
            <v>34.619999999999997</v>
          </cell>
          <cell r="O65" t="str">
            <v>White or Caucasian</v>
          </cell>
          <cell r="P65" t="str">
            <v>HCV,  cirrhosis</v>
          </cell>
          <cell r="Q65">
            <v>3.3</v>
          </cell>
          <cell r="R65" t="str">
            <v>Transplant (3/9/16)</v>
          </cell>
          <cell r="S65">
            <v>42438</v>
          </cell>
          <cell r="T65" t="str">
            <v>N</v>
          </cell>
        </row>
        <row r="66">
          <cell r="A66" t="str">
            <v>AK198</v>
          </cell>
          <cell r="B66" t="str">
            <v>No</v>
          </cell>
          <cell r="C66" t="str">
            <v>F</v>
          </cell>
          <cell r="D66">
            <v>44</v>
          </cell>
          <cell r="E66">
            <v>42990</v>
          </cell>
          <cell r="F66" t="str">
            <v>None</v>
          </cell>
          <cell r="M66">
            <v>5</v>
          </cell>
          <cell r="N66">
            <v>44.3</v>
          </cell>
          <cell r="O66" t="str">
            <v>Black or African American</v>
          </cell>
          <cell r="P66" t="str">
            <v>HCV</v>
          </cell>
          <cell r="Q66">
            <v>4.7</v>
          </cell>
          <cell r="S66">
            <v>44637</v>
          </cell>
          <cell r="T66" t="str">
            <v>N</v>
          </cell>
        </row>
        <row r="67">
          <cell r="A67" t="str">
            <v>AK203</v>
          </cell>
          <cell r="B67" t="str">
            <v>No</v>
          </cell>
          <cell r="C67" t="str">
            <v>F</v>
          </cell>
          <cell r="D67">
            <v>34</v>
          </cell>
          <cell r="E67">
            <v>43018</v>
          </cell>
          <cell r="F67" t="str">
            <v>10/2/17 (US)</v>
          </cell>
          <cell r="M67">
            <v>5</v>
          </cell>
          <cell r="N67">
            <v>22.4</v>
          </cell>
          <cell r="O67" t="str">
            <v>White or Caucasian</v>
          </cell>
          <cell r="P67" t="str">
            <v>HCV,  cirrhosis</v>
          </cell>
          <cell r="Q67">
            <v>3.5</v>
          </cell>
          <cell r="S67">
            <v>43018</v>
          </cell>
          <cell r="T67" t="str">
            <v>N</v>
          </cell>
        </row>
        <row r="68">
          <cell r="A68" t="str">
            <v>AK201</v>
          </cell>
          <cell r="B68" t="str">
            <v>No</v>
          </cell>
          <cell r="C68" t="str">
            <v>M</v>
          </cell>
          <cell r="D68">
            <v>65</v>
          </cell>
          <cell r="E68">
            <v>43004</v>
          </cell>
          <cell r="F68">
            <v>43084</v>
          </cell>
          <cell r="M68">
            <v>4</v>
          </cell>
          <cell r="N68">
            <v>35.729999999999997</v>
          </cell>
          <cell r="O68" t="str">
            <v>Black or African American</v>
          </cell>
          <cell r="P68" t="str">
            <v>HCV</v>
          </cell>
          <cell r="Q68">
            <v>1.8</v>
          </cell>
          <cell r="S68">
            <v>43004</v>
          </cell>
          <cell r="T68" t="str">
            <v>N</v>
          </cell>
        </row>
        <row r="69">
          <cell r="A69" t="str">
            <v>AK204</v>
          </cell>
          <cell r="B69" t="str">
            <v>No</v>
          </cell>
          <cell r="C69" t="str">
            <v>F</v>
          </cell>
          <cell r="D69">
            <v>38</v>
          </cell>
          <cell r="E69">
            <v>43025</v>
          </cell>
          <cell r="F69">
            <v>43044</v>
          </cell>
          <cell r="M69">
            <v>12</v>
          </cell>
          <cell r="N69">
            <v>21.12</v>
          </cell>
          <cell r="O69" t="str">
            <v>White or Caucasian</v>
          </cell>
          <cell r="P69" t="str">
            <v>Alcoholic Cirrhosis</v>
          </cell>
          <cell r="Q69">
            <v>1.4</v>
          </cell>
          <cell r="S69">
            <v>43025</v>
          </cell>
          <cell r="T69" t="str">
            <v>N</v>
          </cell>
        </row>
        <row r="70">
          <cell r="A70" t="str">
            <v>AK215</v>
          </cell>
          <cell r="B70" t="str">
            <v>No</v>
          </cell>
          <cell r="C70" t="str">
            <v>M</v>
          </cell>
          <cell r="D70">
            <v>50</v>
          </cell>
          <cell r="E70">
            <v>43104</v>
          </cell>
          <cell r="F70">
            <v>43077</v>
          </cell>
          <cell r="M70">
            <v>12</v>
          </cell>
          <cell r="N70">
            <v>32.14</v>
          </cell>
          <cell r="O70" t="str">
            <v>White or Caucasian</v>
          </cell>
          <cell r="P70" t="str">
            <v>Alcoholic Cirrhosis</v>
          </cell>
          <cell r="Q70">
            <v>1</v>
          </cell>
          <cell r="R70" t="str">
            <v>Transplant (1/10/28)</v>
          </cell>
          <cell r="S70">
            <v>43104</v>
          </cell>
          <cell r="T70" t="str">
            <v>N</v>
          </cell>
        </row>
        <row r="71">
          <cell r="A71" t="str">
            <v>AK239</v>
          </cell>
          <cell r="B71" t="str">
            <v>No</v>
          </cell>
          <cell r="C71" t="str">
            <v>M</v>
          </cell>
          <cell r="D71">
            <v>34</v>
          </cell>
          <cell r="E71">
            <v>43333</v>
          </cell>
          <cell r="F71">
            <v>43334</v>
          </cell>
          <cell r="M71">
            <v>12</v>
          </cell>
          <cell r="N71">
            <v>38.799999999999997</v>
          </cell>
          <cell r="O71" t="str">
            <v>Asian</v>
          </cell>
          <cell r="P71" t="str">
            <v>Alcoholic Cirrhosis</v>
          </cell>
          <cell r="Q71">
            <v>2.9</v>
          </cell>
          <cell r="S71">
            <v>43436</v>
          </cell>
          <cell r="T71" t="str">
            <v>Y (12/19/18)</v>
          </cell>
        </row>
        <row r="72">
          <cell r="A72" t="str">
            <v>AK240</v>
          </cell>
          <cell r="B72" t="str">
            <v>No</v>
          </cell>
          <cell r="C72" t="str">
            <v>M</v>
          </cell>
          <cell r="D72">
            <v>32</v>
          </cell>
          <cell r="E72">
            <v>43333</v>
          </cell>
          <cell r="F72" t="str">
            <v>2/10/17 (US)</v>
          </cell>
          <cell r="M72">
            <v>5</v>
          </cell>
          <cell r="N72">
            <v>37.15</v>
          </cell>
          <cell r="O72" t="str">
            <v>Black or African American</v>
          </cell>
          <cell r="P72" t="str">
            <v>HBV, cirrhosis</v>
          </cell>
          <cell r="Q72">
            <v>1.6</v>
          </cell>
          <cell r="S72">
            <v>44153</v>
          </cell>
          <cell r="T72" t="str">
            <v>N</v>
          </cell>
        </row>
        <row r="73">
          <cell r="A73" t="str">
            <v>AK243</v>
          </cell>
          <cell r="B73" t="str">
            <v>No</v>
          </cell>
          <cell r="C73" t="str">
            <v>M</v>
          </cell>
          <cell r="D73">
            <v>50</v>
          </cell>
          <cell r="E73">
            <v>43350</v>
          </cell>
          <cell r="F73">
            <v>43350</v>
          </cell>
          <cell r="M73">
            <v>5</v>
          </cell>
          <cell r="N73">
            <v>35</v>
          </cell>
          <cell r="O73" t="str">
            <v>White or Caucasian</v>
          </cell>
          <cell r="P73" t="str">
            <v>NAFLD, cirrhosis</v>
          </cell>
          <cell r="Q73">
            <v>6.8</v>
          </cell>
          <cell r="S73">
            <v>43350</v>
          </cell>
          <cell r="T73" t="str">
            <v>N</v>
          </cell>
        </row>
        <row r="74">
          <cell r="A74" t="str">
            <v>AK247</v>
          </cell>
          <cell r="B74" t="str">
            <v>No</v>
          </cell>
          <cell r="C74" t="str">
            <v>F</v>
          </cell>
          <cell r="D74">
            <v>72</v>
          </cell>
          <cell r="E74">
            <v>43382</v>
          </cell>
          <cell r="F74">
            <v>42972</v>
          </cell>
          <cell r="M74">
            <v>5</v>
          </cell>
          <cell r="N74">
            <v>19.23</v>
          </cell>
          <cell r="O74" t="str">
            <v>Black or African American</v>
          </cell>
          <cell r="P74" t="str">
            <v>Alcoholic Cirrhosis</v>
          </cell>
          <cell r="Q74">
            <v>4</v>
          </cell>
          <cell r="S74">
            <v>43382</v>
          </cell>
          <cell r="T74" t="str">
            <v>N</v>
          </cell>
        </row>
        <row r="75">
          <cell r="A75" t="str">
            <v>AK250</v>
          </cell>
          <cell r="B75" t="str">
            <v>No</v>
          </cell>
          <cell r="C75" t="str">
            <v>M</v>
          </cell>
          <cell r="D75">
            <v>71</v>
          </cell>
          <cell r="E75">
            <v>43389</v>
          </cell>
          <cell r="F75">
            <v>43361</v>
          </cell>
          <cell r="M75">
            <v>7</v>
          </cell>
          <cell r="N75">
            <v>22.06</v>
          </cell>
          <cell r="O75" t="str">
            <v>Black or African American</v>
          </cell>
          <cell r="P75" t="str">
            <v>HCV,  cirrhosis</v>
          </cell>
          <cell r="Q75">
            <v>3</v>
          </cell>
          <cell r="S75">
            <v>43558</v>
          </cell>
          <cell r="T75" t="str">
            <v>Y (4/3/19)</v>
          </cell>
        </row>
        <row r="76">
          <cell r="A76" t="str">
            <v>AK263</v>
          </cell>
          <cell r="B76" t="str">
            <v>No</v>
          </cell>
          <cell r="C76" t="str">
            <v>M</v>
          </cell>
          <cell r="D76">
            <v>62</v>
          </cell>
          <cell r="E76">
            <v>43452</v>
          </cell>
          <cell r="F76" t="str">
            <v>1/3/19 (US)</v>
          </cell>
          <cell r="M76">
            <v>5</v>
          </cell>
          <cell r="N76">
            <v>25</v>
          </cell>
          <cell r="O76" t="str">
            <v>Black or African American</v>
          </cell>
          <cell r="P76" t="str">
            <v>HCV, Alcoholic cirrhosis</v>
          </cell>
          <cell r="Q76">
            <v>4</v>
          </cell>
          <cell r="S76">
            <v>44175</v>
          </cell>
          <cell r="T76" t="str">
            <v>N</v>
          </cell>
        </row>
        <row r="77">
          <cell r="A77" t="str">
            <v>AK264</v>
          </cell>
          <cell r="B77" t="str">
            <v>No</v>
          </cell>
          <cell r="C77" t="str">
            <v>M</v>
          </cell>
          <cell r="D77">
            <v>57</v>
          </cell>
          <cell r="E77">
            <v>43452</v>
          </cell>
          <cell r="F77">
            <v>43237</v>
          </cell>
          <cell r="M77">
            <v>5</v>
          </cell>
          <cell r="N77">
            <v>36.61</v>
          </cell>
          <cell r="O77" t="str">
            <v>White or Caucasian</v>
          </cell>
          <cell r="P77" t="str">
            <v>HCV, Alcoholic cirrhosis</v>
          </cell>
          <cell r="Q77">
            <v>8.1</v>
          </cell>
          <cell r="S77">
            <v>44151</v>
          </cell>
          <cell r="T77" t="str">
            <v>N</v>
          </cell>
        </row>
        <row r="78">
          <cell r="A78" t="str">
            <v>AK258</v>
          </cell>
          <cell r="B78" t="str">
            <v>No</v>
          </cell>
          <cell r="C78" t="str">
            <v>M</v>
          </cell>
          <cell r="D78">
            <v>63</v>
          </cell>
          <cell r="E78">
            <v>43431</v>
          </cell>
          <cell r="F78">
            <v>43364</v>
          </cell>
          <cell r="M78">
            <v>4</v>
          </cell>
          <cell r="N78">
            <v>23.73</v>
          </cell>
          <cell r="O78" t="str">
            <v>Black or African American</v>
          </cell>
          <cell r="P78" t="str">
            <v>HCV,  cirrhosis</v>
          </cell>
          <cell r="Q78">
            <v>5.5</v>
          </cell>
          <cell r="S78">
            <v>43431</v>
          </cell>
          <cell r="T78" t="str">
            <v>N</v>
          </cell>
        </row>
        <row r="79">
          <cell r="A79" t="str">
            <v>AK259</v>
          </cell>
          <cell r="B79" t="str">
            <v>No</v>
          </cell>
          <cell r="C79" t="str">
            <v>M</v>
          </cell>
          <cell r="D79">
            <v>66</v>
          </cell>
          <cell r="E79">
            <v>43431</v>
          </cell>
          <cell r="F79" t="str">
            <v>6/5/18 (US)</v>
          </cell>
          <cell r="M79">
            <v>5</v>
          </cell>
          <cell r="N79">
            <v>26.08</v>
          </cell>
          <cell r="O79" t="str">
            <v>White or Caucasian</v>
          </cell>
          <cell r="P79" t="str">
            <v>HCV,  cirrhosis</v>
          </cell>
          <cell r="Q79">
            <v>4.4000000000000004</v>
          </cell>
          <cell r="S79">
            <v>43735</v>
          </cell>
          <cell r="T79" t="str">
            <v>N</v>
          </cell>
        </row>
        <row r="80">
          <cell r="A80" t="str">
            <v>AK261</v>
          </cell>
          <cell r="B80" t="str">
            <v>No</v>
          </cell>
          <cell r="C80" t="str">
            <v>M</v>
          </cell>
          <cell r="D80">
            <v>65</v>
          </cell>
          <cell r="E80">
            <v>43438</v>
          </cell>
          <cell r="F80" t="str">
            <v>9/13/19 (US)</v>
          </cell>
          <cell r="M80">
            <v>5</v>
          </cell>
          <cell r="N80">
            <v>24.42</v>
          </cell>
          <cell r="O80" t="str">
            <v>Black or African American</v>
          </cell>
          <cell r="P80" t="str">
            <v>HCV,  cirrhosis</v>
          </cell>
          <cell r="Q80">
            <v>5.2</v>
          </cell>
          <cell r="S80">
            <v>44438</v>
          </cell>
          <cell r="T80" t="str">
            <v>N</v>
          </cell>
        </row>
        <row r="81">
          <cell r="A81" t="str">
            <v>AK290</v>
          </cell>
          <cell r="B81" t="str">
            <v>No</v>
          </cell>
          <cell r="C81" t="str">
            <v>F</v>
          </cell>
          <cell r="D81">
            <v>48</v>
          </cell>
          <cell r="E81">
            <v>43536</v>
          </cell>
          <cell r="F81" t="str">
            <v>3/22/2019 (US)</v>
          </cell>
          <cell r="M81">
            <v>5</v>
          </cell>
          <cell r="N81">
            <v>24.07</v>
          </cell>
          <cell r="O81" t="str">
            <v>Black or African American</v>
          </cell>
          <cell r="P81" t="str">
            <v>HCV,  cirrhosis</v>
          </cell>
          <cell r="Q81">
            <v>4.5</v>
          </cell>
          <cell r="S81">
            <v>43536</v>
          </cell>
          <cell r="T81" t="str">
            <v>N</v>
          </cell>
        </row>
        <row r="82">
          <cell r="A82" t="str">
            <v>AK298</v>
          </cell>
          <cell r="B82" t="str">
            <v>No</v>
          </cell>
          <cell r="C82" t="str">
            <v>M</v>
          </cell>
          <cell r="D82">
            <v>48</v>
          </cell>
          <cell r="E82">
            <v>43578</v>
          </cell>
          <cell r="F82" t="str">
            <v>3/27/20 (US)</v>
          </cell>
          <cell r="M82">
            <v>7</v>
          </cell>
          <cell r="N82">
            <v>25.24</v>
          </cell>
          <cell r="O82" t="str">
            <v>Black or African American</v>
          </cell>
          <cell r="P82" t="str">
            <v>HBV, EtOH</v>
          </cell>
          <cell r="Q82">
            <v>2</v>
          </cell>
          <cell r="S82">
            <v>43578</v>
          </cell>
          <cell r="T82" t="str">
            <v>N</v>
          </cell>
        </row>
        <row r="83">
          <cell r="A83" t="str">
            <v>AK311</v>
          </cell>
          <cell r="B83" t="str">
            <v>No</v>
          </cell>
          <cell r="C83" t="str">
            <v>F</v>
          </cell>
          <cell r="D83">
            <v>67</v>
          </cell>
          <cell r="E83">
            <v>43627</v>
          </cell>
          <cell r="F83" t="str">
            <v>9/9/19 (US)</v>
          </cell>
          <cell r="M83">
            <v>7</v>
          </cell>
          <cell r="N83">
            <v>32.520000000000003</v>
          </cell>
          <cell r="O83" t="str">
            <v>Black or African American</v>
          </cell>
          <cell r="P83" t="str">
            <v>HCV,  cirrhosis</v>
          </cell>
          <cell r="Q83">
            <v>5.2</v>
          </cell>
          <cell r="S83">
            <v>43627</v>
          </cell>
          <cell r="T83" t="str">
            <v>Y (11/15/20)</v>
          </cell>
        </row>
        <row r="84">
          <cell r="A84" t="str">
            <v>AK318</v>
          </cell>
          <cell r="B84" t="str">
            <v>No</v>
          </cell>
          <cell r="C84" t="str">
            <v>M</v>
          </cell>
          <cell r="D84">
            <v>57</v>
          </cell>
          <cell r="E84">
            <v>43658</v>
          </cell>
          <cell r="F84">
            <v>43660</v>
          </cell>
          <cell r="M84">
            <v>8</v>
          </cell>
          <cell r="N84">
            <v>29.52</v>
          </cell>
          <cell r="O84" t="str">
            <v>Black or African American</v>
          </cell>
          <cell r="P84" t="str">
            <v>NASH, Alcoholic cirrhosis</v>
          </cell>
          <cell r="Q84">
            <v>1.9</v>
          </cell>
          <cell r="R84" t="str">
            <v>Transplant (4/1/21)</v>
          </cell>
          <cell r="S84">
            <v>44287</v>
          </cell>
          <cell r="T84" t="str">
            <v>N</v>
          </cell>
        </row>
        <row r="85">
          <cell r="A85" t="str">
            <v>AK320</v>
          </cell>
          <cell r="B85" t="str">
            <v>No</v>
          </cell>
          <cell r="C85" t="str">
            <v>M</v>
          </cell>
          <cell r="D85">
            <v>69</v>
          </cell>
          <cell r="E85">
            <v>43658</v>
          </cell>
          <cell r="F85">
            <v>43500</v>
          </cell>
          <cell r="M85">
            <v>5</v>
          </cell>
          <cell r="N85">
            <v>30.1</v>
          </cell>
          <cell r="O85" t="str">
            <v>Black or African American</v>
          </cell>
          <cell r="P85" t="str">
            <v>HCV, cirrhosis</v>
          </cell>
          <cell r="Q85">
            <v>9.8000000000000007</v>
          </cell>
          <cell r="S85">
            <v>43658</v>
          </cell>
          <cell r="T85" t="str">
            <v>N</v>
          </cell>
        </row>
        <row r="86">
          <cell r="A86" t="str">
            <v>AK322</v>
          </cell>
          <cell r="B86" t="str">
            <v>No</v>
          </cell>
          <cell r="C86" t="str">
            <v>M</v>
          </cell>
          <cell r="D86">
            <v>59</v>
          </cell>
          <cell r="E86">
            <v>43665</v>
          </cell>
          <cell r="F86">
            <v>43703</v>
          </cell>
          <cell r="M86">
            <v>7</v>
          </cell>
          <cell r="N86">
            <v>27.8</v>
          </cell>
          <cell r="O86" t="str">
            <v>White or Caucasian</v>
          </cell>
          <cell r="P86" t="str">
            <v>NAFLD, cirrhosis</v>
          </cell>
          <cell r="Q86">
            <v>3.9</v>
          </cell>
          <cell r="S86">
            <v>44096</v>
          </cell>
          <cell r="T86" t="str">
            <v>N</v>
          </cell>
        </row>
        <row r="87">
          <cell r="A87" t="str">
            <v>HCCAK223</v>
          </cell>
          <cell r="B87" t="str">
            <v>Yes</v>
          </cell>
          <cell r="C87" t="str">
            <v>M</v>
          </cell>
          <cell r="D87">
            <v>66</v>
          </cell>
          <cell r="E87">
            <v>43185</v>
          </cell>
          <cell r="F87">
            <v>43185</v>
          </cell>
          <cell r="G87">
            <v>1</v>
          </cell>
          <cell r="H87">
            <v>3.3</v>
          </cell>
          <cell r="I87">
            <v>3.3</v>
          </cell>
          <cell r="J87" t="str">
            <v>No</v>
          </cell>
          <cell r="K87" t="str">
            <v>No</v>
          </cell>
          <cell r="L87" t="str">
            <v>A</v>
          </cell>
          <cell r="M87" t="str">
            <v>B</v>
          </cell>
          <cell r="N87">
            <v>27.26</v>
          </cell>
          <cell r="O87" t="str">
            <v>Other</v>
          </cell>
          <cell r="P87" t="str">
            <v>HCV, EtOH Cirrhosis</v>
          </cell>
          <cell r="Q87">
            <v>67.5</v>
          </cell>
          <cell r="R87">
            <v>43456</v>
          </cell>
          <cell r="S87">
            <v>44698</v>
          </cell>
          <cell r="T87" t="str">
            <v>No</v>
          </cell>
        </row>
        <row r="88">
          <cell r="A88" t="str">
            <v>HCCAK223 Pre LT</v>
          </cell>
          <cell r="B88" t="str">
            <v>Yes</v>
          </cell>
          <cell r="C88" t="str">
            <v>M</v>
          </cell>
          <cell r="D88">
            <v>66</v>
          </cell>
          <cell r="E88">
            <v>43455</v>
          </cell>
          <cell r="F88">
            <v>43185</v>
          </cell>
          <cell r="G88">
            <v>1</v>
          </cell>
          <cell r="H88">
            <v>3.3</v>
          </cell>
          <cell r="I88">
            <v>3.3</v>
          </cell>
          <cell r="J88" t="str">
            <v>No</v>
          </cell>
          <cell r="K88" t="str">
            <v>No</v>
          </cell>
          <cell r="L88" t="str">
            <v>A</v>
          </cell>
          <cell r="M88" t="str">
            <v>B</v>
          </cell>
          <cell r="N88">
            <v>27.26</v>
          </cell>
          <cell r="O88" t="str">
            <v>Other</v>
          </cell>
          <cell r="P88" t="str">
            <v>HCV, EtOH Cirrhosis</v>
          </cell>
          <cell r="Q88">
            <v>67.5</v>
          </cell>
          <cell r="R88">
            <v>43456</v>
          </cell>
          <cell r="S88">
            <v>44698</v>
          </cell>
          <cell r="T88" t="str">
            <v>No</v>
          </cell>
        </row>
        <row r="89">
          <cell r="A89" t="str">
            <v>HCCAK223 Post LT</v>
          </cell>
          <cell r="B89" t="str">
            <v>Yes</v>
          </cell>
          <cell r="C89" t="str">
            <v>M</v>
          </cell>
          <cell r="D89">
            <v>66</v>
          </cell>
          <cell r="E89">
            <v>43461</v>
          </cell>
          <cell r="F89">
            <v>43185</v>
          </cell>
          <cell r="G89">
            <v>1</v>
          </cell>
          <cell r="H89">
            <v>3.3</v>
          </cell>
          <cell r="I89">
            <v>3.3</v>
          </cell>
          <cell r="J89" t="str">
            <v>No</v>
          </cell>
          <cell r="K89" t="str">
            <v>No</v>
          </cell>
          <cell r="L89" t="str">
            <v>A</v>
          </cell>
          <cell r="M89" t="str">
            <v>B</v>
          </cell>
          <cell r="N89">
            <v>27.26</v>
          </cell>
          <cell r="O89" t="str">
            <v>Other</v>
          </cell>
          <cell r="P89" t="str">
            <v>HCV, EtOH Cirrhosis</v>
          </cell>
          <cell r="Q89">
            <v>67.5</v>
          </cell>
          <cell r="R89">
            <v>43456</v>
          </cell>
          <cell r="S89">
            <v>44698</v>
          </cell>
          <cell r="T89" t="str">
            <v>No</v>
          </cell>
        </row>
        <row r="90">
          <cell r="A90" t="str">
            <v>HCCAK227 Pre LT</v>
          </cell>
          <cell r="B90" t="str">
            <v>Yes</v>
          </cell>
          <cell r="C90" t="str">
            <v>M</v>
          </cell>
          <cell r="D90">
            <v>60</v>
          </cell>
          <cell r="E90">
            <v>43560</v>
          </cell>
          <cell r="F90">
            <v>43131</v>
          </cell>
          <cell r="G90">
            <v>1</v>
          </cell>
          <cell r="H90">
            <v>1.3</v>
          </cell>
          <cell r="I90">
            <v>1.3</v>
          </cell>
          <cell r="J90" t="str">
            <v>No</v>
          </cell>
          <cell r="K90" t="str">
            <v>No</v>
          </cell>
          <cell r="L90">
            <v>0</v>
          </cell>
          <cell r="M90" t="str">
            <v>B</v>
          </cell>
          <cell r="N90">
            <v>29.6</v>
          </cell>
          <cell r="O90" t="str">
            <v>W</v>
          </cell>
          <cell r="P90" t="str">
            <v>HCV, EtOH Cirrhosis</v>
          </cell>
          <cell r="Q90">
            <v>10.9</v>
          </cell>
          <cell r="R90">
            <v>43560</v>
          </cell>
          <cell r="S90">
            <v>44722</v>
          </cell>
          <cell r="T90" t="str">
            <v>No</v>
          </cell>
        </row>
        <row r="91">
          <cell r="A91" t="str">
            <v>HCCAK227 Post LT</v>
          </cell>
          <cell r="B91" t="str">
            <v>Yes</v>
          </cell>
          <cell r="C91" t="str">
            <v>M</v>
          </cell>
          <cell r="D91">
            <v>60</v>
          </cell>
          <cell r="E91">
            <v>43565</v>
          </cell>
          <cell r="F91">
            <v>43131</v>
          </cell>
          <cell r="G91">
            <v>1</v>
          </cell>
          <cell r="H91">
            <v>1.3</v>
          </cell>
          <cell r="I91">
            <v>1.3</v>
          </cell>
          <cell r="J91" t="str">
            <v>No</v>
          </cell>
          <cell r="K91" t="str">
            <v>No</v>
          </cell>
          <cell r="L91">
            <v>0</v>
          </cell>
          <cell r="M91" t="str">
            <v>B</v>
          </cell>
          <cell r="N91">
            <v>29.6</v>
          </cell>
          <cell r="O91" t="str">
            <v>W</v>
          </cell>
          <cell r="P91" t="str">
            <v>HCV, EtOH Cirrhosis</v>
          </cell>
          <cell r="Q91">
            <v>10.9</v>
          </cell>
          <cell r="R91">
            <v>43560</v>
          </cell>
          <cell r="S91">
            <v>44722</v>
          </cell>
          <cell r="T91" t="str">
            <v>No</v>
          </cell>
        </row>
        <row r="92">
          <cell r="A92" t="str">
            <v>HCCAK232 Pre LT</v>
          </cell>
          <cell r="B92" t="str">
            <v>Yes</v>
          </cell>
          <cell r="C92" t="str">
            <v>M</v>
          </cell>
          <cell r="D92">
            <v>62</v>
          </cell>
          <cell r="E92">
            <v>43258</v>
          </cell>
          <cell r="F92">
            <v>43209</v>
          </cell>
          <cell r="G92">
            <v>1</v>
          </cell>
          <cell r="H92">
            <v>1.8</v>
          </cell>
          <cell r="I92">
            <v>1.7</v>
          </cell>
          <cell r="J92" t="str">
            <v>No</v>
          </cell>
          <cell r="K92" t="str">
            <v>No</v>
          </cell>
          <cell r="L92">
            <v>0</v>
          </cell>
          <cell r="M92" t="str">
            <v>A</v>
          </cell>
          <cell r="N92">
            <v>23.15</v>
          </cell>
          <cell r="O92" t="str">
            <v>W</v>
          </cell>
          <cell r="P92" t="str">
            <v>HCV Cirrhosis</v>
          </cell>
          <cell r="Q92">
            <v>20</v>
          </cell>
          <cell r="R92">
            <v>43258</v>
          </cell>
          <cell r="S92">
            <v>44698</v>
          </cell>
          <cell r="T92" t="str">
            <v>No</v>
          </cell>
        </row>
        <row r="93">
          <cell r="A93" t="str">
            <v>HCCAK232 Post LT</v>
          </cell>
          <cell r="B93" t="str">
            <v>Yes</v>
          </cell>
          <cell r="C93" t="str">
            <v>M</v>
          </cell>
          <cell r="D93">
            <v>62</v>
          </cell>
          <cell r="E93">
            <v>43262</v>
          </cell>
          <cell r="F93">
            <v>43209</v>
          </cell>
          <cell r="G93">
            <v>1</v>
          </cell>
          <cell r="H93">
            <v>1.8</v>
          </cell>
          <cell r="I93">
            <v>1.7</v>
          </cell>
          <cell r="J93" t="str">
            <v>No</v>
          </cell>
          <cell r="K93" t="str">
            <v>No</v>
          </cell>
          <cell r="L93">
            <v>0</v>
          </cell>
          <cell r="M93" t="str">
            <v>A</v>
          </cell>
          <cell r="N93">
            <v>23.15</v>
          </cell>
          <cell r="O93" t="str">
            <v>W</v>
          </cell>
          <cell r="P93" t="str">
            <v>HCV Cirrhosis</v>
          </cell>
          <cell r="Q93">
            <v>20</v>
          </cell>
          <cell r="R93">
            <v>43258</v>
          </cell>
          <cell r="S93">
            <v>44698</v>
          </cell>
          <cell r="T93" t="str">
            <v>No</v>
          </cell>
        </row>
        <row r="94">
          <cell r="A94" t="str">
            <v>HCCAK268 Pre LT</v>
          </cell>
          <cell r="B94" t="str">
            <v>No</v>
          </cell>
          <cell r="C94" t="str">
            <v>F</v>
          </cell>
          <cell r="D94">
            <v>60</v>
          </cell>
          <cell r="E94">
            <v>43467</v>
          </cell>
          <cell r="F94">
            <v>42398</v>
          </cell>
          <cell r="G94">
            <v>1</v>
          </cell>
          <cell r="H94">
            <v>10.4</v>
          </cell>
          <cell r="I94">
            <v>11.4</v>
          </cell>
          <cell r="J94" t="str">
            <v>No</v>
          </cell>
          <cell r="K94" t="str">
            <v>No</v>
          </cell>
          <cell r="L94" t="str">
            <v>A</v>
          </cell>
          <cell r="M94" t="str">
            <v>B</v>
          </cell>
          <cell r="N94">
            <v>28.2</v>
          </cell>
          <cell r="O94" t="str">
            <v>W</v>
          </cell>
          <cell r="P94" t="str">
            <v>Cholangiocarcinoma</v>
          </cell>
          <cell r="Q94">
            <v>2.4</v>
          </cell>
          <cell r="R94">
            <v>43467</v>
          </cell>
          <cell r="S94">
            <v>44728</v>
          </cell>
          <cell r="T94" t="str">
            <v>No</v>
          </cell>
        </row>
        <row r="95">
          <cell r="A95" t="str">
            <v>HCCAK268 Post LT</v>
          </cell>
          <cell r="B95" t="str">
            <v>No</v>
          </cell>
          <cell r="C95" t="str">
            <v>F</v>
          </cell>
          <cell r="D95">
            <v>60</v>
          </cell>
          <cell r="E95">
            <v>43470</v>
          </cell>
          <cell r="F95">
            <v>42398</v>
          </cell>
          <cell r="G95">
            <v>1</v>
          </cell>
          <cell r="H95">
            <v>10.4</v>
          </cell>
          <cell r="I95">
            <v>11.4</v>
          </cell>
          <cell r="J95" t="str">
            <v>No</v>
          </cell>
          <cell r="K95" t="str">
            <v>No</v>
          </cell>
          <cell r="L95" t="str">
            <v>A</v>
          </cell>
          <cell r="M95" t="str">
            <v>B</v>
          </cell>
          <cell r="N95">
            <v>28.2</v>
          </cell>
          <cell r="O95" t="str">
            <v>W</v>
          </cell>
          <cell r="P95" t="str">
            <v>Cholangiocarcinoma</v>
          </cell>
          <cell r="Q95">
            <v>2.4</v>
          </cell>
          <cell r="R95">
            <v>43467</v>
          </cell>
          <cell r="S95">
            <v>44728</v>
          </cell>
          <cell r="T95" t="str">
            <v>No</v>
          </cell>
        </row>
        <row r="96">
          <cell r="A96" t="str">
            <v>HCCAK342</v>
          </cell>
          <cell r="B96" t="str">
            <v>Yes</v>
          </cell>
          <cell r="C96" t="str">
            <v>M</v>
          </cell>
          <cell r="D96">
            <v>64</v>
          </cell>
          <cell r="E96">
            <v>43858</v>
          </cell>
          <cell r="F96">
            <v>43812</v>
          </cell>
          <cell r="G96">
            <v>1</v>
          </cell>
          <cell r="H96">
            <v>2.8</v>
          </cell>
          <cell r="I96">
            <v>2.7</v>
          </cell>
          <cell r="J96" t="str">
            <v>No</v>
          </cell>
          <cell r="K96" t="str">
            <v>No</v>
          </cell>
          <cell r="L96" t="str">
            <v>A</v>
          </cell>
          <cell r="M96" t="str">
            <v>A</v>
          </cell>
          <cell r="N96">
            <v>28</v>
          </cell>
          <cell r="O96" t="str">
            <v>Other</v>
          </cell>
          <cell r="P96" t="str">
            <v>HCV Cirrhosis</v>
          </cell>
          <cell r="Q96">
            <v>4.2</v>
          </cell>
          <cell r="R96">
            <v>44110</v>
          </cell>
          <cell r="S96">
            <v>44672</v>
          </cell>
          <cell r="T96" t="str">
            <v>No</v>
          </cell>
        </row>
        <row r="97">
          <cell r="A97" t="str">
            <v>HCCAK356</v>
          </cell>
          <cell r="B97" t="str">
            <v>Yes</v>
          </cell>
          <cell r="C97" t="str">
            <v>F</v>
          </cell>
          <cell r="D97">
            <v>47</v>
          </cell>
          <cell r="E97">
            <v>44384</v>
          </cell>
          <cell r="F97">
            <v>43969</v>
          </cell>
          <cell r="G97">
            <v>2</v>
          </cell>
          <cell r="H97">
            <v>2.2999999999999998</v>
          </cell>
          <cell r="I97">
            <v>1.7</v>
          </cell>
          <cell r="J97" t="str">
            <v>No</v>
          </cell>
          <cell r="K97" t="str">
            <v>No</v>
          </cell>
          <cell r="L97" t="str">
            <v>A</v>
          </cell>
          <cell r="M97" t="str">
            <v>C</v>
          </cell>
          <cell r="N97">
            <v>31.8</v>
          </cell>
          <cell r="O97" t="str">
            <v>W</v>
          </cell>
          <cell r="P97" t="str">
            <v>EtOH Cirrhosis</v>
          </cell>
          <cell r="Q97">
            <v>1.7</v>
          </cell>
          <cell r="R97">
            <v>44504</v>
          </cell>
          <cell r="S97">
            <v>44721</v>
          </cell>
          <cell r="T97" t="str">
            <v>No</v>
          </cell>
        </row>
        <row r="98">
          <cell r="A98" t="str">
            <v>HCCAK356 Pre LT</v>
          </cell>
          <cell r="B98" t="str">
            <v>Yes</v>
          </cell>
          <cell r="C98" t="str">
            <v>F</v>
          </cell>
          <cell r="D98">
            <v>47</v>
          </cell>
          <cell r="E98">
            <v>44384</v>
          </cell>
          <cell r="F98">
            <v>43969</v>
          </cell>
          <cell r="G98">
            <v>2</v>
          </cell>
          <cell r="H98">
            <v>2.2999999999999998</v>
          </cell>
          <cell r="I98">
            <v>1.7</v>
          </cell>
          <cell r="J98" t="str">
            <v>No</v>
          </cell>
          <cell r="K98" t="str">
            <v>No</v>
          </cell>
          <cell r="L98" t="str">
            <v>A</v>
          </cell>
          <cell r="M98" t="str">
            <v>C</v>
          </cell>
          <cell r="N98">
            <v>31.8</v>
          </cell>
          <cell r="O98" t="str">
            <v>W</v>
          </cell>
          <cell r="P98" t="str">
            <v>EtOH Cirrhosis</v>
          </cell>
          <cell r="Q98">
            <v>1.7</v>
          </cell>
          <cell r="R98">
            <v>44504</v>
          </cell>
          <cell r="S98">
            <v>44721</v>
          </cell>
          <cell r="T98" t="str">
            <v>No</v>
          </cell>
        </row>
        <row r="99">
          <cell r="A99" t="str">
            <v>HCCAK356 Post LT</v>
          </cell>
          <cell r="B99" t="str">
            <v>Yes</v>
          </cell>
          <cell r="C99" t="str">
            <v>F</v>
          </cell>
          <cell r="D99">
            <v>47</v>
          </cell>
          <cell r="E99">
            <v>44384</v>
          </cell>
          <cell r="F99">
            <v>43969</v>
          </cell>
          <cell r="G99">
            <v>2</v>
          </cell>
          <cell r="H99">
            <v>2.2999999999999998</v>
          </cell>
          <cell r="I99">
            <v>1.7</v>
          </cell>
          <cell r="J99" t="str">
            <v>No</v>
          </cell>
          <cell r="K99" t="str">
            <v>No</v>
          </cell>
          <cell r="L99" t="str">
            <v>A</v>
          </cell>
          <cell r="M99" t="str">
            <v>C</v>
          </cell>
          <cell r="N99">
            <v>31.8</v>
          </cell>
          <cell r="O99" t="str">
            <v>W</v>
          </cell>
          <cell r="P99" t="str">
            <v>EtOH Cirrhosis</v>
          </cell>
          <cell r="Q99">
            <v>1.7</v>
          </cell>
          <cell r="R99">
            <v>44504</v>
          </cell>
          <cell r="S99">
            <v>44721</v>
          </cell>
          <cell r="T99" t="str">
            <v>No</v>
          </cell>
        </row>
        <row r="100">
          <cell r="A100" t="str">
            <v>HCCAK365 Pre LT</v>
          </cell>
          <cell r="B100" t="str">
            <v>Yes</v>
          </cell>
          <cell r="C100" t="str">
            <v>M</v>
          </cell>
          <cell r="D100">
            <v>68</v>
          </cell>
          <cell r="E100">
            <v>44166</v>
          </cell>
          <cell r="F100">
            <v>44041</v>
          </cell>
          <cell r="G100">
            <v>1</v>
          </cell>
          <cell r="H100">
            <v>3.1</v>
          </cell>
          <cell r="I100">
            <v>2</v>
          </cell>
          <cell r="J100" t="str">
            <v>No</v>
          </cell>
          <cell r="K100" t="str">
            <v>No</v>
          </cell>
          <cell r="L100">
            <v>0</v>
          </cell>
          <cell r="M100" t="str">
            <v>A</v>
          </cell>
          <cell r="N100">
            <v>27.17</v>
          </cell>
          <cell r="O100" t="str">
            <v>W</v>
          </cell>
          <cell r="P100" t="str">
            <v>EtOH Cirrhosis</v>
          </cell>
          <cell r="Q100">
            <v>1.7</v>
          </cell>
          <cell r="R100">
            <v>44166</v>
          </cell>
          <cell r="S100">
            <v>44726</v>
          </cell>
          <cell r="T100" t="str">
            <v>No</v>
          </cell>
          <cell r="U100" t="str">
            <v>Yes</v>
          </cell>
        </row>
        <row r="101">
          <cell r="A101" t="str">
            <v>HCCAK365 Post LT</v>
          </cell>
          <cell r="B101" t="str">
            <v>Yes</v>
          </cell>
          <cell r="C101" t="str">
            <v>M</v>
          </cell>
          <cell r="D101">
            <v>68</v>
          </cell>
          <cell r="E101">
            <v>44169</v>
          </cell>
          <cell r="F101">
            <v>44041</v>
          </cell>
          <cell r="G101">
            <v>1</v>
          </cell>
          <cell r="H101">
            <v>3.1</v>
          </cell>
          <cell r="I101">
            <v>2</v>
          </cell>
          <cell r="J101" t="str">
            <v>No</v>
          </cell>
          <cell r="K101" t="str">
            <v>No</v>
          </cell>
          <cell r="L101">
            <v>0</v>
          </cell>
          <cell r="M101" t="str">
            <v>A</v>
          </cell>
          <cell r="N101">
            <v>27.17</v>
          </cell>
          <cell r="O101" t="str">
            <v>W</v>
          </cell>
          <cell r="P101" t="str">
            <v>EtOH Cirrhosis</v>
          </cell>
          <cell r="Q101">
            <v>1.7</v>
          </cell>
          <cell r="R101">
            <v>44166</v>
          </cell>
          <cell r="S101">
            <v>44726</v>
          </cell>
          <cell r="T101" t="str">
            <v>No</v>
          </cell>
          <cell r="U101" t="str">
            <v>Yes</v>
          </cell>
        </row>
        <row r="102">
          <cell r="A102" t="str">
            <v>HCCAK384</v>
          </cell>
          <cell r="B102" t="str">
            <v>Yes</v>
          </cell>
          <cell r="C102" t="str">
            <v>F</v>
          </cell>
          <cell r="D102">
            <v>74</v>
          </cell>
          <cell r="E102">
            <v>44301</v>
          </cell>
          <cell r="F102">
            <v>44169</v>
          </cell>
          <cell r="G102">
            <v>3</v>
          </cell>
          <cell r="H102">
            <v>1.5</v>
          </cell>
          <cell r="I102">
            <v>1.3</v>
          </cell>
          <cell r="J102" t="str">
            <v>No</v>
          </cell>
          <cell r="K102" t="str">
            <v>No</v>
          </cell>
          <cell r="L102" t="str">
            <v>A</v>
          </cell>
          <cell r="M102" t="str">
            <v>B</v>
          </cell>
          <cell r="N102">
            <v>29.6</v>
          </cell>
          <cell r="O102" t="str">
            <v>W</v>
          </cell>
          <cell r="P102" t="str">
            <v>PBC</v>
          </cell>
          <cell r="Q102">
            <v>28.8</v>
          </cell>
          <cell r="R102">
            <v>44386</v>
          </cell>
          <cell r="S102">
            <v>44722</v>
          </cell>
          <cell r="T102" t="str">
            <v>No</v>
          </cell>
        </row>
        <row r="103">
          <cell r="A103" t="str">
            <v>HCCAK384 Pre LT</v>
          </cell>
          <cell r="B103" t="str">
            <v>Yes</v>
          </cell>
          <cell r="C103" t="str">
            <v>F</v>
          </cell>
          <cell r="D103">
            <v>74</v>
          </cell>
          <cell r="E103">
            <v>44386</v>
          </cell>
          <cell r="F103">
            <v>44169</v>
          </cell>
          <cell r="G103">
            <v>3</v>
          </cell>
          <cell r="H103">
            <v>1.5</v>
          </cell>
          <cell r="I103">
            <v>1.3</v>
          </cell>
          <cell r="J103" t="str">
            <v>No</v>
          </cell>
          <cell r="K103" t="str">
            <v>No</v>
          </cell>
          <cell r="L103" t="str">
            <v>A</v>
          </cell>
          <cell r="M103" t="str">
            <v>B</v>
          </cell>
          <cell r="N103">
            <v>29.6</v>
          </cell>
          <cell r="O103" t="str">
            <v>W</v>
          </cell>
          <cell r="P103" t="str">
            <v>PBC</v>
          </cell>
          <cell r="Q103">
            <v>28.8</v>
          </cell>
          <cell r="R103">
            <v>44386</v>
          </cell>
          <cell r="S103">
            <v>44722</v>
          </cell>
          <cell r="T103" t="str">
            <v>No</v>
          </cell>
        </row>
        <row r="104">
          <cell r="A104" t="str">
            <v>HCCAK384 Post LT</v>
          </cell>
          <cell r="B104" t="str">
            <v>Yes</v>
          </cell>
          <cell r="C104" t="str">
            <v>F</v>
          </cell>
          <cell r="D104">
            <v>74</v>
          </cell>
          <cell r="E104">
            <v>44392</v>
          </cell>
          <cell r="F104">
            <v>44169</v>
          </cell>
          <cell r="G104">
            <v>3</v>
          </cell>
          <cell r="H104">
            <v>1.5</v>
          </cell>
          <cell r="I104">
            <v>1.3</v>
          </cell>
          <cell r="J104" t="str">
            <v>No</v>
          </cell>
          <cell r="K104" t="str">
            <v>No</v>
          </cell>
          <cell r="L104" t="str">
            <v>A</v>
          </cell>
          <cell r="M104" t="str">
            <v>B</v>
          </cell>
          <cell r="N104">
            <v>29.6</v>
          </cell>
          <cell r="O104" t="str">
            <v>W</v>
          </cell>
          <cell r="P104" t="str">
            <v>PBC</v>
          </cell>
          <cell r="Q104">
            <v>28.8</v>
          </cell>
          <cell r="R104">
            <v>44386</v>
          </cell>
          <cell r="S104">
            <v>44722</v>
          </cell>
          <cell r="T104" t="str">
            <v>No</v>
          </cell>
        </row>
        <row r="105">
          <cell r="A105" t="str">
            <v>HCCAK406</v>
          </cell>
          <cell r="B105" t="str">
            <v>Yes</v>
          </cell>
          <cell r="C105" t="str">
            <v>M</v>
          </cell>
          <cell r="D105">
            <v>66</v>
          </cell>
          <cell r="E105">
            <v>44452</v>
          </cell>
          <cell r="F105">
            <v>44426</v>
          </cell>
          <cell r="G105">
            <v>1</v>
          </cell>
          <cell r="H105">
            <v>2.2999999999999998</v>
          </cell>
          <cell r="I105">
            <v>1.8</v>
          </cell>
          <cell r="J105" t="str">
            <v>No</v>
          </cell>
          <cell r="K105" t="str">
            <v>No</v>
          </cell>
          <cell r="L105" t="str">
            <v>A</v>
          </cell>
          <cell r="M105" t="str">
            <v>B</v>
          </cell>
          <cell r="N105">
            <v>28.85</v>
          </cell>
          <cell r="O105" t="str">
            <v>A</v>
          </cell>
          <cell r="P105" t="str">
            <v>NAFLD</v>
          </cell>
          <cell r="Q105">
            <v>9.4</v>
          </cell>
          <cell r="R105">
            <v>44652</v>
          </cell>
          <cell r="S105">
            <v>44727</v>
          </cell>
          <cell r="T105" t="str">
            <v>No</v>
          </cell>
        </row>
        <row r="106">
          <cell r="A106" t="str">
            <v>HCCAK406 FU1</v>
          </cell>
          <cell r="B106" t="str">
            <v>Yes</v>
          </cell>
          <cell r="C106" t="str">
            <v>M</v>
          </cell>
          <cell r="D106">
            <v>66</v>
          </cell>
          <cell r="E106">
            <v>44545</v>
          </cell>
          <cell r="F106">
            <v>44426</v>
          </cell>
          <cell r="G106">
            <v>1</v>
          </cell>
          <cell r="H106">
            <v>2.2999999999999998</v>
          </cell>
          <cell r="I106">
            <v>1.8</v>
          </cell>
          <cell r="J106" t="str">
            <v>No</v>
          </cell>
          <cell r="K106" t="str">
            <v>No</v>
          </cell>
          <cell r="L106" t="str">
            <v>A</v>
          </cell>
          <cell r="M106" t="str">
            <v>B</v>
          </cell>
          <cell r="N106">
            <v>28.85</v>
          </cell>
          <cell r="O106" t="str">
            <v>A</v>
          </cell>
          <cell r="P106" t="str">
            <v>NAFLD</v>
          </cell>
          <cell r="Q106">
            <v>9.4</v>
          </cell>
          <cell r="R106">
            <v>44652</v>
          </cell>
          <cell r="S106">
            <v>44727</v>
          </cell>
          <cell r="T106" t="str">
            <v>No</v>
          </cell>
        </row>
        <row r="107">
          <cell r="A107" t="str">
            <v>HCCAK406 Pre LT</v>
          </cell>
          <cell r="B107" t="str">
            <v>Yes</v>
          </cell>
          <cell r="C107" t="str">
            <v>M</v>
          </cell>
          <cell r="D107">
            <v>66</v>
          </cell>
          <cell r="E107">
            <v>44652</v>
          </cell>
          <cell r="F107">
            <v>44426</v>
          </cell>
          <cell r="G107">
            <v>1</v>
          </cell>
          <cell r="H107">
            <v>2.2999999999999998</v>
          </cell>
          <cell r="I107">
            <v>1.8</v>
          </cell>
          <cell r="J107" t="str">
            <v>No</v>
          </cell>
          <cell r="K107" t="str">
            <v>No</v>
          </cell>
          <cell r="L107" t="str">
            <v>A</v>
          </cell>
          <cell r="M107" t="str">
            <v>B</v>
          </cell>
          <cell r="N107">
            <v>28.85</v>
          </cell>
          <cell r="O107" t="str">
            <v>A</v>
          </cell>
          <cell r="P107" t="str">
            <v>NAFLD</v>
          </cell>
          <cell r="Q107">
            <v>9.4</v>
          </cell>
          <cell r="R107">
            <v>44652</v>
          </cell>
          <cell r="S107">
            <v>44727</v>
          </cell>
          <cell r="T107" t="str">
            <v>No</v>
          </cell>
        </row>
        <row r="108">
          <cell r="A108" t="str">
            <v>HCCAK406 Post LT</v>
          </cell>
          <cell r="B108" t="str">
            <v>Yes</v>
          </cell>
          <cell r="C108" t="str">
            <v>M</v>
          </cell>
          <cell r="D108">
            <v>66</v>
          </cell>
          <cell r="E108">
            <v>44657</v>
          </cell>
          <cell r="F108">
            <v>44426</v>
          </cell>
          <cell r="G108">
            <v>1</v>
          </cell>
          <cell r="H108">
            <v>2.2999999999999998</v>
          </cell>
          <cell r="I108">
            <v>1.8</v>
          </cell>
          <cell r="J108" t="str">
            <v>No</v>
          </cell>
          <cell r="K108" t="str">
            <v>No</v>
          </cell>
          <cell r="L108" t="str">
            <v>A</v>
          </cell>
          <cell r="M108" t="str">
            <v>B</v>
          </cell>
          <cell r="N108">
            <v>28.85</v>
          </cell>
          <cell r="O108" t="str">
            <v>A</v>
          </cell>
          <cell r="P108" t="str">
            <v>NAFLD</v>
          </cell>
          <cell r="Q108">
            <v>9.4</v>
          </cell>
          <cell r="R108">
            <v>44652</v>
          </cell>
          <cell r="S108">
            <v>44727</v>
          </cell>
          <cell r="T108" t="str">
            <v>No</v>
          </cell>
        </row>
        <row r="109">
          <cell r="A109" t="str">
            <v>HCCAK256 Post LT</v>
          </cell>
          <cell r="B109" t="str">
            <v>Yes</v>
          </cell>
          <cell r="C109" t="str">
            <v>M</v>
          </cell>
          <cell r="D109">
            <v>67</v>
          </cell>
          <cell r="E109">
            <v>43432</v>
          </cell>
          <cell r="O109" t="str">
            <v>W</v>
          </cell>
        </row>
        <row r="110">
          <cell r="A110" t="str">
            <v>HCCAK301 Post LT</v>
          </cell>
          <cell r="B110" t="str">
            <v>Yes</v>
          </cell>
          <cell r="C110" t="str">
            <v>F</v>
          </cell>
          <cell r="D110">
            <v>53</v>
          </cell>
          <cell r="E110">
            <v>43593</v>
          </cell>
          <cell r="O110" t="str">
            <v>W</v>
          </cell>
        </row>
        <row r="111">
          <cell r="A111" t="str">
            <v>HCCAK304 Post LT</v>
          </cell>
          <cell r="B111" t="str">
            <v>Yes</v>
          </cell>
          <cell r="C111" t="str">
            <v>M</v>
          </cell>
          <cell r="D111">
            <v>65</v>
          </cell>
          <cell r="E111">
            <v>43601</v>
          </cell>
          <cell r="O111" t="str">
            <v>W</v>
          </cell>
        </row>
        <row r="112">
          <cell r="A112" t="str">
            <v>HCCAK326 Post LT</v>
          </cell>
          <cell r="B112" t="str">
            <v>Yes</v>
          </cell>
          <cell r="C112" t="str">
            <v>M</v>
          </cell>
          <cell r="D112">
            <v>55</v>
          </cell>
          <cell r="E112">
            <v>43734</v>
          </cell>
          <cell r="O112" t="str">
            <v>W</v>
          </cell>
        </row>
        <row r="113">
          <cell r="A113" t="str">
            <v>HCCAK334 Post LT</v>
          </cell>
          <cell r="B113" t="str">
            <v>Yes</v>
          </cell>
          <cell r="C113" t="str">
            <v>M</v>
          </cell>
          <cell r="D113">
            <v>62</v>
          </cell>
          <cell r="E113">
            <v>44033</v>
          </cell>
          <cell r="O113" t="str">
            <v>W</v>
          </cell>
        </row>
        <row r="114">
          <cell r="A114" t="str">
            <v>HCCAK347 Post LT</v>
          </cell>
          <cell r="B114" t="str">
            <v>Yes</v>
          </cell>
          <cell r="C114" t="str">
            <v>F</v>
          </cell>
          <cell r="D114">
            <v>50</v>
          </cell>
          <cell r="E114">
            <v>43882</v>
          </cell>
          <cell r="O114" t="str">
            <v>W</v>
          </cell>
        </row>
        <row r="115">
          <cell r="A115" t="str">
            <v>HCCAK355 Post LT</v>
          </cell>
          <cell r="B115" t="str">
            <v>Yes</v>
          </cell>
          <cell r="C115" t="str">
            <v>M</v>
          </cell>
          <cell r="D115">
            <v>64</v>
          </cell>
          <cell r="E115">
            <v>43972</v>
          </cell>
          <cell r="O115" t="str">
            <v>W</v>
          </cell>
        </row>
        <row r="116">
          <cell r="A116" t="str">
            <v>HCCAK374 Post LT</v>
          </cell>
          <cell r="B116" t="str">
            <v>Yes</v>
          </cell>
          <cell r="C116" t="str">
            <v>M</v>
          </cell>
          <cell r="D116">
            <v>62</v>
          </cell>
          <cell r="E116">
            <v>44294</v>
          </cell>
          <cell r="O116" t="str">
            <v>W</v>
          </cell>
        </row>
        <row r="117">
          <cell r="A117" t="str">
            <v>HCCAK351</v>
          </cell>
          <cell r="B117" t="str">
            <v>Yes</v>
          </cell>
          <cell r="C117" t="str">
            <v>M</v>
          </cell>
          <cell r="D117">
            <v>64</v>
          </cell>
          <cell r="E117">
            <v>43893</v>
          </cell>
          <cell r="F117">
            <v>43878</v>
          </cell>
          <cell r="G117">
            <v>1</v>
          </cell>
          <cell r="H117">
            <v>3.7</v>
          </cell>
          <cell r="I117">
            <v>4.2</v>
          </cell>
          <cell r="J117" t="str">
            <v>No</v>
          </cell>
          <cell r="K117" t="str">
            <v>No</v>
          </cell>
          <cell r="L117" t="str">
            <v>A</v>
          </cell>
          <cell r="M117" t="str">
            <v>B</v>
          </cell>
          <cell r="N117">
            <v>43.79</v>
          </cell>
          <cell r="O117" t="str">
            <v>W</v>
          </cell>
          <cell r="P117" t="str">
            <v>NAFLD</v>
          </cell>
          <cell r="Q117">
            <v>65.099999999999994</v>
          </cell>
          <cell r="R117" t="str">
            <v>NA</v>
          </cell>
          <cell r="S117">
            <v>44219</v>
          </cell>
          <cell r="T117" t="str">
            <v>Yes</v>
          </cell>
        </row>
        <row r="118">
          <cell r="A118" t="str">
            <v>HCCAK351 FU1</v>
          </cell>
          <cell r="B118" t="str">
            <v>Yes</v>
          </cell>
          <cell r="C118" t="str">
            <v>M</v>
          </cell>
          <cell r="D118">
            <v>64</v>
          </cell>
          <cell r="E118">
            <v>44155</v>
          </cell>
          <cell r="F118">
            <v>43878</v>
          </cell>
          <cell r="G118">
            <v>1</v>
          </cell>
          <cell r="H118">
            <v>3.7</v>
          </cell>
          <cell r="I118">
            <v>4.2</v>
          </cell>
          <cell r="J118" t="str">
            <v>No</v>
          </cell>
          <cell r="K118" t="str">
            <v>No</v>
          </cell>
          <cell r="L118" t="str">
            <v>A</v>
          </cell>
          <cell r="M118" t="str">
            <v>B</v>
          </cell>
          <cell r="N118">
            <v>43.79</v>
          </cell>
          <cell r="O118" t="str">
            <v>W</v>
          </cell>
          <cell r="P118" t="str">
            <v>NAFLD</v>
          </cell>
          <cell r="Q118">
            <v>65.099999999999994</v>
          </cell>
          <cell r="R118" t="str">
            <v>NA</v>
          </cell>
          <cell r="S118">
            <v>44219</v>
          </cell>
          <cell r="T118" t="str">
            <v>Yes</v>
          </cell>
        </row>
        <row r="119">
          <cell r="A119" t="str">
            <v>HCCAK378</v>
          </cell>
          <cell r="B119" t="str">
            <v>Yes</v>
          </cell>
          <cell r="C119" t="str">
            <v>M</v>
          </cell>
          <cell r="D119">
            <v>63</v>
          </cell>
          <cell r="E119">
            <v>44271</v>
          </cell>
          <cell r="F119">
            <v>44020</v>
          </cell>
          <cell r="G119">
            <v>2</v>
          </cell>
          <cell r="H119">
            <v>4.5</v>
          </cell>
          <cell r="I119">
            <v>3.8</v>
          </cell>
          <cell r="J119" t="str">
            <v>No</v>
          </cell>
          <cell r="K119" t="str">
            <v>No</v>
          </cell>
          <cell r="L119" t="str">
            <v>B</v>
          </cell>
          <cell r="M119" t="str">
            <v>A</v>
          </cell>
          <cell r="N119">
            <v>27.6</v>
          </cell>
          <cell r="O119" t="str">
            <v>B</v>
          </cell>
          <cell r="P119" t="str">
            <v>HCV, EtOH Cirrhosis</v>
          </cell>
          <cell r="Q119">
            <v>70.2</v>
          </cell>
          <cell r="R119" t="str">
            <v>NA</v>
          </cell>
          <cell r="S119">
            <v>44524</v>
          </cell>
          <cell r="T119" t="str">
            <v>Yes</v>
          </cell>
        </row>
        <row r="120">
          <cell r="A120" t="str">
            <v>HCCAK378 FU2</v>
          </cell>
          <cell r="C120" t="str">
            <v>M</v>
          </cell>
          <cell r="D120">
            <v>63</v>
          </cell>
          <cell r="E120">
            <v>44452</v>
          </cell>
          <cell r="F120">
            <v>44020</v>
          </cell>
          <cell r="G120">
            <v>2</v>
          </cell>
          <cell r="H120">
            <v>4.5</v>
          </cell>
          <cell r="I120">
            <v>3.8</v>
          </cell>
          <cell r="J120" t="str">
            <v>No</v>
          </cell>
          <cell r="K120" t="str">
            <v>No</v>
          </cell>
          <cell r="L120" t="str">
            <v>B</v>
          </cell>
          <cell r="M120" t="str">
            <v>A</v>
          </cell>
          <cell r="N120">
            <v>27.6</v>
          </cell>
          <cell r="O120" t="str">
            <v>B</v>
          </cell>
          <cell r="P120" t="str">
            <v>HCV, EtOH Cirrhosis</v>
          </cell>
          <cell r="Q120">
            <v>70.2</v>
          </cell>
          <cell r="R120" t="str">
            <v>NA</v>
          </cell>
          <cell r="S120">
            <v>44524</v>
          </cell>
          <cell r="T120" t="str">
            <v>Yes</v>
          </cell>
        </row>
        <row r="121">
          <cell r="A121" t="str">
            <v>HCCAK411</v>
          </cell>
          <cell r="B121" t="str">
            <v>Yes</v>
          </cell>
          <cell r="C121" t="str">
            <v>M</v>
          </cell>
          <cell r="D121">
            <v>64</v>
          </cell>
          <cell r="E121">
            <v>44482</v>
          </cell>
          <cell r="F121">
            <v>44458</v>
          </cell>
          <cell r="G121">
            <v>1</v>
          </cell>
          <cell r="H121">
            <v>2.1</v>
          </cell>
          <cell r="I121">
            <v>2</v>
          </cell>
          <cell r="J121" t="str">
            <v>No</v>
          </cell>
          <cell r="K121" t="str">
            <v>No</v>
          </cell>
          <cell r="L121" t="str">
            <v>A</v>
          </cell>
          <cell r="M121" t="str">
            <v>A</v>
          </cell>
          <cell r="N121">
            <v>41.2</v>
          </cell>
          <cell r="O121" t="str">
            <v>W</v>
          </cell>
          <cell r="P121" t="str">
            <v>HCV Cirrhosis</v>
          </cell>
          <cell r="Q121">
            <v>6.91</v>
          </cell>
          <cell r="R121">
            <v>44712</v>
          </cell>
          <cell r="S121">
            <v>44728</v>
          </cell>
          <cell r="T121" t="str">
            <v>No</v>
          </cell>
        </row>
        <row r="122">
          <cell r="A122" t="str">
            <v>HCCAK411 FU1</v>
          </cell>
          <cell r="C122" t="str">
            <v>M</v>
          </cell>
          <cell r="D122">
            <v>64</v>
          </cell>
          <cell r="E122">
            <v>44216</v>
          </cell>
          <cell r="F122">
            <v>44458</v>
          </cell>
          <cell r="G122">
            <v>1</v>
          </cell>
          <cell r="H122">
            <v>2.1</v>
          </cell>
          <cell r="I122">
            <v>2</v>
          </cell>
          <cell r="J122" t="str">
            <v>No</v>
          </cell>
          <cell r="K122" t="str">
            <v>No</v>
          </cell>
          <cell r="L122" t="str">
            <v>A</v>
          </cell>
          <cell r="M122" t="str">
            <v>A</v>
          </cell>
          <cell r="N122">
            <v>41.2</v>
          </cell>
          <cell r="O122" t="str">
            <v>W</v>
          </cell>
          <cell r="P122" t="str">
            <v>HCV Cirrhosis</v>
          </cell>
          <cell r="Q122">
            <v>6.91</v>
          </cell>
          <cell r="R122">
            <v>44712</v>
          </cell>
          <cell r="S122">
            <v>44728</v>
          </cell>
          <cell r="T122" t="str">
            <v>No</v>
          </cell>
        </row>
        <row r="123">
          <cell r="A123" t="str">
            <v>HCCAK411 FU2</v>
          </cell>
          <cell r="C123" t="str">
            <v>M</v>
          </cell>
          <cell r="D123">
            <v>64</v>
          </cell>
          <cell r="E123">
            <v>44706</v>
          </cell>
          <cell r="F123">
            <v>44458</v>
          </cell>
          <cell r="G123">
            <v>1</v>
          </cell>
          <cell r="H123">
            <v>2.1</v>
          </cell>
          <cell r="I123">
            <v>2</v>
          </cell>
          <cell r="J123" t="str">
            <v>No</v>
          </cell>
          <cell r="K123" t="str">
            <v>No</v>
          </cell>
          <cell r="L123" t="str">
            <v>A</v>
          </cell>
          <cell r="M123" t="str">
            <v>A</v>
          </cell>
          <cell r="N123">
            <v>41.2</v>
          </cell>
          <cell r="O123" t="str">
            <v>W</v>
          </cell>
          <cell r="P123" t="str">
            <v>HCV Cirrhosis</v>
          </cell>
          <cell r="Q123">
            <v>6.91</v>
          </cell>
          <cell r="R123">
            <v>44712</v>
          </cell>
          <cell r="S123">
            <v>44728</v>
          </cell>
          <cell r="T123" t="str">
            <v>No</v>
          </cell>
        </row>
        <row r="124">
          <cell r="A124" t="str">
            <v>HCCAK415</v>
          </cell>
          <cell r="B124" t="str">
            <v>Yes</v>
          </cell>
          <cell r="C124" t="str">
            <v>M</v>
          </cell>
          <cell r="D124">
            <v>65</v>
          </cell>
          <cell r="E124">
            <v>44515</v>
          </cell>
          <cell r="F124">
            <v>44263</v>
          </cell>
          <cell r="G124">
            <v>8</v>
          </cell>
          <cell r="H124">
            <v>2.7</v>
          </cell>
          <cell r="I124">
            <v>3</v>
          </cell>
          <cell r="J124" t="str">
            <v>No</v>
          </cell>
          <cell r="K124" t="str">
            <v>No</v>
          </cell>
          <cell r="L124" t="str">
            <v>B</v>
          </cell>
          <cell r="M124" t="str">
            <v>A</v>
          </cell>
          <cell r="N124">
            <v>23</v>
          </cell>
          <cell r="O124" t="str">
            <v>W</v>
          </cell>
          <cell r="P124" t="str">
            <v>HCV Cirrhosis</v>
          </cell>
          <cell r="Q124">
            <v>28.9</v>
          </cell>
          <cell r="R124" t="str">
            <v>NA</v>
          </cell>
          <cell r="S124">
            <v>44728</v>
          </cell>
          <cell r="T124" t="str">
            <v>No</v>
          </cell>
        </row>
        <row r="125">
          <cell r="A125" t="str">
            <v>HCCAK415 FU1</v>
          </cell>
          <cell r="C125" t="str">
            <v>M</v>
          </cell>
          <cell r="D125">
            <v>65</v>
          </cell>
          <cell r="E125">
            <v>44586</v>
          </cell>
          <cell r="F125">
            <v>44263</v>
          </cell>
          <cell r="G125">
            <v>8</v>
          </cell>
          <cell r="H125">
            <v>2.7</v>
          </cell>
          <cell r="I125">
            <v>3</v>
          </cell>
          <cell r="J125" t="str">
            <v>No</v>
          </cell>
          <cell r="K125" t="str">
            <v>No</v>
          </cell>
          <cell r="L125" t="str">
            <v>B</v>
          </cell>
          <cell r="M125" t="str">
            <v>A</v>
          </cell>
          <cell r="N125">
            <v>23</v>
          </cell>
          <cell r="O125" t="str">
            <v>W</v>
          </cell>
          <cell r="P125" t="str">
            <v>HCV Cirrhosis</v>
          </cell>
          <cell r="Q125">
            <v>28.9</v>
          </cell>
          <cell r="R125" t="str">
            <v>NA</v>
          </cell>
          <cell r="S125">
            <v>44728</v>
          </cell>
          <cell r="T125" t="str">
            <v>No</v>
          </cell>
        </row>
        <row r="126">
          <cell r="A126" t="str">
            <v>HCCAK417</v>
          </cell>
          <cell r="B126" t="str">
            <v>Yes</v>
          </cell>
          <cell r="C126" t="str">
            <v>F</v>
          </cell>
          <cell r="D126">
            <v>60</v>
          </cell>
          <cell r="E126">
            <v>44516</v>
          </cell>
          <cell r="F126">
            <v>44516</v>
          </cell>
          <cell r="G126">
            <v>1</v>
          </cell>
          <cell r="H126">
            <v>4.8</v>
          </cell>
          <cell r="J126" t="str">
            <v>No</v>
          </cell>
          <cell r="K126" t="str">
            <v>No</v>
          </cell>
          <cell r="L126" t="str">
            <v>A</v>
          </cell>
          <cell r="M126" t="str">
            <v>A</v>
          </cell>
          <cell r="N126">
            <v>38.9</v>
          </cell>
          <cell r="O126" t="str">
            <v>W</v>
          </cell>
          <cell r="P126" t="str">
            <v>HCV Cirrhosis</v>
          </cell>
          <cell r="Q126">
            <v>1772.5</v>
          </cell>
          <cell r="R126" t="str">
            <v>NA</v>
          </cell>
          <cell r="S126">
            <v>44718</v>
          </cell>
          <cell r="T126" t="str">
            <v>No</v>
          </cell>
        </row>
        <row r="127">
          <cell r="A127" t="str">
            <v>HCCAK417 FU1</v>
          </cell>
          <cell r="C127" t="str">
            <v>F</v>
          </cell>
          <cell r="D127">
            <v>60</v>
          </cell>
          <cell r="E127">
            <v>44680</v>
          </cell>
          <cell r="F127">
            <v>44516</v>
          </cell>
          <cell r="G127">
            <v>1</v>
          </cell>
          <cell r="H127">
            <v>4.8</v>
          </cell>
          <cell r="J127" t="str">
            <v>No</v>
          </cell>
          <cell r="K127" t="str">
            <v>No</v>
          </cell>
          <cell r="L127" t="str">
            <v>A</v>
          </cell>
          <cell r="M127" t="str">
            <v>A</v>
          </cell>
          <cell r="N127">
            <v>38.9</v>
          </cell>
          <cell r="O127" t="str">
            <v>W</v>
          </cell>
          <cell r="P127" t="str">
            <v>HCV Cirrhosis</v>
          </cell>
          <cell r="Q127">
            <v>1772.5</v>
          </cell>
          <cell r="R127" t="str">
            <v>NA</v>
          </cell>
          <cell r="S127">
            <v>44718</v>
          </cell>
          <cell r="T127" t="str">
            <v>No</v>
          </cell>
        </row>
        <row r="128">
          <cell r="A128" t="str">
            <v>HCCAK422</v>
          </cell>
          <cell r="B128" t="str">
            <v>Yes</v>
          </cell>
          <cell r="C128" t="str">
            <v>F</v>
          </cell>
          <cell r="D128">
            <v>66</v>
          </cell>
          <cell r="E128">
            <v>44575</v>
          </cell>
          <cell r="F128">
            <v>44319</v>
          </cell>
          <cell r="G128">
            <v>1</v>
          </cell>
          <cell r="H128">
            <v>1.3</v>
          </cell>
          <cell r="I128">
            <v>0.9</v>
          </cell>
          <cell r="J128" t="str">
            <v>No</v>
          </cell>
          <cell r="K128" t="str">
            <v>No</v>
          </cell>
          <cell r="L128">
            <v>0</v>
          </cell>
          <cell r="M128" t="str">
            <v>A</v>
          </cell>
          <cell r="N128">
            <v>26.9</v>
          </cell>
          <cell r="O128" t="str">
            <v>W</v>
          </cell>
          <cell r="P128" t="str">
            <v>HCV Cirrhosis</v>
          </cell>
          <cell r="Q128">
            <v>8.4</v>
          </cell>
          <cell r="R128" t="str">
            <v>NA</v>
          </cell>
          <cell r="S128">
            <v>44728</v>
          </cell>
          <cell r="T128" t="str">
            <v>No</v>
          </cell>
        </row>
        <row r="129">
          <cell r="A129" t="str">
            <v>HCCAK422 FU1</v>
          </cell>
          <cell r="C129" t="str">
            <v>F</v>
          </cell>
          <cell r="D129">
            <v>66</v>
          </cell>
          <cell r="E129">
            <v>44659</v>
          </cell>
          <cell r="F129">
            <v>44319</v>
          </cell>
          <cell r="G129">
            <v>1</v>
          </cell>
          <cell r="H129">
            <v>1.3</v>
          </cell>
          <cell r="I129">
            <v>0.9</v>
          </cell>
          <cell r="J129" t="str">
            <v>No</v>
          </cell>
          <cell r="K129" t="str">
            <v>No</v>
          </cell>
          <cell r="L129">
            <v>0</v>
          </cell>
          <cell r="M129" t="str">
            <v>A</v>
          </cell>
          <cell r="N129">
            <v>26.9</v>
          </cell>
          <cell r="O129" t="str">
            <v>W</v>
          </cell>
          <cell r="P129" t="str">
            <v>HCV Cirrhosis</v>
          </cell>
          <cell r="Q129">
            <v>8.4</v>
          </cell>
          <cell r="R129" t="str">
            <v>NA</v>
          </cell>
          <cell r="S129">
            <v>44728</v>
          </cell>
          <cell r="T129" t="str">
            <v>No</v>
          </cell>
        </row>
        <row r="130">
          <cell r="A130" t="str">
            <v>HCCAK425</v>
          </cell>
          <cell r="B130" t="str">
            <v>Yes</v>
          </cell>
          <cell r="C130" t="str">
            <v>M</v>
          </cell>
          <cell r="D130">
            <v>67</v>
          </cell>
          <cell r="E130">
            <v>44595</v>
          </cell>
          <cell r="F130">
            <v>44518</v>
          </cell>
          <cell r="G130">
            <v>1</v>
          </cell>
          <cell r="H130">
            <v>4.5999999999999996</v>
          </cell>
          <cell r="I130">
            <v>3.7</v>
          </cell>
          <cell r="J130" t="str">
            <v>No</v>
          </cell>
          <cell r="K130" t="str">
            <v>No</v>
          </cell>
          <cell r="L130" t="str">
            <v>A</v>
          </cell>
          <cell r="M130" t="str">
            <v>A</v>
          </cell>
          <cell r="N130">
            <v>29.2</v>
          </cell>
          <cell r="O130" t="str">
            <v>W</v>
          </cell>
          <cell r="P130" t="str">
            <v>HCV Cirrhosis</v>
          </cell>
          <cell r="Q130">
            <v>5.7</v>
          </cell>
          <cell r="R130" t="str">
            <v>NA</v>
          </cell>
          <cell r="S130">
            <v>44727</v>
          </cell>
          <cell r="T130" t="str">
            <v>No</v>
          </cell>
        </row>
        <row r="131">
          <cell r="A131" t="str">
            <v>HCCAK425 FU1</v>
          </cell>
          <cell r="C131" t="str">
            <v>M</v>
          </cell>
          <cell r="D131">
            <v>67</v>
          </cell>
          <cell r="E131">
            <v>44655</v>
          </cell>
          <cell r="F131">
            <v>44518</v>
          </cell>
          <cell r="G131">
            <v>1</v>
          </cell>
          <cell r="H131">
            <v>4.5999999999999996</v>
          </cell>
          <cell r="I131">
            <v>3.7</v>
          </cell>
          <cell r="J131" t="str">
            <v>No</v>
          </cell>
          <cell r="K131" t="str">
            <v>No</v>
          </cell>
          <cell r="L131" t="str">
            <v>A</v>
          </cell>
          <cell r="M131" t="str">
            <v>A</v>
          </cell>
          <cell r="N131">
            <v>29.2</v>
          </cell>
          <cell r="O131" t="str">
            <v>W</v>
          </cell>
          <cell r="P131" t="str">
            <v>HCV Cirrhosis</v>
          </cell>
          <cell r="Q131">
            <v>5.7</v>
          </cell>
          <cell r="R131" t="str">
            <v>NA</v>
          </cell>
          <cell r="S131">
            <v>44727</v>
          </cell>
          <cell r="T131" t="str">
            <v>No</v>
          </cell>
        </row>
        <row r="132">
          <cell r="A132" t="str">
            <v>HCCAK339</v>
          </cell>
          <cell r="B132" t="str">
            <v>Yes</v>
          </cell>
          <cell r="C132" t="str">
            <v>M</v>
          </cell>
          <cell r="D132">
            <v>69</v>
          </cell>
          <cell r="E132">
            <v>43846</v>
          </cell>
          <cell r="F132">
            <v>43844</v>
          </cell>
          <cell r="G132">
            <v>1</v>
          </cell>
          <cell r="H132">
            <v>9.3000000000000007</v>
          </cell>
          <cell r="I132">
            <v>11.9</v>
          </cell>
          <cell r="J132" t="str">
            <v>Yes</v>
          </cell>
          <cell r="K132" t="str">
            <v>No</v>
          </cell>
          <cell r="L132" t="str">
            <v>C</v>
          </cell>
          <cell r="M132" t="str">
            <v>A</v>
          </cell>
          <cell r="N132">
            <v>28.79</v>
          </cell>
          <cell r="O132" t="str">
            <v>W</v>
          </cell>
          <cell r="P132" t="str">
            <v>HCV Cirrhosis</v>
          </cell>
          <cell r="Q132">
            <v>4.5</v>
          </cell>
          <cell r="R132" t="str">
            <v>NA</v>
          </cell>
          <cell r="S132">
            <v>44726</v>
          </cell>
          <cell r="T132" t="str">
            <v>No</v>
          </cell>
        </row>
        <row r="133">
          <cell r="A133" t="str">
            <v>HCCAK339 FU1</v>
          </cell>
          <cell r="C133" t="str">
            <v>M</v>
          </cell>
          <cell r="D133">
            <v>69</v>
          </cell>
          <cell r="E133">
            <v>43888</v>
          </cell>
          <cell r="F133">
            <v>43845</v>
          </cell>
          <cell r="G133">
            <v>1</v>
          </cell>
          <cell r="H133">
            <v>9.3000000000000007</v>
          </cell>
          <cell r="I133">
            <v>11.9</v>
          </cell>
          <cell r="J133" t="str">
            <v>Yes</v>
          </cell>
          <cell r="K133" t="str">
            <v>No</v>
          </cell>
          <cell r="L133" t="str">
            <v>C</v>
          </cell>
          <cell r="M133" t="str">
            <v>A</v>
          </cell>
          <cell r="N133">
            <v>29.79</v>
          </cell>
          <cell r="O133" t="str">
            <v>W</v>
          </cell>
          <cell r="P133" t="str">
            <v>HCV Cirrhosis</v>
          </cell>
          <cell r="Q133">
            <v>5.5</v>
          </cell>
          <cell r="R133" t="str">
            <v>NA</v>
          </cell>
          <cell r="S133">
            <v>44727</v>
          </cell>
          <cell r="T133" t="str">
            <v>No</v>
          </cell>
        </row>
        <row r="134">
          <cell r="A134" t="str">
            <v>HCCAK014</v>
          </cell>
          <cell r="B134" t="str">
            <v>Yes</v>
          </cell>
          <cell r="C134" t="str">
            <v>M</v>
          </cell>
          <cell r="D134">
            <v>88</v>
          </cell>
          <cell r="E134">
            <v>42247</v>
          </cell>
          <cell r="F134">
            <v>42240</v>
          </cell>
          <cell r="G134" t="str">
            <v>multiple</v>
          </cell>
          <cell r="H134">
            <v>4</v>
          </cell>
          <cell r="I134">
            <v>3.3</v>
          </cell>
          <cell r="J134" t="str">
            <v>Yes</v>
          </cell>
          <cell r="K134" t="str">
            <v>No</v>
          </cell>
          <cell r="L134" t="str">
            <v>C</v>
          </cell>
          <cell r="M134" t="str">
            <v>B</v>
          </cell>
          <cell r="N134">
            <v>20.399999999999999</v>
          </cell>
          <cell r="O134" t="str">
            <v>A</v>
          </cell>
          <cell r="P134" t="str">
            <v>HBV Cirrhosis</v>
          </cell>
          <cell r="Q134">
            <v>319</v>
          </cell>
          <cell r="R134" t="str">
            <v>NA</v>
          </cell>
          <cell r="S134">
            <v>42269</v>
          </cell>
          <cell r="T134" t="str">
            <v>Yes</v>
          </cell>
        </row>
        <row r="135">
          <cell r="A135" t="str">
            <v>HCCAK054</v>
          </cell>
          <cell r="B135" t="str">
            <v>Yes</v>
          </cell>
          <cell r="C135" t="str">
            <v>M</v>
          </cell>
          <cell r="D135">
            <v>77</v>
          </cell>
          <cell r="E135">
            <v>42320</v>
          </cell>
          <cell r="F135">
            <v>42312</v>
          </cell>
          <cell r="G135" t="str">
            <v>multiple</v>
          </cell>
          <cell r="H135">
            <v>8.8000000000000007</v>
          </cell>
          <cell r="I135">
            <v>7.9</v>
          </cell>
          <cell r="J135" t="str">
            <v>Yes</v>
          </cell>
          <cell r="K135" t="str">
            <v>Yes</v>
          </cell>
          <cell r="L135" t="str">
            <v>C</v>
          </cell>
          <cell r="M135" t="str">
            <v>A</v>
          </cell>
          <cell r="N135">
            <v>28.3</v>
          </cell>
          <cell r="O135" t="str">
            <v>W</v>
          </cell>
          <cell r="P135" t="str">
            <v>Hemochomatosis</v>
          </cell>
          <cell r="Q135">
            <v>4.7</v>
          </cell>
          <cell r="R135" t="str">
            <v>NA</v>
          </cell>
          <cell r="S135">
            <v>42797</v>
          </cell>
          <cell r="T135" t="str">
            <v>Most likely yes</v>
          </cell>
        </row>
        <row r="136">
          <cell r="A136" t="str">
            <v>HCCAK253</v>
          </cell>
          <cell r="B136" t="str">
            <v>Yes</v>
          </cell>
          <cell r="C136" t="str">
            <v>F</v>
          </cell>
          <cell r="D136">
            <v>60</v>
          </cell>
          <cell r="E136">
            <v>43416</v>
          </cell>
          <cell r="F136">
            <v>42706</v>
          </cell>
          <cell r="G136">
            <v>1</v>
          </cell>
          <cell r="H136">
            <v>4.7</v>
          </cell>
          <cell r="I136">
            <v>4</v>
          </cell>
          <cell r="J136" t="str">
            <v>Yes</v>
          </cell>
          <cell r="K136" t="str">
            <v>No</v>
          </cell>
          <cell r="L136" t="str">
            <v>C</v>
          </cell>
          <cell r="M136" t="str">
            <v>A</v>
          </cell>
          <cell r="N136">
            <v>24.05</v>
          </cell>
          <cell r="O136" t="str">
            <v>B</v>
          </cell>
          <cell r="P136" t="str">
            <v>HCV Cirrhosis</v>
          </cell>
          <cell r="Q136">
            <v>1700.7</v>
          </cell>
          <cell r="R136" t="str">
            <v>NA</v>
          </cell>
          <cell r="S136">
            <v>44726</v>
          </cell>
          <cell r="T136" t="str">
            <v>No</v>
          </cell>
        </row>
        <row r="137">
          <cell r="A137" t="str">
            <v>HCCAK288</v>
          </cell>
          <cell r="B137" t="str">
            <v>Yes</v>
          </cell>
          <cell r="C137" t="str">
            <v>M</v>
          </cell>
          <cell r="D137">
            <v>58</v>
          </cell>
          <cell r="E137">
            <v>43529</v>
          </cell>
          <cell r="F137">
            <v>43453</v>
          </cell>
          <cell r="G137">
            <v>1</v>
          </cell>
          <cell r="H137">
            <v>13.9</v>
          </cell>
          <cell r="I137">
            <v>9.6999999999999993</v>
          </cell>
          <cell r="J137" t="str">
            <v>Yes</v>
          </cell>
          <cell r="K137" t="str">
            <v>No</v>
          </cell>
          <cell r="L137" t="str">
            <v>C</v>
          </cell>
          <cell r="M137" t="str">
            <v>B</v>
          </cell>
          <cell r="N137">
            <v>28.95</v>
          </cell>
          <cell r="O137" t="str">
            <v>W</v>
          </cell>
          <cell r="P137" t="str">
            <v>Etoh Cirrhosis</v>
          </cell>
          <cell r="Q137">
            <v>7.8</v>
          </cell>
          <cell r="R137" t="str">
            <v>NA</v>
          </cell>
          <cell r="S137">
            <v>43577</v>
          </cell>
          <cell r="T137" t="str">
            <v>Yes</v>
          </cell>
        </row>
        <row r="138">
          <cell r="A138" t="str">
            <v>HCCAK291</v>
          </cell>
          <cell r="B138" t="str">
            <v>Yes</v>
          </cell>
          <cell r="C138" t="str">
            <v>M</v>
          </cell>
          <cell r="D138">
            <v>64</v>
          </cell>
          <cell r="E138">
            <v>43545</v>
          </cell>
          <cell r="F138">
            <v>43532</v>
          </cell>
          <cell r="G138">
            <v>1</v>
          </cell>
          <cell r="H138">
            <v>7.2</v>
          </cell>
          <cell r="I138">
            <v>7.6</v>
          </cell>
          <cell r="J138" t="str">
            <v>Yes</v>
          </cell>
          <cell r="K138" t="str">
            <v>No</v>
          </cell>
          <cell r="L138" t="str">
            <v>C</v>
          </cell>
          <cell r="M138" t="str">
            <v>A</v>
          </cell>
          <cell r="N138">
            <v>29.17</v>
          </cell>
          <cell r="O138" t="str">
            <v>B</v>
          </cell>
          <cell r="P138" t="str">
            <v>HCV Cirrhosis</v>
          </cell>
          <cell r="Q138">
            <v>4.2</v>
          </cell>
          <cell r="R138" t="str">
            <v>NA</v>
          </cell>
          <cell r="S138">
            <v>44512</v>
          </cell>
          <cell r="T138" t="str">
            <v>Yes</v>
          </cell>
        </row>
        <row r="139">
          <cell r="A139" t="str">
            <v>HCCAK303</v>
          </cell>
          <cell r="B139" t="str">
            <v>Yes</v>
          </cell>
          <cell r="C139" t="str">
            <v>F</v>
          </cell>
          <cell r="D139">
            <v>56</v>
          </cell>
          <cell r="E139">
            <v>43594</v>
          </cell>
          <cell r="F139">
            <v>43593</v>
          </cell>
          <cell r="G139" t="str">
            <v>1 major and several satellite</v>
          </cell>
          <cell r="H139">
            <v>13</v>
          </cell>
          <cell r="I139">
            <v>12</v>
          </cell>
          <cell r="J139" t="str">
            <v>Yes</v>
          </cell>
          <cell r="K139" t="str">
            <v>No</v>
          </cell>
          <cell r="L139" t="str">
            <v>C</v>
          </cell>
          <cell r="M139" t="str">
            <v>C</v>
          </cell>
          <cell r="N139">
            <v>31.18</v>
          </cell>
          <cell r="O139" t="str">
            <v>W</v>
          </cell>
          <cell r="P139" t="str">
            <v>Etoh Cirrhosis</v>
          </cell>
          <cell r="Q139">
            <v>21892</v>
          </cell>
          <cell r="R139" t="str">
            <v>NA</v>
          </cell>
          <cell r="S139">
            <v>43598</v>
          </cell>
          <cell r="T139" t="str">
            <v>Yes</v>
          </cell>
        </row>
        <row r="140">
          <cell r="A140" t="str">
            <v>HCCAK325</v>
          </cell>
          <cell r="B140" t="str">
            <v>Yes</v>
          </cell>
          <cell r="C140" t="str">
            <v>M</v>
          </cell>
          <cell r="D140">
            <v>68</v>
          </cell>
          <cell r="E140">
            <v>43719</v>
          </cell>
          <cell r="F140">
            <v>43707</v>
          </cell>
          <cell r="G140">
            <v>2</v>
          </cell>
          <cell r="H140">
            <v>5.2</v>
          </cell>
          <cell r="I140">
            <v>5.3</v>
          </cell>
          <cell r="J140" t="str">
            <v>Yes</v>
          </cell>
          <cell r="K140" t="str">
            <v>Yes</v>
          </cell>
          <cell r="L140" t="str">
            <v>C</v>
          </cell>
          <cell r="M140" t="str">
            <v>A</v>
          </cell>
          <cell r="N140">
            <v>29.66</v>
          </cell>
          <cell r="O140" t="str">
            <v>W</v>
          </cell>
          <cell r="P140" t="str">
            <v>NAFLD</v>
          </cell>
          <cell r="Q140">
            <v>5.8</v>
          </cell>
          <cell r="R140" t="str">
            <v>NA</v>
          </cell>
          <cell r="S140">
            <v>43861</v>
          </cell>
          <cell r="T140" t="str">
            <v>yes</v>
          </cell>
        </row>
        <row r="141">
          <cell r="A141" t="str">
            <v>HCCAK353</v>
          </cell>
          <cell r="B141" t="str">
            <v>Yes</v>
          </cell>
          <cell r="C141" t="str">
            <v>M</v>
          </cell>
          <cell r="D141">
            <v>67</v>
          </cell>
          <cell r="E141">
            <v>43901</v>
          </cell>
          <cell r="F141">
            <v>43889</v>
          </cell>
          <cell r="G141">
            <v>1</v>
          </cell>
          <cell r="H141">
            <v>12.9</v>
          </cell>
          <cell r="I141">
            <v>13.8</v>
          </cell>
          <cell r="J141" t="str">
            <v>Yes</v>
          </cell>
          <cell r="K141" t="str">
            <v>No</v>
          </cell>
          <cell r="L141" t="str">
            <v>C</v>
          </cell>
          <cell r="M141" t="str">
            <v>A</v>
          </cell>
          <cell r="N141">
            <v>24.2</v>
          </cell>
          <cell r="O141" t="str">
            <v>W</v>
          </cell>
          <cell r="P141" t="str">
            <v>HBV Cirrhosis</v>
          </cell>
          <cell r="Q141">
            <v>2430.1</v>
          </cell>
          <cell r="R141" t="str">
            <v>NA</v>
          </cell>
          <cell r="S141">
            <v>44037</v>
          </cell>
          <cell r="T141" t="str">
            <v>Yes</v>
          </cell>
        </row>
        <row r="142">
          <cell r="A142" t="str">
            <v>HCCAK390</v>
          </cell>
          <cell r="B142" t="str">
            <v>Yes</v>
          </cell>
          <cell r="C142" t="str">
            <v>M</v>
          </cell>
          <cell r="D142">
            <v>64</v>
          </cell>
          <cell r="E142">
            <v>44328</v>
          </cell>
          <cell r="F142">
            <v>44088</v>
          </cell>
          <cell r="G142">
            <v>1</v>
          </cell>
          <cell r="H142">
            <v>3.3</v>
          </cell>
          <cell r="I142">
            <v>3</v>
          </cell>
          <cell r="J142" t="str">
            <v>No</v>
          </cell>
          <cell r="K142" t="str">
            <v>No</v>
          </cell>
          <cell r="L142" t="str">
            <v>B</v>
          </cell>
          <cell r="M142" t="str">
            <v>A</v>
          </cell>
          <cell r="N142">
            <v>24.9</v>
          </cell>
          <cell r="O142" t="str">
            <v>B</v>
          </cell>
          <cell r="P142" t="str">
            <v>HCV Cirrhosis</v>
          </cell>
          <cell r="Q142">
            <v>1582.8</v>
          </cell>
          <cell r="R142" t="str">
            <v>NA</v>
          </cell>
          <cell r="S142">
            <v>44728</v>
          </cell>
          <cell r="T142" t="str">
            <v>No</v>
          </cell>
        </row>
        <row r="143">
          <cell r="A143" t="str">
            <v>HCCAK391</v>
          </cell>
          <cell r="B143" t="str">
            <v>Yes</v>
          </cell>
          <cell r="C143" t="str">
            <v>M</v>
          </cell>
          <cell r="D143">
            <v>44</v>
          </cell>
          <cell r="E143">
            <v>44328</v>
          </cell>
          <cell r="F143">
            <v>44326</v>
          </cell>
          <cell r="G143">
            <v>10</v>
          </cell>
          <cell r="H143">
            <v>13.3</v>
          </cell>
          <cell r="I143">
            <v>12.2</v>
          </cell>
          <cell r="J143" t="str">
            <v>Yes</v>
          </cell>
          <cell r="K143" t="str">
            <v>No</v>
          </cell>
          <cell r="L143" t="str">
            <v>C</v>
          </cell>
          <cell r="M143" t="str">
            <v>A</v>
          </cell>
          <cell r="N143">
            <v>28.24</v>
          </cell>
          <cell r="O143" t="str">
            <v>O</v>
          </cell>
          <cell r="P143" t="str">
            <v>HCV, EtOH, Cirrhosis</v>
          </cell>
          <cell r="Q143">
            <v>2345.6999999999998</v>
          </cell>
          <cell r="R143" t="str">
            <v>NA</v>
          </cell>
          <cell r="S143">
            <v>44455</v>
          </cell>
          <cell r="T143" t="str">
            <v>Unknown</v>
          </cell>
        </row>
        <row r="144">
          <cell r="A144" t="str">
            <v>HCCAK403</v>
          </cell>
          <cell r="B144" t="str">
            <v>Yes</v>
          </cell>
          <cell r="C144" t="str">
            <v>M</v>
          </cell>
          <cell r="D144">
            <v>61</v>
          </cell>
          <cell r="E144">
            <v>44420</v>
          </cell>
          <cell r="F144">
            <v>44398</v>
          </cell>
          <cell r="G144">
            <v>10</v>
          </cell>
          <cell r="H144">
            <v>7.2</v>
          </cell>
          <cell r="I144">
            <v>5.4</v>
          </cell>
          <cell r="J144" t="str">
            <v>Yes</v>
          </cell>
          <cell r="K144" t="str">
            <v>No</v>
          </cell>
          <cell r="L144" t="str">
            <v>C</v>
          </cell>
          <cell r="M144" t="str">
            <v>B</v>
          </cell>
          <cell r="N144">
            <v>19.11</v>
          </cell>
          <cell r="O144" t="str">
            <v>W</v>
          </cell>
          <cell r="P144" t="str">
            <v>HCV Cirrhosis</v>
          </cell>
          <cell r="Q144">
            <v>12025</v>
          </cell>
          <cell r="R144" t="str">
            <v>NA</v>
          </cell>
          <cell r="S144">
            <v>44446</v>
          </cell>
          <cell r="T144" t="str">
            <v>Yes</v>
          </cell>
        </row>
        <row r="145">
          <cell r="A145" t="str">
            <v>HCCAK333</v>
          </cell>
          <cell r="B145" t="str">
            <v>Yes</v>
          </cell>
          <cell r="C145" t="str">
            <v>M</v>
          </cell>
          <cell r="D145">
            <v>70</v>
          </cell>
          <cell r="E145">
            <v>43762</v>
          </cell>
          <cell r="F145">
            <v>43742</v>
          </cell>
          <cell r="G145" t="str">
            <v>multiple</v>
          </cell>
          <cell r="H145">
            <v>12.3</v>
          </cell>
          <cell r="I145">
            <v>11.2</v>
          </cell>
          <cell r="J145" t="str">
            <v>No</v>
          </cell>
          <cell r="K145" t="str">
            <v>No</v>
          </cell>
          <cell r="L145" t="str">
            <v>B</v>
          </cell>
          <cell r="M145" t="str">
            <v>A</v>
          </cell>
          <cell r="N145">
            <v>24.2</v>
          </cell>
          <cell r="O145" t="str">
            <v>W</v>
          </cell>
          <cell r="P145" t="str">
            <v>HCV Cirrhosis</v>
          </cell>
          <cell r="Q145">
            <v>3.4</v>
          </cell>
          <cell r="R145" t="str">
            <v>NA</v>
          </cell>
          <cell r="S145">
            <v>44630</v>
          </cell>
          <cell r="T145" t="str">
            <v>Yes</v>
          </cell>
        </row>
        <row r="146">
          <cell r="A146" t="str">
            <v>HCCAK336</v>
          </cell>
          <cell r="B146" t="str">
            <v>Yes</v>
          </cell>
          <cell r="C146" t="str">
            <v>M</v>
          </cell>
          <cell r="D146">
            <v>73</v>
          </cell>
          <cell r="E146">
            <v>43776</v>
          </cell>
          <cell r="F146">
            <v>43703</v>
          </cell>
          <cell r="G146">
            <v>2</v>
          </cell>
          <cell r="H146">
            <v>8.5</v>
          </cell>
          <cell r="I146">
            <v>6.7</v>
          </cell>
          <cell r="J146" t="str">
            <v>No</v>
          </cell>
          <cell r="K146" t="str">
            <v>No</v>
          </cell>
          <cell r="L146" t="str">
            <v>B</v>
          </cell>
          <cell r="M146" t="str">
            <v>A</v>
          </cell>
          <cell r="N146">
            <v>29.3</v>
          </cell>
          <cell r="O146" t="str">
            <v>W</v>
          </cell>
          <cell r="P146" t="str">
            <v>NAFLD</v>
          </cell>
          <cell r="Q146">
            <v>58.9</v>
          </cell>
          <cell r="R146" t="str">
            <v>NA</v>
          </cell>
          <cell r="S146">
            <v>44714</v>
          </cell>
          <cell r="T146" t="str">
            <v>No</v>
          </cell>
        </row>
        <row r="147">
          <cell r="A147" t="str">
            <v>HCCAK360</v>
          </cell>
          <cell r="B147" t="str">
            <v>Yes</v>
          </cell>
          <cell r="C147" t="str">
            <v>M</v>
          </cell>
          <cell r="D147">
            <v>72</v>
          </cell>
          <cell r="E147">
            <v>44091</v>
          </cell>
          <cell r="F147">
            <v>44076</v>
          </cell>
          <cell r="G147">
            <v>10</v>
          </cell>
          <cell r="H147">
            <v>7.3</v>
          </cell>
          <cell r="I147">
            <v>7.3</v>
          </cell>
          <cell r="J147" t="str">
            <v>No</v>
          </cell>
          <cell r="K147" t="str">
            <v>No</v>
          </cell>
          <cell r="L147" t="str">
            <v>B</v>
          </cell>
          <cell r="M147" t="str">
            <v>A</v>
          </cell>
          <cell r="N147">
            <v>35.4</v>
          </cell>
          <cell r="O147" t="str">
            <v>W</v>
          </cell>
          <cell r="P147" t="str">
            <v>NAFLD</v>
          </cell>
          <cell r="Q147">
            <v>81.400000000000006</v>
          </cell>
          <cell r="R147" t="str">
            <v>NA</v>
          </cell>
          <cell r="S147">
            <v>44662</v>
          </cell>
          <cell r="T147" t="str">
            <v>No</v>
          </cell>
        </row>
        <row r="148">
          <cell r="A148" t="str">
            <v>HCCAK367</v>
          </cell>
          <cell r="B148" t="str">
            <v>Yes</v>
          </cell>
          <cell r="C148" t="str">
            <v>M</v>
          </cell>
          <cell r="D148">
            <v>69</v>
          </cell>
          <cell r="E148">
            <v>44193</v>
          </cell>
          <cell r="F148">
            <v>43887</v>
          </cell>
          <cell r="G148">
            <v>3</v>
          </cell>
          <cell r="H148">
            <v>2.1</v>
          </cell>
          <cell r="I148">
            <v>1.5</v>
          </cell>
          <cell r="J148" t="str">
            <v>No</v>
          </cell>
          <cell r="K148" t="str">
            <v>No</v>
          </cell>
          <cell r="L148" t="str">
            <v>A</v>
          </cell>
          <cell r="M148" t="str">
            <v>A</v>
          </cell>
          <cell r="N148">
            <v>24.78</v>
          </cell>
          <cell r="O148" t="str">
            <v>B</v>
          </cell>
          <cell r="P148" t="str">
            <v>HCV Cirrhosis</v>
          </cell>
          <cell r="Q148">
            <v>871</v>
          </cell>
          <cell r="R148" t="str">
            <v>NA</v>
          </cell>
          <cell r="S148">
            <v>44573</v>
          </cell>
          <cell r="T148" t="str">
            <v>No</v>
          </cell>
        </row>
        <row r="149">
          <cell r="A149" t="str">
            <v>HCCAK413</v>
          </cell>
          <cell r="B149" t="str">
            <v>Yes</v>
          </cell>
          <cell r="C149" t="str">
            <v>M</v>
          </cell>
          <cell r="D149">
            <v>72</v>
          </cell>
          <cell r="E149">
            <v>44489</v>
          </cell>
          <cell r="F149">
            <v>44461</v>
          </cell>
          <cell r="G149" t="str">
            <v>multiple</v>
          </cell>
          <cell r="H149">
            <v>11.5</v>
          </cell>
          <cell r="I149">
            <v>13.4</v>
          </cell>
          <cell r="J149" t="str">
            <v>No</v>
          </cell>
          <cell r="K149" t="str">
            <v>No</v>
          </cell>
          <cell r="L149" t="str">
            <v>B</v>
          </cell>
          <cell r="M149" t="str">
            <v>A</v>
          </cell>
          <cell r="N149">
            <v>21.5</v>
          </cell>
          <cell r="O149" t="str">
            <v>B</v>
          </cell>
          <cell r="P149" t="str">
            <v>HCV Cirrhosis</v>
          </cell>
          <cell r="Q149">
            <v>16723.099999999999</v>
          </cell>
          <cell r="R149" t="str">
            <v>NA</v>
          </cell>
          <cell r="S149">
            <v>44728</v>
          </cell>
          <cell r="T149" t="str">
            <v>No</v>
          </cell>
        </row>
        <row r="150">
          <cell r="A150" t="str">
            <v>HCCAK437</v>
          </cell>
          <cell r="B150" t="str">
            <v>TBD</v>
          </cell>
          <cell r="C150" t="str">
            <v>F</v>
          </cell>
          <cell r="D150">
            <v>75</v>
          </cell>
          <cell r="E150">
            <v>44725</v>
          </cell>
          <cell r="F150">
            <v>44719</v>
          </cell>
          <cell r="G150" t="str">
            <v>None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A</v>
          </cell>
          <cell r="N150">
            <v>18.14</v>
          </cell>
          <cell r="O150" t="str">
            <v>W</v>
          </cell>
          <cell r="P150" t="str">
            <v>HCV Cirrhosis</v>
          </cell>
          <cell r="Q150">
            <v>68.5</v>
          </cell>
          <cell r="R150" t="str">
            <v>NA</v>
          </cell>
          <cell r="T150" t="str">
            <v>N</v>
          </cell>
        </row>
        <row r="151">
          <cell r="A151" t="str">
            <v>HCCAK440</v>
          </cell>
          <cell r="B151" t="str">
            <v>TBD</v>
          </cell>
          <cell r="C151" t="str">
            <v>M</v>
          </cell>
          <cell r="D151">
            <v>65</v>
          </cell>
          <cell r="E151">
            <v>44736</v>
          </cell>
          <cell r="F151">
            <v>44720</v>
          </cell>
          <cell r="G151" t="str">
            <v>None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B</v>
          </cell>
          <cell r="N151">
            <v>30.75</v>
          </cell>
          <cell r="O151" t="str">
            <v>W</v>
          </cell>
          <cell r="P151" t="str">
            <v>EtOH, NASH, Cirrhosis</v>
          </cell>
          <cell r="Q151">
            <v>299</v>
          </cell>
          <cell r="R151" t="str">
            <v>Listed</v>
          </cell>
          <cell r="T151" t="str">
            <v>N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id</v>
          </cell>
          <cell r="B1" t="str">
            <v>visit</v>
          </cell>
          <cell r="C1" t="str">
            <v>visdate</v>
          </cell>
          <cell r="D1" t="str">
            <v>dob</v>
          </cell>
          <cell r="E1" t="str">
            <v>hbvdate</v>
          </cell>
          <cell r="F1" t="str">
            <v>hbvsag</v>
          </cell>
          <cell r="G1" t="str">
            <v>chemdate</v>
          </cell>
          <cell r="H1" t="str">
            <v>alt</v>
          </cell>
          <cell r="I1" t="str">
            <v>ast</v>
          </cell>
          <cell r="J1" t="str">
            <v>tbili</v>
          </cell>
          <cell r="K1" t="str">
            <v>albumin</v>
          </cell>
          <cell r="L1" t="str">
            <v>m0f1</v>
          </cell>
          <cell r="M1" t="str">
            <v>age</v>
          </cell>
          <cell r="N1" t="str">
            <v>black</v>
          </cell>
          <cell r="O1" t="str">
            <v>bmimedh</v>
          </cell>
          <cell r="P1" t="str">
            <v>hiv</v>
          </cell>
          <cell r="Q1" t="str">
            <v>fbscan</v>
          </cell>
          <cell r="R1" t="str">
            <v>hcvvis</v>
          </cell>
          <cell r="S1" t="str">
            <v>hcvvlcomb</v>
          </cell>
          <cell r="T1" t="str">
            <v>fbscangp</v>
          </cell>
        </row>
        <row r="2">
          <cell r="A2">
            <v>10026</v>
          </cell>
          <cell r="B2" t="str">
            <v>s53</v>
          </cell>
          <cell r="C2">
            <v>42888</v>
          </cell>
          <cell r="D2">
            <v>22236</v>
          </cell>
          <cell r="E2">
            <v>38625</v>
          </cell>
          <cell r="F2">
            <v>0</v>
          </cell>
          <cell r="G2">
            <v>42706</v>
          </cell>
          <cell r="H2">
            <v>47</v>
          </cell>
          <cell r="I2">
            <v>51</v>
          </cell>
          <cell r="J2">
            <v>0.5</v>
          </cell>
          <cell r="K2">
            <v>3.8</v>
          </cell>
          <cell r="L2">
            <v>1</v>
          </cell>
          <cell r="M2">
            <v>56.542094455852201</v>
          </cell>
          <cell r="N2">
            <v>1</v>
          </cell>
          <cell r="O2">
            <v>30.917446992670499</v>
          </cell>
          <cell r="P2">
            <v>0</v>
          </cell>
          <cell r="Q2">
            <v>10.7</v>
          </cell>
          <cell r="R2">
            <v>1</v>
          </cell>
          <cell r="S2">
            <v>954000</v>
          </cell>
          <cell r="T2">
            <v>2</v>
          </cell>
        </row>
        <row r="3">
          <cell r="A3">
            <v>10196</v>
          </cell>
          <cell r="B3" t="str">
            <v>v40</v>
          </cell>
          <cell r="C3">
            <v>42051</v>
          </cell>
          <cell r="D3">
            <v>19406</v>
          </cell>
          <cell r="E3">
            <v>38890</v>
          </cell>
          <cell r="F3">
            <v>0</v>
          </cell>
          <cell r="G3">
            <v>42051</v>
          </cell>
          <cell r="H3">
            <v>52</v>
          </cell>
          <cell r="I3">
            <v>62</v>
          </cell>
          <cell r="J3">
            <v>0.6</v>
          </cell>
          <cell r="K3">
            <v>4.0999999999999996</v>
          </cell>
          <cell r="L3">
            <v>0</v>
          </cell>
          <cell r="M3">
            <v>61.998631074606401</v>
          </cell>
          <cell r="N3">
            <v>1</v>
          </cell>
          <cell r="O3">
            <v>26.341680769781298</v>
          </cell>
          <cell r="P3">
            <v>0</v>
          </cell>
          <cell r="Q3">
            <v>7</v>
          </cell>
          <cell r="R3">
            <v>1</v>
          </cell>
          <cell r="S3">
            <v>3230000</v>
          </cell>
          <cell r="T3">
            <v>0</v>
          </cell>
        </row>
        <row r="4">
          <cell r="A4">
            <v>10481</v>
          </cell>
          <cell r="B4" t="str">
            <v>v34</v>
          </cell>
          <cell r="C4">
            <v>41807</v>
          </cell>
          <cell r="D4">
            <v>17035</v>
          </cell>
          <cell r="E4">
            <v>38580</v>
          </cell>
          <cell r="F4">
            <v>0</v>
          </cell>
          <cell r="G4">
            <v>41807</v>
          </cell>
          <cell r="H4">
            <v>63</v>
          </cell>
          <cell r="I4">
            <v>58</v>
          </cell>
          <cell r="J4">
            <v>0.4</v>
          </cell>
          <cell r="K4">
            <v>4</v>
          </cell>
          <cell r="L4">
            <v>1</v>
          </cell>
          <cell r="M4">
            <v>67.822039698836406</v>
          </cell>
          <cell r="N4">
            <v>1</v>
          </cell>
          <cell r="O4">
            <v>33.211777735884603</v>
          </cell>
          <cell r="P4">
            <v>0</v>
          </cell>
          <cell r="Q4">
            <v>9.8000000000000007</v>
          </cell>
          <cell r="R4">
            <v>1</v>
          </cell>
          <cell r="S4">
            <v>230740</v>
          </cell>
          <cell r="T4">
            <v>2</v>
          </cell>
        </row>
        <row r="5">
          <cell r="A5">
            <v>10507</v>
          </cell>
          <cell r="B5" t="str">
            <v>s39</v>
          </cell>
          <cell r="C5">
            <v>42046</v>
          </cell>
          <cell r="D5">
            <v>19336</v>
          </cell>
          <cell r="E5">
            <v>39506</v>
          </cell>
          <cell r="F5">
            <v>0</v>
          </cell>
          <cell r="G5">
            <v>42046</v>
          </cell>
          <cell r="H5">
            <v>62</v>
          </cell>
          <cell r="I5">
            <v>84</v>
          </cell>
          <cell r="J5">
            <v>0.8</v>
          </cell>
          <cell r="K5">
            <v>3.8</v>
          </cell>
          <cell r="L5">
            <v>0</v>
          </cell>
          <cell r="M5">
            <v>62.176591375770002</v>
          </cell>
          <cell r="N5">
            <v>1</v>
          </cell>
          <cell r="O5">
            <v>28.149681793276699</v>
          </cell>
          <cell r="P5">
            <v>0</v>
          </cell>
          <cell r="Q5">
            <v>16.3</v>
          </cell>
          <cell r="R5">
            <v>1</v>
          </cell>
          <cell r="S5">
            <v>2630000</v>
          </cell>
          <cell r="T5">
            <v>2</v>
          </cell>
        </row>
        <row r="6">
          <cell r="A6">
            <v>10631</v>
          </cell>
          <cell r="B6" t="str">
            <v>v58</v>
          </cell>
          <cell r="C6">
            <v>43873</v>
          </cell>
          <cell r="D6">
            <v>19383</v>
          </cell>
          <cell r="E6">
            <v>38741</v>
          </cell>
          <cell r="F6">
            <v>0</v>
          </cell>
          <cell r="G6">
            <v>43873</v>
          </cell>
          <cell r="H6">
            <v>71</v>
          </cell>
          <cell r="I6">
            <v>71</v>
          </cell>
          <cell r="J6">
            <v>0.5</v>
          </cell>
          <cell r="K6">
            <v>3.7</v>
          </cell>
          <cell r="L6">
            <v>1</v>
          </cell>
          <cell r="M6">
            <v>67.049965776865207</v>
          </cell>
          <cell r="N6">
            <v>1</v>
          </cell>
          <cell r="O6">
            <v>35.319502127969699</v>
          </cell>
          <cell r="P6">
            <v>1</v>
          </cell>
          <cell r="Q6">
            <v>5.3</v>
          </cell>
          <cell r="R6">
            <v>1</v>
          </cell>
          <cell r="S6">
            <v>9296000</v>
          </cell>
          <cell r="T6">
            <v>0</v>
          </cell>
        </row>
        <row r="7">
          <cell r="A7">
            <v>10784</v>
          </cell>
          <cell r="B7" t="str">
            <v>v50</v>
          </cell>
          <cell r="C7">
            <v>41737</v>
          </cell>
          <cell r="D7">
            <v>20804</v>
          </cell>
          <cell r="E7">
            <v>38590</v>
          </cell>
          <cell r="F7">
            <v>0</v>
          </cell>
          <cell r="G7">
            <v>41737</v>
          </cell>
          <cell r="H7">
            <v>21</v>
          </cell>
          <cell r="I7">
            <v>24</v>
          </cell>
          <cell r="J7">
            <v>0.3</v>
          </cell>
          <cell r="K7">
            <v>4</v>
          </cell>
          <cell r="L7">
            <v>0</v>
          </cell>
          <cell r="M7">
            <v>57.3114305270363</v>
          </cell>
          <cell r="N7">
            <v>1</v>
          </cell>
          <cell r="O7">
            <v>26.627706498817101</v>
          </cell>
          <cell r="P7">
            <v>0</v>
          </cell>
          <cell r="Q7">
            <v>4.9000000000000004</v>
          </cell>
          <cell r="R7">
            <v>1</v>
          </cell>
          <cell r="S7">
            <v>1162000</v>
          </cell>
          <cell r="T7">
            <v>0</v>
          </cell>
        </row>
        <row r="8">
          <cell r="A8">
            <v>11902</v>
          </cell>
          <cell r="B8" t="str">
            <v>s44</v>
          </cell>
          <cell r="C8">
            <v>43643</v>
          </cell>
          <cell r="D8">
            <v>22495</v>
          </cell>
          <cell r="E8">
            <v>38798</v>
          </cell>
          <cell r="F8">
            <v>0</v>
          </cell>
          <cell r="G8">
            <v>43643</v>
          </cell>
          <cell r="H8">
            <v>21</v>
          </cell>
          <cell r="I8">
            <v>20</v>
          </cell>
          <cell r="J8">
            <v>0.3</v>
          </cell>
          <cell r="K8">
            <v>4.0999999999999996</v>
          </cell>
          <cell r="L8">
            <v>0</v>
          </cell>
          <cell r="M8">
            <v>57.9000684462697</v>
          </cell>
          <cell r="N8">
            <v>1</v>
          </cell>
          <cell r="O8">
            <v>26.000469888009999</v>
          </cell>
          <cell r="P8">
            <v>0</v>
          </cell>
          <cell r="Q8">
            <v>6.9</v>
          </cell>
          <cell r="R8">
            <v>1</v>
          </cell>
          <cell r="S8">
            <v>3480000</v>
          </cell>
          <cell r="T8">
            <v>0</v>
          </cell>
        </row>
        <row r="9">
          <cell r="A9">
            <v>12013</v>
          </cell>
          <cell r="B9" t="str">
            <v>s42</v>
          </cell>
          <cell r="C9">
            <v>41780</v>
          </cell>
          <cell r="D9">
            <v>19261</v>
          </cell>
          <cell r="E9">
            <v>38897</v>
          </cell>
          <cell r="F9">
            <v>0</v>
          </cell>
          <cell r="G9">
            <v>41780</v>
          </cell>
          <cell r="H9">
            <v>19</v>
          </cell>
          <cell r="I9">
            <v>25</v>
          </cell>
          <cell r="J9">
            <v>0.7</v>
          </cell>
          <cell r="K9">
            <v>4</v>
          </cell>
          <cell r="L9">
            <v>0</v>
          </cell>
          <cell r="M9">
            <v>61.653661875427801</v>
          </cell>
          <cell r="N9">
            <v>1</v>
          </cell>
          <cell r="O9">
            <v>26.192721155758399</v>
          </cell>
          <cell r="P9">
            <v>0</v>
          </cell>
          <cell r="Q9">
            <v>4.0999999999999996</v>
          </cell>
          <cell r="R9">
            <v>1</v>
          </cell>
          <cell r="S9">
            <v>150230</v>
          </cell>
          <cell r="T9">
            <v>0</v>
          </cell>
        </row>
        <row r="10">
          <cell r="A10">
            <v>12061</v>
          </cell>
          <cell r="B10" t="str">
            <v>v07</v>
          </cell>
          <cell r="C10">
            <v>42506</v>
          </cell>
          <cell r="D10">
            <v>20240</v>
          </cell>
          <cell r="G10">
            <v>42506</v>
          </cell>
          <cell r="H10">
            <v>82</v>
          </cell>
          <cell r="I10">
            <v>97</v>
          </cell>
          <cell r="J10">
            <v>0.3</v>
          </cell>
          <cell r="K10">
            <v>3.6</v>
          </cell>
          <cell r="L10">
            <v>1</v>
          </cell>
          <cell r="M10">
            <v>60.960985626283403</v>
          </cell>
          <cell r="N10">
            <v>1</v>
          </cell>
          <cell r="O10">
            <v>19.8076514444619</v>
          </cell>
          <cell r="P10">
            <v>1</v>
          </cell>
          <cell r="Q10">
            <v>10.9</v>
          </cell>
          <cell r="R10">
            <v>1</v>
          </cell>
          <cell r="S10">
            <v>682917</v>
          </cell>
          <cell r="T10">
            <v>2</v>
          </cell>
        </row>
        <row r="11">
          <cell r="A11">
            <v>12178</v>
          </cell>
          <cell r="B11" t="str">
            <v>s30</v>
          </cell>
          <cell r="C11">
            <v>42045</v>
          </cell>
          <cell r="D11">
            <v>24220</v>
          </cell>
          <cell r="G11">
            <v>42226</v>
          </cell>
          <cell r="H11">
            <v>26</v>
          </cell>
          <cell r="I11">
            <v>23</v>
          </cell>
          <cell r="J11">
            <v>0.4</v>
          </cell>
          <cell r="K11">
            <v>4.4000000000000004</v>
          </cell>
          <cell r="L11">
            <v>0</v>
          </cell>
          <cell r="M11">
            <v>48.802190280629702</v>
          </cell>
          <cell r="N11">
            <v>1</v>
          </cell>
          <cell r="O11">
            <v>24.324596617762499</v>
          </cell>
          <cell r="P11">
            <v>0</v>
          </cell>
          <cell r="Q11">
            <v>4.5</v>
          </cell>
          <cell r="R11">
            <v>1</v>
          </cell>
          <cell r="S11">
            <v>2010000</v>
          </cell>
          <cell r="T11">
            <v>0</v>
          </cell>
        </row>
        <row r="12">
          <cell r="A12">
            <v>12401</v>
          </cell>
          <cell r="B12" t="str">
            <v>v57</v>
          </cell>
          <cell r="C12">
            <v>43614</v>
          </cell>
          <cell r="D12">
            <v>21448</v>
          </cell>
          <cell r="E12">
            <v>38624</v>
          </cell>
          <cell r="F12">
            <v>0</v>
          </cell>
          <cell r="G12">
            <v>43614</v>
          </cell>
          <cell r="H12">
            <v>46</v>
          </cell>
          <cell r="I12">
            <v>69</v>
          </cell>
          <cell r="J12">
            <v>0.9</v>
          </cell>
          <cell r="K12">
            <v>4.3</v>
          </cell>
          <cell r="L12">
            <v>0</v>
          </cell>
          <cell r="M12">
            <v>60.6872005475702</v>
          </cell>
          <cell r="N12">
            <v>1</v>
          </cell>
          <cell r="O12">
            <v>24.547413093985998</v>
          </cell>
          <cell r="P12">
            <v>0</v>
          </cell>
          <cell r="Q12">
            <v>5.4</v>
          </cell>
          <cell r="R12">
            <v>1</v>
          </cell>
          <cell r="S12">
            <v>3967500</v>
          </cell>
          <cell r="T12">
            <v>0</v>
          </cell>
        </row>
        <row r="13">
          <cell r="A13">
            <v>12880</v>
          </cell>
          <cell r="B13" t="str">
            <v>v17</v>
          </cell>
          <cell r="C13">
            <v>42790</v>
          </cell>
          <cell r="D13">
            <v>23629</v>
          </cell>
          <cell r="E13">
            <v>39793</v>
          </cell>
          <cell r="F13">
            <v>0</v>
          </cell>
          <cell r="G13">
            <v>42972</v>
          </cell>
          <cell r="H13">
            <v>121</v>
          </cell>
          <cell r="I13">
            <v>75</v>
          </cell>
          <cell r="J13">
            <v>0.6</v>
          </cell>
          <cell r="K13">
            <v>4.2</v>
          </cell>
          <cell r="L13">
            <v>0</v>
          </cell>
          <cell r="M13">
            <v>52.459958932238202</v>
          </cell>
          <cell r="N13">
            <v>0</v>
          </cell>
          <cell r="O13">
            <v>24.037826471680901</v>
          </cell>
          <cell r="P13">
            <v>1</v>
          </cell>
          <cell r="Q13">
            <v>9.1999999999999993</v>
          </cell>
          <cell r="R13">
            <v>1</v>
          </cell>
          <cell r="S13">
            <v>1510000</v>
          </cell>
          <cell r="T13">
            <v>2</v>
          </cell>
        </row>
        <row r="14">
          <cell r="A14">
            <v>12960</v>
          </cell>
          <cell r="B14" t="str">
            <v>v38</v>
          </cell>
          <cell r="C14">
            <v>41795</v>
          </cell>
          <cell r="D14">
            <v>19336</v>
          </cell>
          <cell r="E14">
            <v>38727</v>
          </cell>
          <cell r="F14">
            <v>0</v>
          </cell>
          <cell r="G14">
            <v>41985</v>
          </cell>
          <cell r="H14">
            <v>10</v>
          </cell>
          <cell r="I14">
            <v>24</v>
          </cell>
          <cell r="J14">
            <v>0.4</v>
          </cell>
          <cell r="K14">
            <v>3.8</v>
          </cell>
          <cell r="L14">
            <v>1</v>
          </cell>
          <cell r="M14">
            <v>61.489390828199902</v>
          </cell>
          <cell r="N14">
            <v>1</v>
          </cell>
          <cell r="O14">
            <v>38.896525260926602</v>
          </cell>
          <cell r="P14">
            <v>0</v>
          </cell>
          <cell r="Q14">
            <v>12.1</v>
          </cell>
          <cell r="R14">
            <v>1</v>
          </cell>
          <cell r="S14">
            <v>25730</v>
          </cell>
          <cell r="T14">
            <v>2</v>
          </cell>
        </row>
        <row r="15">
          <cell r="A15">
            <v>13035</v>
          </cell>
          <cell r="B15" t="str">
            <v>v03</v>
          </cell>
          <cell r="C15">
            <v>42789</v>
          </cell>
          <cell r="D15">
            <v>23023</v>
          </cell>
          <cell r="G15">
            <v>42789</v>
          </cell>
          <cell r="H15">
            <v>21</v>
          </cell>
          <cell r="I15">
            <v>41</v>
          </cell>
          <cell r="J15">
            <v>0.4</v>
          </cell>
          <cell r="K15">
            <v>4</v>
          </cell>
          <cell r="L15">
            <v>0</v>
          </cell>
          <cell r="M15">
            <v>54.116358658453102</v>
          </cell>
          <cell r="N15">
            <v>1</v>
          </cell>
          <cell r="O15">
            <v>23.4448290924867</v>
          </cell>
          <cell r="P15">
            <v>1</v>
          </cell>
          <cell r="Q15">
            <v>5.4</v>
          </cell>
          <cell r="R15">
            <v>1</v>
          </cell>
          <cell r="S15">
            <v>134000</v>
          </cell>
          <cell r="T15">
            <v>0</v>
          </cell>
        </row>
        <row r="16">
          <cell r="A16">
            <v>13222</v>
          </cell>
          <cell r="B16" t="str">
            <v>v43</v>
          </cell>
          <cell r="C16">
            <v>41815</v>
          </cell>
          <cell r="D16">
            <v>18303</v>
          </cell>
          <cell r="E16">
            <v>38769</v>
          </cell>
          <cell r="F16">
            <v>0</v>
          </cell>
          <cell r="G16">
            <v>41533</v>
          </cell>
          <cell r="H16">
            <v>88</v>
          </cell>
          <cell r="I16">
            <v>152</v>
          </cell>
          <cell r="J16">
            <v>0.5</v>
          </cell>
          <cell r="K16">
            <v>2.7</v>
          </cell>
          <cell r="L16">
            <v>0</v>
          </cell>
          <cell r="M16">
            <v>64.372347707049997</v>
          </cell>
          <cell r="N16">
            <v>1</v>
          </cell>
          <cell r="O16">
            <v>22.6919715890612</v>
          </cell>
          <cell r="P16">
            <v>1</v>
          </cell>
          <cell r="Q16">
            <v>27</v>
          </cell>
          <cell r="R16">
            <v>1</v>
          </cell>
          <cell r="S16">
            <v>4133400</v>
          </cell>
          <cell r="T16">
            <v>2</v>
          </cell>
        </row>
        <row r="17">
          <cell r="A17">
            <v>30011</v>
          </cell>
          <cell r="B17" t="str">
            <v>s22</v>
          </cell>
          <cell r="C17">
            <v>43607</v>
          </cell>
          <cell r="D17">
            <v>26750</v>
          </cell>
          <cell r="E17">
            <v>38576</v>
          </cell>
          <cell r="F17">
            <v>0</v>
          </cell>
          <cell r="G17">
            <v>43607</v>
          </cell>
          <cell r="H17">
            <v>78</v>
          </cell>
          <cell r="I17">
            <v>55</v>
          </cell>
          <cell r="J17">
            <v>0.6</v>
          </cell>
          <cell r="K17">
            <v>4.5</v>
          </cell>
          <cell r="L17">
            <v>0</v>
          </cell>
          <cell r="M17">
            <v>46.151950718685796</v>
          </cell>
          <cell r="N17">
            <v>0</v>
          </cell>
          <cell r="O17">
            <v>27.650781187337198</v>
          </cell>
          <cell r="P17">
            <v>0</v>
          </cell>
          <cell r="Q17">
            <v>14.8</v>
          </cell>
          <cell r="R17">
            <v>1</v>
          </cell>
          <cell r="S17">
            <v>6345000</v>
          </cell>
          <cell r="T17">
            <v>2</v>
          </cell>
        </row>
        <row r="18">
          <cell r="A18">
            <v>30086</v>
          </cell>
          <cell r="B18" t="str">
            <v>s20</v>
          </cell>
          <cell r="C18">
            <v>42171</v>
          </cell>
          <cell r="D18">
            <v>19729</v>
          </cell>
          <cell r="E18">
            <v>38824</v>
          </cell>
          <cell r="F18">
            <v>0</v>
          </cell>
          <cell r="G18">
            <v>41989</v>
          </cell>
          <cell r="H18">
            <v>41</v>
          </cell>
          <cell r="I18">
            <v>58</v>
          </cell>
          <cell r="J18">
            <v>0.5</v>
          </cell>
          <cell r="K18">
            <v>3.8</v>
          </cell>
          <cell r="L18">
            <v>1</v>
          </cell>
          <cell r="M18">
            <v>61.442847364818597</v>
          </cell>
          <cell r="N18">
            <v>1</v>
          </cell>
          <cell r="O18">
            <v>31.854900167657402</v>
          </cell>
          <cell r="P18">
            <v>0</v>
          </cell>
          <cell r="Q18">
            <v>35.299999999999997</v>
          </cell>
          <cell r="R18">
            <v>1</v>
          </cell>
          <cell r="S18">
            <v>3940000</v>
          </cell>
          <cell r="T18">
            <v>2</v>
          </cell>
        </row>
        <row r="19">
          <cell r="A19">
            <v>30371</v>
          </cell>
          <cell r="B19" t="str">
            <v>s28</v>
          </cell>
          <cell r="C19">
            <v>43879</v>
          </cell>
          <cell r="D19">
            <v>16408</v>
          </cell>
          <cell r="E19">
            <v>38828</v>
          </cell>
          <cell r="F19">
            <v>0</v>
          </cell>
          <cell r="G19">
            <v>43879</v>
          </cell>
          <cell r="H19">
            <v>60</v>
          </cell>
          <cell r="I19">
            <v>50</v>
          </cell>
          <cell r="J19">
            <v>0.5</v>
          </cell>
          <cell r="K19">
            <v>4.3</v>
          </cell>
          <cell r="L19">
            <v>0</v>
          </cell>
          <cell r="M19">
            <v>75.211498973306007</v>
          </cell>
          <cell r="N19">
            <v>1</v>
          </cell>
          <cell r="O19">
            <v>20.685433655341299</v>
          </cell>
          <cell r="P19">
            <v>0</v>
          </cell>
          <cell r="Q19">
            <v>5.6</v>
          </cell>
          <cell r="R19">
            <v>1</v>
          </cell>
          <cell r="S19">
            <v>606730</v>
          </cell>
          <cell r="T19">
            <v>0</v>
          </cell>
        </row>
        <row r="20">
          <cell r="A20">
            <v>30409</v>
          </cell>
          <cell r="B20" t="str">
            <v>s25</v>
          </cell>
          <cell r="C20">
            <v>43636</v>
          </cell>
          <cell r="D20">
            <v>22989</v>
          </cell>
          <cell r="E20">
            <v>38922</v>
          </cell>
          <cell r="F20">
            <v>0</v>
          </cell>
          <cell r="G20">
            <v>43636</v>
          </cell>
          <cell r="H20">
            <v>21</v>
          </cell>
          <cell r="I20">
            <v>24</v>
          </cell>
          <cell r="J20">
            <v>0.6</v>
          </cell>
          <cell r="K20">
            <v>4.0999999999999996</v>
          </cell>
          <cell r="L20">
            <v>1</v>
          </cell>
          <cell r="M20">
            <v>56.528405201916499</v>
          </cell>
          <cell r="N20">
            <v>1</v>
          </cell>
          <cell r="O20">
            <v>20.3251956858469</v>
          </cell>
          <cell r="P20">
            <v>0</v>
          </cell>
          <cell r="Q20">
            <v>5</v>
          </cell>
          <cell r="R20">
            <v>1</v>
          </cell>
          <cell r="S20">
            <v>59775</v>
          </cell>
          <cell r="T20">
            <v>0</v>
          </cell>
        </row>
        <row r="21">
          <cell r="A21">
            <v>30413</v>
          </cell>
          <cell r="B21" t="str">
            <v>s22</v>
          </cell>
          <cell r="C21">
            <v>43227</v>
          </cell>
          <cell r="D21">
            <v>30645</v>
          </cell>
          <cell r="E21">
            <v>38943</v>
          </cell>
          <cell r="F21">
            <v>0</v>
          </cell>
          <cell r="G21">
            <v>43227</v>
          </cell>
          <cell r="H21">
            <v>58</v>
          </cell>
          <cell r="I21">
            <v>46</v>
          </cell>
          <cell r="J21">
            <v>0.4</v>
          </cell>
          <cell r="K21">
            <v>4.5</v>
          </cell>
          <cell r="L21">
            <v>0</v>
          </cell>
          <cell r="M21">
            <v>34.447638603696099</v>
          </cell>
          <cell r="N21">
            <v>0</v>
          </cell>
          <cell r="O21">
            <v>27.536477508491501</v>
          </cell>
          <cell r="P21">
            <v>0</v>
          </cell>
          <cell r="Q21">
            <v>13.2</v>
          </cell>
          <cell r="R21">
            <v>1</v>
          </cell>
          <cell r="S21">
            <v>266000</v>
          </cell>
          <cell r="T21">
            <v>2</v>
          </cell>
        </row>
        <row r="22">
          <cell r="A22">
            <v>30480</v>
          </cell>
          <cell r="B22" t="str">
            <v>s26</v>
          </cell>
          <cell r="C22">
            <v>43867</v>
          </cell>
          <cell r="D22">
            <v>19311</v>
          </cell>
          <cell r="E22">
            <v>39090</v>
          </cell>
          <cell r="F22">
            <v>0</v>
          </cell>
          <cell r="G22">
            <v>43683</v>
          </cell>
          <cell r="H22">
            <v>9</v>
          </cell>
          <cell r="I22">
            <v>19</v>
          </cell>
          <cell r="J22">
            <v>0.6</v>
          </cell>
          <cell r="K22">
            <v>4</v>
          </cell>
          <cell r="L22">
            <v>0</v>
          </cell>
          <cell r="M22">
            <v>67.2306639288159</v>
          </cell>
          <cell r="N22">
            <v>1</v>
          </cell>
          <cell r="O22">
            <v>24.518742095421398</v>
          </cell>
          <cell r="P22">
            <v>0</v>
          </cell>
          <cell r="Q22">
            <v>6.5</v>
          </cell>
          <cell r="R22">
            <v>1</v>
          </cell>
          <cell r="S22">
            <v>158</v>
          </cell>
          <cell r="T22">
            <v>0</v>
          </cell>
        </row>
        <row r="23">
          <cell r="A23">
            <v>30564</v>
          </cell>
          <cell r="B23" t="str">
            <v>s15</v>
          </cell>
          <cell r="C23">
            <v>42172</v>
          </cell>
          <cell r="D23">
            <v>30422</v>
          </cell>
          <cell r="E23">
            <v>39275</v>
          </cell>
          <cell r="F23">
            <v>0</v>
          </cell>
          <cell r="G23">
            <v>41990</v>
          </cell>
          <cell r="H23">
            <v>52</v>
          </cell>
          <cell r="I23">
            <v>41</v>
          </cell>
          <cell r="J23">
            <v>0.4</v>
          </cell>
          <cell r="K23">
            <v>4.8</v>
          </cell>
          <cell r="L23">
            <v>1</v>
          </cell>
          <cell r="M23">
            <v>32.169746748802197</v>
          </cell>
          <cell r="N23">
            <v>0</v>
          </cell>
          <cell r="O23">
            <v>32.006088767825702</v>
          </cell>
          <cell r="P23">
            <v>0</v>
          </cell>
          <cell r="Q23">
            <v>10.4</v>
          </cell>
          <cell r="R23">
            <v>1</v>
          </cell>
          <cell r="S23">
            <v>1870000</v>
          </cell>
          <cell r="T23">
            <v>2</v>
          </cell>
        </row>
        <row r="24">
          <cell r="A24">
            <v>30592</v>
          </cell>
          <cell r="B24" t="str">
            <v>s14</v>
          </cell>
          <cell r="C24">
            <v>41708</v>
          </cell>
          <cell r="D24">
            <v>19673</v>
          </cell>
          <cell r="E24">
            <v>39318</v>
          </cell>
          <cell r="F24">
            <v>0</v>
          </cell>
          <cell r="G24">
            <v>41708</v>
          </cell>
          <cell r="H24">
            <v>24</v>
          </cell>
          <cell r="I24">
            <v>32</v>
          </cell>
          <cell r="J24">
            <v>0.6</v>
          </cell>
          <cell r="K24">
            <v>4.5</v>
          </cell>
          <cell r="L24">
            <v>0</v>
          </cell>
          <cell r="M24">
            <v>60.328542094455898</v>
          </cell>
          <cell r="N24">
            <v>1</v>
          </cell>
          <cell r="O24">
            <v>30.5473439039685</v>
          </cell>
          <cell r="P24">
            <v>0</v>
          </cell>
          <cell r="Q24">
            <v>6.6</v>
          </cell>
          <cell r="R24">
            <v>1</v>
          </cell>
          <cell r="S24">
            <v>1137100</v>
          </cell>
          <cell r="T24">
            <v>0</v>
          </cell>
        </row>
        <row r="25">
          <cell r="A25">
            <v>30600</v>
          </cell>
          <cell r="B25" t="str">
            <v>s19</v>
          </cell>
          <cell r="C25">
            <v>43153</v>
          </cell>
          <cell r="D25">
            <v>27594</v>
          </cell>
          <cell r="E25">
            <v>39323</v>
          </cell>
          <cell r="F25">
            <v>0</v>
          </cell>
          <cell r="G25">
            <v>43371</v>
          </cell>
          <cell r="H25">
            <v>95</v>
          </cell>
          <cell r="I25">
            <v>78</v>
          </cell>
          <cell r="J25">
            <v>0.6</v>
          </cell>
          <cell r="K25">
            <v>4.2</v>
          </cell>
          <cell r="L25">
            <v>0</v>
          </cell>
          <cell r="M25">
            <v>42.598220396988403</v>
          </cell>
          <cell r="N25">
            <v>0</v>
          </cell>
          <cell r="O25">
            <v>34.032477842473298</v>
          </cell>
          <cell r="P25">
            <v>0</v>
          </cell>
          <cell r="Q25">
            <v>10.6</v>
          </cell>
          <cell r="R25">
            <v>1</v>
          </cell>
          <cell r="S25">
            <v>2840000</v>
          </cell>
          <cell r="T25">
            <v>2</v>
          </cell>
        </row>
        <row r="26">
          <cell r="A26">
            <v>30620</v>
          </cell>
          <cell r="B26" t="str">
            <v>s16</v>
          </cell>
          <cell r="C26">
            <v>42139</v>
          </cell>
          <cell r="D26">
            <v>23402</v>
          </cell>
          <cell r="E26">
            <v>39337</v>
          </cell>
          <cell r="F26">
            <v>0</v>
          </cell>
          <cell r="G26">
            <v>42139</v>
          </cell>
          <cell r="H26">
            <v>122</v>
          </cell>
          <cell r="I26">
            <v>244</v>
          </cell>
          <cell r="J26">
            <v>6.7</v>
          </cell>
          <cell r="K26">
            <v>2.4</v>
          </cell>
          <cell r="L26">
            <v>0</v>
          </cell>
          <cell r="M26">
            <v>51.299110198494198</v>
          </cell>
          <cell r="N26">
            <v>1</v>
          </cell>
          <cell r="O26">
            <v>25.1846435485228</v>
          </cell>
          <cell r="P26">
            <v>0</v>
          </cell>
          <cell r="Q26">
            <v>50.5</v>
          </cell>
          <cell r="R26">
            <v>1</v>
          </cell>
          <cell r="S26">
            <v>994500</v>
          </cell>
          <cell r="T26">
            <v>2</v>
          </cell>
        </row>
        <row r="27">
          <cell r="A27">
            <v>30622</v>
          </cell>
          <cell r="B27" t="str">
            <v>s16</v>
          </cell>
          <cell r="C27">
            <v>42132</v>
          </cell>
          <cell r="D27">
            <v>20114</v>
          </cell>
          <cell r="E27">
            <v>39337</v>
          </cell>
          <cell r="F27">
            <v>0</v>
          </cell>
          <cell r="G27">
            <v>42132</v>
          </cell>
          <cell r="H27">
            <v>26</v>
          </cell>
          <cell r="I27">
            <v>30</v>
          </cell>
          <cell r="J27">
            <v>0.5</v>
          </cell>
          <cell r="K27">
            <v>4.4000000000000004</v>
          </cell>
          <cell r="L27">
            <v>0</v>
          </cell>
          <cell r="M27">
            <v>60.2819986310746</v>
          </cell>
          <cell r="N27">
            <v>1</v>
          </cell>
          <cell r="O27">
            <v>24.703508224050601</v>
          </cell>
          <cell r="P27">
            <v>0</v>
          </cell>
          <cell r="Q27">
            <v>6.1</v>
          </cell>
          <cell r="R27">
            <v>1</v>
          </cell>
          <cell r="S27">
            <v>14800000</v>
          </cell>
          <cell r="T27">
            <v>0</v>
          </cell>
        </row>
        <row r="28">
          <cell r="A28">
            <v>30653</v>
          </cell>
          <cell r="B28" t="str">
            <v>v19</v>
          </cell>
          <cell r="C28">
            <v>43504</v>
          </cell>
          <cell r="D28">
            <v>26348</v>
          </cell>
          <cell r="E28">
            <v>39429</v>
          </cell>
          <cell r="F28">
            <v>0</v>
          </cell>
          <cell r="G28">
            <v>43682</v>
          </cell>
          <cell r="H28">
            <v>9</v>
          </cell>
          <cell r="I28">
            <v>23</v>
          </cell>
          <cell r="J28">
            <v>0.3</v>
          </cell>
          <cell r="K28">
            <v>3.3</v>
          </cell>
          <cell r="L28">
            <v>1</v>
          </cell>
          <cell r="M28">
            <v>46.9705681040383</v>
          </cell>
          <cell r="N28">
            <v>1</v>
          </cell>
          <cell r="O28">
            <v>21.147718917404902</v>
          </cell>
          <cell r="P28">
            <v>1</v>
          </cell>
          <cell r="Q28">
            <v>5.3</v>
          </cell>
          <cell r="R28">
            <v>1</v>
          </cell>
          <cell r="S28">
            <v>877500</v>
          </cell>
          <cell r="T28">
            <v>0</v>
          </cell>
        </row>
        <row r="29">
          <cell r="A29">
            <v>30679</v>
          </cell>
          <cell r="B29" t="str">
            <v>s13</v>
          </cell>
          <cell r="C29">
            <v>41662</v>
          </cell>
          <cell r="D29">
            <v>19702</v>
          </cell>
          <cell r="E29">
            <v>39484</v>
          </cell>
          <cell r="F29">
            <v>0</v>
          </cell>
          <cell r="G29">
            <v>41662</v>
          </cell>
          <cell r="H29">
            <v>48</v>
          </cell>
          <cell r="I29">
            <v>34</v>
          </cell>
          <cell r="J29">
            <v>0.3</v>
          </cell>
          <cell r="K29">
            <v>4.3</v>
          </cell>
          <cell r="L29">
            <v>0</v>
          </cell>
          <cell r="M29">
            <v>60.1232032854209</v>
          </cell>
          <cell r="N29">
            <v>1</v>
          </cell>
          <cell r="O29">
            <v>34.581847007530698</v>
          </cell>
          <cell r="P29">
            <v>0</v>
          </cell>
          <cell r="Q29">
            <v>14.4</v>
          </cell>
          <cell r="R29">
            <v>1</v>
          </cell>
          <cell r="S29">
            <v>1494000</v>
          </cell>
          <cell r="T29">
            <v>2</v>
          </cell>
        </row>
        <row r="30">
          <cell r="A30">
            <v>30697</v>
          </cell>
          <cell r="B30" t="str">
            <v>v16</v>
          </cell>
          <cell r="C30">
            <v>42521</v>
          </cell>
          <cell r="D30">
            <v>23525</v>
          </cell>
          <cell r="E30">
            <v>39532</v>
          </cell>
          <cell r="F30">
            <v>0</v>
          </cell>
          <cell r="G30">
            <v>42521</v>
          </cell>
          <cell r="H30">
            <v>17</v>
          </cell>
          <cell r="I30">
            <v>34</v>
          </cell>
          <cell r="J30">
            <v>0.7</v>
          </cell>
          <cell r="K30">
            <v>4.4000000000000004</v>
          </cell>
          <cell r="L30">
            <v>0</v>
          </cell>
          <cell r="M30">
            <v>52.008213552361397</v>
          </cell>
          <cell r="N30">
            <v>1</v>
          </cell>
          <cell r="O30">
            <v>26.346025079133199</v>
          </cell>
          <cell r="P30">
            <v>1</v>
          </cell>
          <cell r="Q30">
            <v>4.8</v>
          </cell>
          <cell r="R30">
            <v>1</v>
          </cell>
          <cell r="S30">
            <v>4271496</v>
          </cell>
          <cell r="T30">
            <v>0</v>
          </cell>
        </row>
        <row r="31">
          <cell r="A31">
            <v>30770</v>
          </cell>
          <cell r="B31" t="str">
            <v>s12</v>
          </cell>
          <cell r="C31">
            <v>42075</v>
          </cell>
          <cell r="D31">
            <v>23038</v>
          </cell>
          <cell r="E31">
            <v>39689</v>
          </cell>
          <cell r="F31">
            <v>0</v>
          </cell>
          <cell r="G31">
            <v>42075</v>
          </cell>
          <cell r="H31">
            <v>25</v>
          </cell>
          <cell r="I31">
            <v>47</v>
          </cell>
          <cell r="J31">
            <v>0.5</v>
          </cell>
          <cell r="K31">
            <v>3.6</v>
          </cell>
          <cell r="L31">
            <v>1</v>
          </cell>
          <cell r="M31">
            <v>52.1204654346338</v>
          </cell>
          <cell r="N31">
            <v>1</v>
          </cell>
          <cell r="O31">
            <v>23.687357740827899</v>
          </cell>
          <cell r="P31">
            <v>0</v>
          </cell>
          <cell r="Q31">
            <v>18.5</v>
          </cell>
          <cell r="R31">
            <v>1</v>
          </cell>
          <cell r="S31">
            <v>5320000</v>
          </cell>
          <cell r="T31">
            <v>2</v>
          </cell>
        </row>
        <row r="32">
          <cell r="A32">
            <v>30806</v>
          </cell>
          <cell r="B32" t="str">
            <v>v16</v>
          </cell>
          <cell r="C32">
            <v>42541</v>
          </cell>
          <cell r="D32">
            <v>22531</v>
          </cell>
          <cell r="E32">
            <v>39717</v>
          </cell>
          <cell r="F32">
            <v>0</v>
          </cell>
          <cell r="G32">
            <v>42360</v>
          </cell>
          <cell r="H32">
            <v>32</v>
          </cell>
          <cell r="I32">
            <v>46</v>
          </cell>
          <cell r="J32">
            <v>0.4</v>
          </cell>
          <cell r="K32">
            <v>4</v>
          </cell>
          <cell r="L32">
            <v>1</v>
          </cell>
          <cell r="M32">
            <v>54.784394250513301</v>
          </cell>
          <cell r="N32">
            <v>1</v>
          </cell>
          <cell r="O32">
            <v>25.024766398603902</v>
          </cell>
          <cell r="P32">
            <v>1</v>
          </cell>
          <cell r="Q32">
            <v>7</v>
          </cell>
          <cell r="R32">
            <v>1</v>
          </cell>
          <cell r="S32">
            <v>786412</v>
          </cell>
          <cell r="T32">
            <v>0</v>
          </cell>
        </row>
        <row r="33">
          <cell r="A33">
            <v>30818</v>
          </cell>
          <cell r="B33" t="str">
            <v>s22</v>
          </cell>
          <cell r="C33">
            <v>43607</v>
          </cell>
          <cell r="D33">
            <v>24204</v>
          </cell>
          <cell r="E33">
            <v>39724</v>
          </cell>
          <cell r="F33">
            <v>0</v>
          </cell>
          <cell r="G33">
            <v>43607</v>
          </cell>
          <cell r="H33">
            <v>30</v>
          </cell>
          <cell r="I33">
            <v>33</v>
          </cell>
          <cell r="J33">
            <v>0.4</v>
          </cell>
          <cell r="K33">
            <v>4.2</v>
          </cell>
          <cell r="L33">
            <v>0</v>
          </cell>
          <cell r="M33">
            <v>53.122518822724203</v>
          </cell>
          <cell r="N33">
            <v>1</v>
          </cell>
          <cell r="O33">
            <v>25.719597154342701</v>
          </cell>
          <cell r="P33">
            <v>0</v>
          </cell>
          <cell r="Q33">
            <v>11.1</v>
          </cell>
          <cell r="R33">
            <v>1</v>
          </cell>
          <cell r="S33">
            <v>7800000</v>
          </cell>
          <cell r="T33">
            <v>2</v>
          </cell>
        </row>
        <row r="34">
          <cell r="A34">
            <v>38356</v>
          </cell>
          <cell r="B34" t="str">
            <v>v04</v>
          </cell>
          <cell r="C34">
            <v>41697</v>
          </cell>
          <cell r="D34">
            <v>23573</v>
          </cell>
          <cell r="E34">
            <v>40351</v>
          </cell>
          <cell r="F34">
            <v>0</v>
          </cell>
          <cell r="G34">
            <v>41515</v>
          </cell>
          <cell r="H34">
            <v>23</v>
          </cell>
          <cell r="I34">
            <v>27</v>
          </cell>
          <cell r="J34">
            <v>0.4</v>
          </cell>
          <cell r="K34">
            <v>3.8</v>
          </cell>
          <cell r="L34">
            <v>0</v>
          </cell>
          <cell r="M34">
            <v>49.620807665982198</v>
          </cell>
          <cell r="N34">
            <v>1</v>
          </cell>
          <cell r="O34">
            <v>21.625716990521401</v>
          </cell>
          <cell r="P34">
            <v>1</v>
          </cell>
          <cell r="Q34">
            <v>6.9</v>
          </cell>
          <cell r="R34">
            <v>1</v>
          </cell>
          <cell r="S34">
            <v>1402700</v>
          </cell>
          <cell r="T34">
            <v>0</v>
          </cell>
        </row>
        <row r="35">
          <cell r="A35">
            <v>39349</v>
          </cell>
          <cell r="B35" t="str">
            <v>v05</v>
          </cell>
          <cell r="C35">
            <v>41718</v>
          </cell>
          <cell r="D35">
            <v>24715</v>
          </cell>
          <cell r="E35">
            <v>40998</v>
          </cell>
          <cell r="F35">
            <v>0</v>
          </cell>
          <cell r="G35">
            <v>41718</v>
          </cell>
          <cell r="H35">
            <v>33</v>
          </cell>
          <cell r="I35">
            <v>25</v>
          </cell>
          <cell r="J35">
            <v>0.5</v>
          </cell>
          <cell r="K35">
            <v>4.5</v>
          </cell>
          <cell r="L35">
            <v>0</v>
          </cell>
          <cell r="M35">
            <v>46.551676933607098</v>
          </cell>
          <cell r="N35">
            <v>1</v>
          </cell>
          <cell r="O35">
            <v>24.994658516646901</v>
          </cell>
          <cell r="P35">
            <v>1</v>
          </cell>
          <cell r="Q35">
            <v>4.2</v>
          </cell>
          <cell r="R35">
            <v>1</v>
          </cell>
          <cell r="S35">
            <v>4199800</v>
          </cell>
          <cell r="T35">
            <v>0</v>
          </cell>
        </row>
        <row r="36">
          <cell r="A36">
            <v>39894</v>
          </cell>
          <cell r="B36" t="str">
            <v>v12</v>
          </cell>
          <cell r="C36">
            <v>42620</v>
          </cell>
          <cell r="D36">
            <v>20905</v>
          </cell>
          <cell r="E36">
            <v>40372</v>
          </cell>
          <cell r="F36">
            <v>0</v>
          </cell>
          <cell r="G36">
            <v>42801</v>
          </cell>
          <cell r="H36">
            <v>38</v>
          </cell>
          <cell r="I36">
            <v>50</v>
          </cell>
          <cell r="J36">
            <v>1</v>
          </cell>
          <cell r="K36">
            <v>3.3</v>
          </cell>
          <cell r="L36">
            <v>0</v>
          </cell>
          <cell r="M36">
            <v>59.452429842573601</v>
          </cell>
          <cell r="N36">
            <v>1</v>
          </cell>
          <cell r="O36">
            <v>25.098114045830201</v>
          </cell>
          <cell r="P36">
            <v>1</v>
          </cell>
          <cell r="Q36">
            <v>75</v>
          </cell>
          <cell r="R36">
            <v>1</v>
          </cell>
          <cell r="S36">
            <v>405</v>
          </cell>
          <cell r="T36">
            <v>2</v>
          </cell>
        </row>
        <row r="37">
          <cell r="A37">
            <v>50003</v>
          </cell>
          <cell r="B37" t="str">
            <v>s05</v>
          </cell>
          <cell r="C37">
            <v>43489</v>
          </cell>
          <cell r="D37">
            <v>25725</v>
          </cell>
          <cell r="E37">
            <v>42844</v>
          </cell>
          <cell r="F37">
            <v>0</v>
          </cell>
          <cell r="G37">
            <v>43665</v>
          </cell>
          <cell r="H37">
            <v>15</v>
          </cell>
          <cell r="I37">
            <v>22</v>
          </cell>
          <cell r="J37">
            <v>0.7</v>
          </cell>
          <cell r="K37">
            <v>3.8</v>
          </cell>
          <cell r="L37">
            <v>1</v>
          </cell>
          <cell r="M37">
            <v>48.635181382614597</v>
          </cell>
          <cell r="N37">
            <v>1</v>
          </cell>
          <cell r="O37">
            <v>20.4859701280356</v>
          </cell>
          <cell r="P37">
            <v>0</v>
          </cell>
          <cell r="Q37">
            <v>3.9</v>
          </cell>
          <cell r="R37">
            <v>1</v>
          </cell>
          <cell r="S37">
            <v>3750000</v>
          </cell>
          <cell r="T37">
            <v>0</v>
          </cell>
        </row>
        <row r="38">
          <cell r="A38">
            <v>50107</v>
          </cell>
          <cell r="B38" t="str">
            <v>v07</v>
          </cell>
          <cell r="C38">
            <v>43577</v>
          </cell>
          <cell r="D38">
            <v>21811</v>
          </cell>
          <cell r="E38">
            <v>42314</v>
          </cell>
          <cell r="F38">
            <v>0</v>
          </cell>
          <cell r="G38">
            <v>43397</v>
          </cell>
          <cell r="H38">
            <v>21</v>
          </cell>
          <cell r="I38">
            <v>25</v>
          </cell>
          <cell r="J38">
            <v>0.7</v>
          </cell>
          <cell r="K38">
            <v>4.0999999999999996</v>
          </cell>
          <cell r="L38">
            <v>0</v>
          </cell>
          <cell r="M38">
            <v>59.592060232717301</v>
          </cell>
          <cell r="N38">
            <v>1</v>
          </cell>
          <cell r="O38">
            <v>19.6188093681547</v>
          </cell>
          <cell r="P38">
            <v>1</v>
          </cell>
          <cell r="Q38">
            <v>4.9000000000000004</v>
          </cell>
          <cell r="R38">
            <v>1</v>
          </cell>
          <cell r="S38">
            <v>14775000</v>
          </cell>
          <cell r="T38">
            <v>0</v>
          </cell>
        </row>
        <row r="39">
          <cell r="A39">
            <v>50165</v>
          </cell>
          <cell r="B39" t="str">
            <v>v02</v>
          </cell>
          <cell r="C39">
            <v>43084</v>
          </cell>
          <cell r="D39">
            <v>25947</v>
          </cell>
          <cell r="E39">
            <v>42478</v>
          </cell>
          <cell r="F39">
            <v>0</v>
          </cell>
          <cell r="G39">
            <v>43084</v>
          </cell>
          <cell r="H39">
            <v>17</v>
          </cell>
          <cell r="I39">
            <v>20</v>
          </cell>
          <cell r="J39">
            <v>0.7</v>
          </cell>
          <cell r="K39">
            <v>3.9</v>
          </cell>
          <cell r="L39">
            <v>1</v>
          </cell>
          <cell r="M39">
            <v>46.918548939082797</v>
          </cell>
          <cell r="N39">
            <v>1</v>
          </cell>
          <cell r="O39">
            <v>27.3695484024514</v>
          </cell>
          <cell r="P39">
            <v>1</v>
          </cell>
          <cell r="Q39">
            <v>13.1</v>
          </cell>
          <cell r="R39">
            <v>1</v>
          </cell>
          <cell r="S39">
            <v>360</v>
          </cell>
          <cell r="T39">
            <v>2</v>
          </cell>
        </row>
        <row r="40">
          <cell r="A40">
            <v>50203</v>
          </cell>
          <cell r="B40" t="str">
            <v>v05</v>
          </cell>
          <cell r="C40">
            <v>43594</v>
          </cell>
          <cell r="D40">
            <v>22492</v>
          </cell>
          <cell r="E40">
            <v>42656</v>
          </cell>
          <cell r="F40">
            <v>0</v>
          </cell>
          <cell r="G40">
            <v>43594</v>
          </cell>
          <cell r="H40">
            <v>57</v>
          </cell>
          <cell r="I40">
            <v>122</v>
          </cell>
          <cell r="J40">
            <v>0.4</v>
          </cell>
          <cell r="K40">
            <v>3.6</v>
          </cell>
          <cell r="L40">
            <v>0</v>
          </cell>
          <cell r="M40">
            <v>57.774127310061601</v>
          </cell>
          <cell r="N40">
            <v>1</v>
          </cell>
          <cell r="O40">
            <v>22.508256886665901</v>
          </cell>
          <cell r="P40">
            <v>1</v>
          </cell>
          <cell r="Q40">
            <v>44</v>
          </cell>
          <cell r="R40">
            <v>1</v>
          </cell>
          <cell r="S40">
            <v>2017500</v>
          </cell>
          <cell r="T40">
            <v>2</v>
          </cell>
        </row>
        <row r="41">
          <cell r="A41">
            <v>50227</v>
          </cell>
          <cell r="B41" t="str">
            <v>s02</v>
          </cell>
          <cell r="C41">
            <v>42481</v>
          </cell>
          <cell r="D41">
            <v>27792</v>
          </cell>
          <cell r="E41">
            <v>42283</v>
          </cell>
          <cell r="F41">
            <v>0</v>
          </cell>
          <cell r="G41">
            <v>42481</v>
          </cell>
          <cell r="H41">
            <v>94</v>
          </cell>
          <cell r="I41">
            <v>68</v>
          </cell>
          <cell r="J41">
            <v>0.6</v>
          </cell>
          <cell r="K41">
            <v>4</v>
          </cell>
          <cell r="L41">
            <v>0</v>
          </cell>
          <cell r="M41">
            <v>40.216290212183402</v>
          </cell>
          <cell r="N41">
            <v>0</v>
          </cell>
          <cell r="O41">
            <v>27.0176458335417</v>
          </cell>
          <cell r="P41">
            <v>0</v>
          </cell>
          <cell r="Q41">
            <v>10.9</v>
          </cell>
          <cell r="R41">
            <v>1</v>
          </cell>
          <cell r="S41">
            <v>15550000</v>
          </cell>
          <cell r="T41">
            <v>2</v>
          </cell>
        </row>
        <row r="42">
          <cell r="A42">
            <v>50478</v>
          </cell>
          <cell r="B42" t="str">
            <v>v04</v>
          </cell>
          <cell r="C42">
            <v>43188</v>
          </cell>
          <cell r="D42">
            <v>21445</v>
          </cell>
          <cell r="E42">
            <v>42600</v>
          </cell>
          <cell r="F42">
            <v>0</v>
          </cell>
          <cell r="G42">
            <v>43007</v>
          </cell>
          <cell r="H42">
            <v>28</v>
          </cell>
          <cell r="I42">
            <v>46</v>
          </cell>
          <cell r="J42">
            <v>0.5</v>
          </cell>
          <cell r="K42">
            <v>4.0999999999999996</v>
          </cell>
          <cell r="L42">
            <v>0</v>
          </cell>
          <cell r="M42">
            <v>59.529089664613302</v>
          </cell>
          <cell r="N42">
            <v>1</v>
          </cell>
          <cell r="O42">
            <v>20.672894836510501</v>
          </cell>
          <cell r="P42">
            <v>1</v>
          </cell>
          <cell r="Q42">
            <v>6.8</v>
          </cell>
          <cell r="R42">
            <v>1</v>
          </cell>
          <cell r="S42">
            <v>5030</v>
          </cell>
          <cell r="T42">
            <v>0</v>
          </cell>
        </row>
        <row r="43">
          <cell r="A43">
            <v>50495</v>
          </cell>
          <cell r="B43" t="str">
            <v>s07</v>
          </cell>
          <cell r="C43">
            <v>43584</v>
          </cell>
          <cell r="D43">
            <v>21494</v>
          </cell>
          <cell r="E43">
            <v>42605</v>
          </cell>
          <cell r="F43">
            <v>0</v>
          </cell>
          <cell r="G43">
            <v>43404</v>
          </cell>
          <cell r="H43">
            <v>52</v>
          </cell>
          <cell r="I43">
            <v>35</v>
          </cell>
          <cell r="J43">
            <v>0.4</v>
          </cell>
          <cell r="K43">
            <v>4.2</v>
          </cell>
          <cell r="L43">
            <v>0</v>
          </cell>
          <cell r="M43">
            <v>60.479123887748102</v>
          </cell>
          <cell r="N43">
            <v>1</v>
          </cell>
          <cell r="O43">
            <v>27.239942579041401</v>
          </cell>
          <cell r="P43">
            <v>0</v>
          </cell>
          <cell r="Q43">
            <v>6.6</v>
          </cell>
          <cell r="R43">
            <v>1</v>
          </cell>
          <cell r="S43">
            <v>2017500</v>
          </cell>
          <cell r="T43">
            <v>0</v>
          </cell>
        </row>
        <row r="44">
          <cell r="A44">
            <v>50725</v>
          </cell>
          <cell r="B44" t="str">
            <v>s03</v>
          </cell>
          <cell r="C44">
            <v>42761</v>
          </cell>
          <cell r="D44">
            <v>20091</v>
          </cell>
          <cell r="E44">
            <v>42548</v>
          </cell>
          <cell r="F44">
            <v>0</v>
          </cell>
          <cell r="G44">
            <v>42942</v>
          </cell>
          <cell r="H44">
            <v>15</v>
          </cell>
          <cell r="I44">
            <v>22</v>
          </cell>
          <cell r="J44">
            <v>0.4</v>
          </cell>
          <cell r="K44">
            <v>4.2</v>
          </cell>
          <cell r="L44">
            <v>0</v>
          </cell>
          <cell r="M44">
            <v>62.067077344284698</v>
          </cell>
          <cell r="N44">
            <v>1</v>
          </cell>
          <cell r="O44">
            <v>29.391349758374201</v>
          </cell>
          <cell r="P44">
            <v>0</v>
          </cell>
          <cell r="Q44">
            <v>10.5</v>
          </cell>
          <cell r="R44">
            <v>1</v>
          </cell>
          <cell r="S44">
            <v>337000</v>
          </cell>
          <cell r="T44">
            <v>2</v>
          </cell>
        </row>
        <row r="45">
          <cell r="A45">
            <v>50856</v>
          </cell>
          <cell r="B45" t="str">
            <v>s04</v>
          </cell>
          <cell r="C45">
            <v>42800</v>
          </cell>
          <cell r="D45">
            <v>21155</v>
          </cell>
          <cell r="E45">
            <v>42320</v>
          </cell>
          <cell r="F45">
            <v>0</v>
          </cell>
          <cell r="G45">
            <v>42800</v>
          </cell>
          <cell r="H45">
            <v>43</v>
          </cell>
          <cell r="I45">
            <v>34</v>
          </cell>
          <cell r="J45">
            <v>0.5</v>
          </cell>
          <cell r="K45">
            <v>3.8</v>
          </cell>
          <cell r="L45">
            <v>0</v>
          </cell>
          <cell r="M45">
            <v>59.260780287474297</v>
          </cell>
          <cell r="N45">
            <v>1</v>
          </cell>
          <cell r="O45">
            <v>35.7785467128028</v>
          </cell>
          <cell r="P45">
            <v>0</v>
          </cell>
          <cell r="Q45">
            <v>21.3</v>
          </cell>
          <cell r="R45">
            <v>1</v>
          </cell>
          <cell r="S45">
            <v>2820000</v>
          </cell>
          <cell r="T45">
            <v>2</v>
          </cell>
        </row>
        <row r="46">
          <cell r="A46">
            <v>51073</v>
          </cell>
          <cell r="B46" t="str">
            <v>v03</v>
          </cell>
          <cell r="C46">
            <v>43601</v>
          </cell>
          <cell r="D46">
            <v>26534</v>
          </cell>
          <cell r="E46">
            <v>43074</v>
          </cell>
          <cell r="F46">
            <v>0</v>
          </cell>
          <cell r="G46">
            <v>43601</v>
          </cell>
          <cell r="H46">
            <v>16</v>
          </cell>
          <cell r="I46">
            <v>28</v>
          </cell>
          <cell r="J46">
            <v>0.6</v>
          </cell>
          <cell r="K46">
            <v>3.5</v>
          </cell>
          <cell r="L46">
            <v>1</v>
          </cell>
          <cell r="M46">
            <v>46.7268993839836</v>
          </cell>
          <cell r="N46">
            <v>1</v>
          </cell>
          <cell r="O46">
            <v>32.1566624695119</v>
          </cell>
          <cell r="P46">
            <v>1</v>
          </cell>
          <cell r="Q46">
            <v>3.7</v>
          </cell>
          <cell r="R46">
            <v>1</v>
          </cell>
          <cell r="S46">
            <v>1005000</v>
          </cell>
          <cell r="T46">
            <v>0</v>
          </cell>
        </row>
        <row r="47">
          <cell r="A47">
            <v>51099</v>
          </cell>
          <cell r="B47" t="str">
            <v>s03</v>
          </cell>
          <cell r="C47">
            <v>43579</v>
          </cell>
          <cell r="D47">
            <v>29400</v>
          </cell>
          <cell r="E47">
            <v>43369</v>
          </cell>
          <cell r="F47">
            <v>0</v>
          </cell>
          <cell r="G47">
            <v>43399</v>
          </cell>
          <cell r="H47">
            <v>25</v>
          </cell>
          <cell r="I47">
            <v>23</v>
          </cell>
          <cell r="J47">
            <v>0.4</v>
          </cell>
          <cell r="K47">
            <v>3.7</v>
          </cell>
          <cell r="L47">
            <v>1</v>
          </cell>
          <cell r="M47">
            <v>38.819986310746103</v>
          </cell>
          <cell r="N47">
            <v>0</v>
          </cell>
          <cell r="O47">
            <v>27.140782026545502</v>
          </cell>
          <cell r="P47">
            <v>0</v>
          </cell>
          <cell r="Q47">
            <v>5.2</v>
          </cell>
          <cell r="R47">
            <v>1</v>
          </cell>
          <cell r="S47">
            <v>279000</v>
          </cell>
          <cell r="T47">
            <v>0</v>
          </cell>
        </row>
        <row r="48">
          <cell r="A48">
            <v>51566</v>
          </cell>
          <cell r="B48" t="str">
            <v>s04</v>
          </cell>
          <cell r="C48">
            <v>43481</v>
          </cell>
          <cell r="D48">
            <v>23245</v>
          </cell>
          <cell r="E48">
            <v>43081</v>
          </cell>
          <cell r="F48">
            <v>0</v>
          </cell>
          <cell r="G48">
            <v>43481</v>
          </cell>
          <cell r="H48">
            <v>35</v>
          </cell>
          <cell r="I48">
            <v>54</v>
          </cell>
          <cell r="J48">
            <v>0.5</v>
          </cell>
          <cell r="K48">
            <v>3.9</v>
          </cell>
          <cell r="L48">
            <v>0</v>
          </cell>
          <cell r="M48">
            <v>55.403148528405197</v>
          </cell>
          <cell r="N48">
            <v>0</v>
          </cell>
          <cell r="O48">
            <v>28.145412263602498</v>
          </cell>
          <cell r="P48">
            <v>0</v>
          </cell>
          <cell r="Q48">
            <v>10.4</v>
          </cell>
          <cell r="R48">
            <v>1</v>
          </cell>
          <cell r="S48">
            <v>2370000</v>
          </cell>
          <cell r="T48">
            <v>2</v>
          </cell>
        </row>
        <row r="49">
          <cell r="A49">
            <v>51605</v>
          </cell>
          <cell r="B49" t="str">
            <v>s03</v>
          </cell>
          <cell r="C49">
            <v>43215</v>
          </cell>
          <cell r="D49">
            <v>26690</v>
          </cell>
          <cell r="E49">
            <v>42871</v>
          </cell>
          <cell r="F49">
            <v>0</v>
          </cell>
          <cell r="G49">
            <v>43033</v>
          </cell>
          <cell r="H49">
            <v>20</v>
          </cell>
          <cell r="I49">
            <v>37</v>
          </cell>
          <cell r="J49">
            <v>0.3</v>
          </cell>
          <cell r="K49">
            <v>3.9</v>
          </cell>
          <cell r="L49">
            <v>1</v>
          </cell>
          <cell r="M49">
            <v>45.242984257358003</v>
          </cell>
          <cell r="N49">
            <v>1</v>
          </cell>
          <cell r="O49">
            <v>26.087002762914601</v>
          </cell>
          <cell r="P49">
            <v>0</v>
          </cell>
          <cell r="Q49">
            <v>6.3</v>
          </cell>
          <cell r="R49">
            <v>1</v>
          </cell>
          <cell r="S49">
            <v>8850000</v>
          </cell>
          <cell r="T49">
            <v>0</v>
          </cell>
        </row>
        <row r="50">
          <cell r="A50">
            <v>70114</v>
          </cell>
          <cell r="B50" t="str">
            <v>s24</v>
          </cell>
          <cell r="C50">
            <v>42836</v>
          </cell>
          <cell r="D50">
            <v>21351</v>
          </cell>
          <cell r="G50">
            <v>42836</v>
          </cell>
          <cell r="H50">
            <v>67</v>
          </cell>
          <cell r="I50">
            <v>68</v>
          </cell>
          <cell r="J50">
            <v>0.6</v>
          </cell>
          <cell r="K50">
            <v>4.3</v>
          </cell>
          <cell r="L50">
            <v>0</v>
          </cell>
          <cell r="M50">
            <v>58.822724161533202</v>
          </cell>
          <cell r="N50">
            <v>1</v>
          </cell>
          <cell r="O50">
            <v>21.779914329908902</v>
          </cell>
          <cell r="P50">
            <v>0</v>
          </cell>
          <cell r="Q50">
            <v>11.4</v>
          </cell>
          <cell r="R50">
            <v>1</v>
          </cell>
          <cell r="S50">
            <v>182000</v>
          </cell>
          <cell r="T50">
            <v>2</v>
          </cell>
        </row>
        <row r="51">
          <cell r="A51">
            <v>70180</v>
          </cell>
          <cell r="B51" t="str">
            <v>s48</v>
          </cell>
          <cell r="C51">
            <v>43627</v>
          </cell>
          <cell r="D51">
            <v>23137</v>
          </cell>
          <cell r="E51">
            <v>38643</v>
          </cell>
          <cell r="F51">
            <v>0</v>
          </cell>
          <cell r="G51">
            <v>43448</v>
          </cell>
          <cell r="H51">
            <v>25</v>
          </cell>
          <cell r="I51">
            <v>31</v>
          </cell>
          <cell r="J51">
            <v>0.5</v>
          </cell>
          <cell r="K51">
            <v>4.5</v>
          </cell>
          <cell r="L51">
            <v>0</v>
          </cell>
          <cell r="M51">
            <v>56.098562628336801</v>
          </cell>
          <cell r="N51">
            <v>1</v>
          </cell>
          <cell r="O51">
            <v>19.730623818525501</v>
          </cell>
          <cell r="P51">
            <v>0</v>
          </cell>
          <cell r="Q51">
            <v>4.5</v>
          </cell>
          <cell r="R51">
            <v>1</v>
          </cell>
          <cell r="S51">
            <v>1987500</v>
          </cell>
          <cell r="T51">
            <v>0</v>
          </cell>
        </row>
        <row r="52">
          <cell r="A52">
            <v>70346</v>
          </cell>
          <cell r="B52" t="str">
            <v>s28</v>
          </cell>
          <cell r="C52">
            <v>42025</v>
          </cell>
          <cell r="D52">
            <v>24074</v>
          </cell>
          <cell r="E52">
            <v>39009</v>
          </cell>
          <cell r="F52">
            <v>0</v>
          </cell>
          <cell r="G52">
            <v>42206</v>
          </cell>
          <cell r="H52">
            <v>28</v>
          </cell>
          <cell r="I52">
            <v>25</v>
          </cell>
          <cell r="J52">
            <v>0.3</v>
          </cell>
          <cell r="K52">
            <v>4.3</v>
          </cell>
          <cell r="L52">
            <v>0</v>
          </cell>
          <cell r="M52">
            <v>49.147159479808401</v>
          </cell>
          <cell r="N52">
            <v>1</v>
          </cell>
          <cell r="O52">
            <v>20.922251114174198</v>
          </cell>
          <cell r="P52">
            <v>0</v>
          </cell>
          <cell r="Q52">
            <v>3.5</v>
          </cell>
          <cell r="R52">
            <v>1</v>
          </cell>
          <cell r="S52">
            <v>22000000</v>
          </cell>
          <cell r="T52">
            <v>0</v>
          </cell>
        </row>
        <row r="53">
          <cell r="A53">
            <v>70420</v>
          </cell>
          <cell r="B53" t="str">
            <v>s42</v>
          </cell>
          <cell r="C53">
            <v>42802</v>
          </cell>
          <cell r="D53">
            <v>21873</v>
          </cell>
          <cell r="E53">
            <v>38665</v>
          </cell>
          <cell r="F53">
            <v>0</v>
          </cell>
          <cell r="G53">
            <v>42802</v>
          </cell>
          <cell r="H53">
            <v>23</v>
          </cell>
          <cell r="I53">
            <v>25</v>
          </cell>
          <cell r="J53">
            <v>0.4</v>
          </cell>
          <cell r="K53">
            <v>4.0999999999999996</v>
          </cell>
          <cell r="L53">
            <v>1</v>
          </cell>
          <cell r="M53">
            <v>57.300479123887698</v>
          </cell>
          <cell r="N53">
            <v>1</v>
          </cell>
          <cell r="O53">
            <v>21.002496388731998</v>
          </cell>
          <cell r="P53">
            <v>0</v>
          </cell>
          <cell r="Q53">
            <v>6.6</v>
          </cell>
          <cell r="R53">
            <v>1</v>
          </cell>
          <cell r="S53">
            <v>589000</v>
          </cell>
          <cell r="T53">
            <v>0</v>
          </cell>
        </row>
        <row r="54">
          <cell r="A54">
            <v>70434</v>
          </cell>
          <cell r="B54" t="str">
            <v>s41</v>
          </cell>
          <cell r="C54">
            <v>42165</v>
          </cell>
          <cell r="D54">
            <v>20787</v>
          </cell>
          <cell r="E54">
            <v>38685</v>
          </cell>
          <cell r="F54">
            <v>0</v>
          </cell>
          <cell r="G54">
            <v>42346</v>
          </cell>
          <cell r="H54">
            <v>26</v>
          </cell>
          <cell r="I54">
            <v>21</v>
          </cell>
          <cell r="J54">
            <v>0.3</v>
          </cell>
          <cell r="K54">
            <v>4.0999999999999996</v>
          </cell>
          <cell r="L54">
            <v>1</v>
          </cell>
          <cell r="M54">
            <v>58.529774127310098</v>
          </cell>
          <cell r="N54">
            <v>1</v>
          </cell>
          <cell r="O54">
            <v>29.588072993698798</v>
          </cell>
          <cell r="P54">
            <v>0</v>
          </cell>
          <cell r="Q54">
            <v>12</v>
          </cell>
          <cell r="R54">
            <v>1</v>
          </cell>
          <cell r="S54">
            <v>33700000</v>
          </cell>
          <cell r="T54">
            <v>2</v>
          </cell>
        </row>
        <row r="55">
          <cell r="A55">
            <v>70443</v>
          </cell>
          <cell r="B55" t="str">
            <v>s39</v>
          </cell>
          <cell r="C55">
            <v>42066</v>
          </cell>
          <cell r="D55">
            <v>18998</v>
          </cell>
          <cell r="E55">
            <v>38728</v>
          </cell>
          <cell r="F55">
            <v>0</v>
          </cell>
          <cell r="G55">
            <v>42066</v>
          </cell>
          <cell r="H55">
            <v>45</v>
          </cell>
          <cell r="I55">
            <v>60</v>
          </cell>
          <cell r="J55">
            <v>0.7</v>
          </cell>
          <cell r="K55">
            <v>3.7</v>
          </cell>
          <cell r="L55">
            <v>0</v>
          </cell>
          <cell r="M55">
            <v>63.156741957563298</v>
          </cell>
          <cell r="N55">
            <v>1</v>
          </cell>
          <cell r="O55">
            <v>38.937797430362203</v>
          </cell>
          <cell r="P55">
            <v>0</v>
          </cell>
          <cell r="Q55">
            <v>14.3</v>
          </cell>
          <cell r="R55">
            <v>1</v>
          </cell>
          <cell r="S55">
            <v>14600000</v>
          </cell>
          <cell r="T55">
            <v>2</v>
          </cell>
        </row>
        <row r="56">
          <cell r="A56">
            <v>70519</v>
          </cell>
          <cell r="B56" t="str">
            <v>s34</v>
          </cell>
          <cell r="C56">
            <v>43229</v>
          </cell>
          <cell r="D56">
            <v>23238</v>
          </cell>
          <cell r="E56">
            <v>38701</v>
          </cell>
          <cell r="F56">
            <v>0</v>
          </cell>
          <cell r="G56">
            <v>43229</v>
          </cell>
          <cell r="H56">
            <v>78</v>
          </cell>
          <cell r="I56">
            <v>89</v>
          </cell>
          <cell r="J56">
            <v>0.7</v>
          </cell>
          <cell r="K56">
            <v>4</v>
          </cell>
          <cell r="L56">
            <v>0</v>
          </cell>
          <cell r="M56">
            <v>54.732375085557798</v>
          </cell>
          <cell r="N56">
            <v>1</v>
          </cell>
          <cell r="O56">
            <v>19.178397453108801</v>
          </cell>
          <cell r="P56">
            <v>0</v>
          </cell>
          <cell r="Q56">
            <v>13.3</v>
          </cell>
          <cell r="R56">
            <v>1</v>
          </cell>
          <cell r="S56">
            <v>2940000</v>
          </cell>
          <cell r="T56">
            <v>2</v>
          </cell>
        </row>
        <row r="57">
          <cell r="A57">
            <v>79031</v>
          </cell>
          <cell r="B57" t="str">
            <v>v04</v>
          </cell>
          <cell r="C57">
            <v>43111</v>
          </cell>
          <cell r="D57">
            <v>27893</v>
          </cell>
          <cell r="G57">
            <v>43335</v>
          </cell>
          <cell r="H57">
            <v>29</v>
          </cell>
          <cell r="I57">
            <v>49</v>
          </cell>
          <cell r="J57">
            <v>0.3</v>
          </cell>
          <cell r="K57">
            <v>3.4</v>
          </cell>
          <cell r="L57">
            <v>1</v>
          </cell>
          <cell r="M57">
            <v>41.664613278576297</v>
          </cell>
          <cell r="N57">
            <v>1</v>
          </cell>
          <cell r="O57">
            <v>31.629329395377098</v>
          </cell>
          <cell r="P57">
            <v>1</v>
          </cell>
          <cell r="Q57">
            <v>12.9</v>
          </cell>
          <cell r="R57">
            <v>1</v>
          </cell>
          <cell r="S57">
            <v>627000</v>
          </cell>
          <cell r="T57">
            <v>2</v>
          </cell>
        </row>
        <row r="58">
          <cell r="A58">
            <v>81849</v>
          </cell>
          <cell r="B58" t="str">
            <v>s33</v>
          </cell>
          <cell r="C58">
            <v>42486</v>
          </cell>
          <cell r="D58">
            <v>22069</v>
          </cell>
          <cell r="E58">
            <v>38744</v>
          </cell>
          <cell r="F58">
            <v>0</v>
          </cell>
          <cell r="G58">
            <v>42486</v>
          </cell>
          <cell r="H58">
            <v>28</v>
          </cell>
          <cell r="I58">
            <v>30</v>
          </cell>
          <cell r="J58">
            <v>0.4</v>
          </cell>
          <cell r="K58">
            <v>4.7</v>
          </cell>
          <cell r="L58">
            <v>1</v>
          </cell>
          <cell r="M58">
            <v>55.8986995208761</v>
          </cell>
          <cell r="N58">
            <v>1</v>
          </cell>
          <cell r="O58">
            <v>19.8412611508545</v>
          </cell>
          <cell r="P58">
            <v>0</v>
          </cell>
          <cell r="Q58">
            <v>4.3</v>
          </cell>
          <cell r="R58">
            <v>1</v>
          </cell>
          <cell r="S58">
            <v>72364</v>
          </cell>
          <cell r="T58">
            <v>0</v>
          </cell>
        </row>
        <row r="59">
          <cell r="A59">
            <v>82978</v>
          </cell>
          <cell r="B59" t="str">
            <v>s33</v>
          </cell>
          <cell r="C59">
            <v>42830</v>
          </cell>
          <cell r="D59">
            <v>26954</v>
          </cell>
          <cell r="E59">
            <v>38811</v>
          </cell>
          <cell r="F59">
            <v>0</v>
          </cell>
          <cell r="G59">
            <v>42830</v>
          </cell>
          <cell r="H59">
            <v>45</v>
          </cell>
          <cell r="I59">
            <v>38</v>
          </cell>
          <cell r="J59">
            <v>0.4</v>
          </cell>
          <cell r="K59">
            <v>4.0999999999999996</v>
          </cell>
          <cell r="L59">
            <v>1</v>
          </cell>
          <cell r="M59">
            <v>43.466119096509203</v>
          </cell>
          <cell r="N59">
            <v>1</v>
          </cell>
          <cell r="O59">
            <v>25.942663414786299</v>
          </cell>
          <cell r="P59">
            <v>0</v>
          </cell>
          <cell r="Q59">
            <v>10.199999999999999</v>
          </cell>
          <cell r="R59">
            <v>1</v>
          </cell>
          <cell r="S59">
            <v>451000</v>
          </cell>
          <cell r="T59">
            <v>2</v>
          </cell>
        </row>
        <row r="60">
          <cell r="A60">
            <v>83790</v>
          </cell>
          <cell r="B60" t="str">
            <v>s27</v>
          </cell>
          <cell r="C60">
            <v>41716</v>
          </cell>
          <cell r="D60">
            <v>20310</v>
          </cell>
          <cell r="E60">
            <v>38694</v>
          </cell>
          <cell r="F60">
            <v>0</v>
          </cell>
          <cell r="G60">
            <v>41716</v>
          </cell>
          <cell r="H60">
            <v>32</v>
          </cell>
          <cell r="I60">
            <v>31</v>
          </cell>
          <cell r="J60">
            <v>0.5</v>
          </cell>
          <cell r="K60">
            <v>4.5999999999999996</v>
          </cell>
          <cell r="L60">
            <v>0</v>
          </cell>
          <cell r="M60">
            <v>58.6064339493498</v>
          </cell>
          <cell r="N60">
            <v>1</v>
          </cell>
          <cell r="O60">
            <v>24.410694006644</v>
          </cell>
          <cell r="P60">
            <v>0</v>
          </cell>
          <cell r="Q60">
            <v>9.9</v>
          </cell>
          <cell r="R60">
            <v>1</v>
          </cell>
          <cell r="S60">
            <v>3154000</v>
          </cell>
          <cell r="T60">
            <v>2</v>
          </cell>
        </row>
        <row r="61">
          <cell r="A61">
            <v>88595</v>
          </cell>
          <cell r="B61" t="str">
            <v>v26</v>
          </cell>
          <cell r="C61">
            <v>43871</v>
          </cell>
          <cell r="D61">
            <v>20342</v>
          </cell>
          <cell r="G61">
            <v>43871</v>
          </cell>
          <cell r="H61">
            <v>17</v>
          </cell>
          <cell r="I61">
            <v>22</v>
          </cell>
          <cell r="J61">
            <v>0.5</v>
          </cell>
          <cell r="K61">
            <v>4.0999999999999996</v>
          </cell>
          <cell r="L61">
            <v>0</v>
          </cell>
          <cell r="M61">
            <v>64.418891170431195</v>
          </cell>
          <cell r="N61">
            <v>1</v>
          </cell>
          <cell r="O61">
            <v>22.8812233539993</v>
          </cell>
          <cell r="P61">
            <v>1</v>
          </cell>
          <cell r="Q61">
            <v>4.5999999999999996</v>
          </cell>
          <cell r="R61">
            <v>1</v>
          </cell>
          <cell r="S61">
            <v>1029</v>
          </cell>
          <cell r="T61">
            <v>0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ansfer 06.03.22"/>
      <sheetName val="Transfer 06.08.22"/>
      <sheetName val="Transfer 07.11.22"/>
    </sheetNames>
    <sheetDataSet>
      <sheetData sheetId="0">
        <row r="1">
          <cell r="A1" t="str">
            <v>Subject</v>
          </cell>
          <cell r="B1" t="str">
            <v>HCC Status</v>
          </cell>
          <cell r="C1" t="str">
            <v>Sex</v>
          </cell>
          <cell r="D1" t="str">
            <v>Age</v>
          </cell>
          <cell r="E1" t="str">
            <v>Date Collection</v>
          </cell>
          <cell r="F1" t="str">
            <v>HCC Treatment date</v>
          </cell>
          <cell r="G1" t="str">
            <v>Image Date</v>
          </cell>
          <cell r="H1" t="str">
            <v>Lesion #</v>
          </cell>
          <cell r="I1" t="str">
            <v>Lesion diameter</v>
          </cell>
          <cell r="J1" t="str">
            <v>Vascular Invasion</v>
          </cell>
          <cell r="K1" t="str">
            <v>Extrahepatic M</v>
          </cell>
          <cell r="L1" t="str">
            <v>BCLC</v>
          </cell>
          <cell r="M1" t="str">
            <v>Child-Pugh</v>
          </cell>
          <cell r="N1" t="str">
            <v>BMI</v>
          </cell>
          <cell r="O1" t="str">
            <v>Race</v>
          </cell>
          <cell r="P1" t="str">
            <v>Liver Disease</v>
          </cell>
          <cell r="Q1" t="str">
            <v>AFP</v>
          </cell>
          <cell r="R1" t="str">
            <v>Date of Surgery/Tsplt</v>
          </cell>
          <cell r="S1" t="str">
            <v>Last Follow-up</v>
          </cell>
          <cell r="T1" t="str">
            <v>Deseased?</v>
          </cell>
        </row>
        <row r="2">
          <cell r="A2" t="str">
            <v>HCCAK009</v>
          </cell>
          <cell r="B2" t="str">
            <v>Yes</v>
          </cell>
          <cell r="C2">
            <v>2</v>
          </cell>
          <cell r="D2">
            <v>72</v>
          </cell>
          <cell r="E2">
            <v>42234</v>
          </cell>
          <cell r="F2" t="str">
            <v>No Prior Treatment</v>
          </cell>
          <cell r="G2">
            <v>42234</v>
          </cell>
          <cell r="H2">
            <v>2</v>
          </cell>
          <cell r="I2" t="str">
            <v>2.9x2.4</v>
          </cell>
          <cell r="J2" t="str">
            <v>N</v>
          </cell>
          <cell r="K2" t="str">
            <v>N</v>
          </cell>
          <cell r="L2" t="str">
            <v>A</v>
          </cell>
          <cell r="M2">
            <v>6</v>
          </cell>
          <cell r="N2">
            <v>25.09</v>
          </cell>
          <cell r="O2" t="str">
            <v>White or Caucasian</v>
          </cell>
          <cell r="P2" t="str">
            <v>Alcoholic cirrhosis</v>
          </cell>
          <cell r="Q2">
            <v>3.6</v>
          </cell>
          <cell r="S2">
            <v>42332</v>
          </cell>
          <cell r="T2" t="str">
            <v>N</v>
          </cell>
        </row>
        <row r="3">
          <cell r="A3" t="str">
            <v>HCCAK032</v>
          </cell>
          <cell r="B3" t="str">
            <v>Yes</v>
          </cell>
          <cell r="C3">
            <v>2</v>
          </cell>
          <cell r="D3">
            <v>63</v>
          </cell>
          <cell r="E3">
            <v>42291</v>
          </cell>
          <cell r="F3" t="str">
            <v>No Prior Treatment</v>
          </cell>
          <cell r="G3">
            <v>42278</v>
          </cell>
          <cell r="H3">
            <v>2</v>
          </cell>
          <cell r="I3" t="str">
            <v>2.6x1.9</v>
          </cell>
          <cell r="J3" t="str">
            <v>Y</v>
          </cell>
          <cell r="K3" t="str">
            <v>N</v>
          </cell>
          <cell r="L3" t="str">
            <v>C</v>
          </cell>
          <cell r="M3">
            <v>6</v>
          </cell>
          <cell r="N3">
            <v>32.21</v>
          </cell>
          <cell r="O3" t="str">
            <v>White or Caucasian</v>
          </cell>
          <cell r="P3" t="str">
            <v>HCV,  cirrhosis</v>
          </cell>
          <cell r="Q3">
            <v>150.9</v>
          </cell>
          <cell r="S3">
            <v>42291</v>
          </cell>
          <cell r="T3" t="str">
            <v>N</v>
          </cell>
        </row>
        <row r="4">
          <cell r="A4" t="str">
            <v>HCCAK143</v>
          </cell>
          <cell r="B4" t="str">
            <v>Yes</v>
          </cell>
          <cell r="C4">
            <v>2</v>
          </cell>
          <cell r="D4">
            <v>54</v>
          </cell>
          <cell r="E4">
            <v>42597</v>
          </cell>
          <cell r="F4">
            <v>42578</v>
          </cell>
          <cell r="G4">
            <v>42543</v>
          </cell>
          <cell r="H4">
            <v>10</v>
          </cell>
          <cell r="I4" t="str">
            <v>7.9x7.4</v>
          </cell>
          <cell r="J4" t="str">
            <v>Y</v>
          </cell>
          <cell r="K4" t="str">
            <v>Y (bone)</v>
          </cell>
          <cell r="L4" t="str">
            <v>C</v>
          </cell>
          <cell r="M4">
            <v>5</v>
          </cell>
          <cell r="N4">
            <v>23.92</v>
          </cell>
          <cell r="O4" t="str">
            <v>Unknown</v>
          </cell>
          <cell r="P4" t="str">
            <v>Idiopathic</v>
          </cell>
          <cell r="Q4">
            <v>167.5</v>
          </cell>
          <cell r="S4">
            <v>42789</v>
          </cell>
          <cell r="T4" t="str">
            <v>Y (3/15/17)</v>
          </cell>
        </row>
        <row r="5">
          <cell r="A5" t="str">
            <v>HCCAK145</v>
          </cell>
          <cell r="B5" t="str">
            <v>Yes</v>
          </cell>
          <cell r="C5">
            <v>1</v>
          </cell>
          <cell r="D5">
            <v>45</v>
          </cell>
          <cell r="E5">
            <v>42570</v>
          </cell>
          <cell r="F5" t="str">
            <v>No Prior Treatment</v>
          </cell>
          <cell r="G5">
            <v>42564</v>
          </cell>
          <cell r="H5">
            <v>10</v>
          </cell>
          <cell r="I5" t="str">
            <v>10x10</v>
          </cell>
          <cell r="J5" t="str">
            <v>Y</v>
          </cell>
          <cell r="K5" t="str">
            <v>N</v>
          </cell>
          <cell r="L5" t="str">
            <v>C</v>
          </cell>
          <cell r="M5">
            <v>6</v>
          </cell>
          <cell r="N5">
            <v>28.2</v>
          </cell>
          <cell r="O5" t="str">
            <v>White or Caucasian</v>
          </cell>
          <cell r="P5" t="str">
            <v xml:space="preserve"> Idiopathic</v>
          </cell>
          <cell r="Q5">
            <v>1639</v>
          </cell>
          <cell r="S5">
            <v>42570</v>
          </cell>
          <cell r="T5" t="str">
            <v>Y (12/27/2017)</v>
          </cell>
        </row>
        <row r="6">
          <cell r="A6" t="str">
            <v>HCCAK155</v>
          </cell>
          <cell r="B6" t="str">
            <v>Yes</v>
          </cell>
          <cell r="C6">
            <v>2</v>
          </cell>
          <cell r="D6">
            <v>75</v>
          </cell>
          <cell r="E6">
            <v>42622</v>
          </cell>
          <cell r="F6">
            <v>41241</v>
          </cell>
          <cell r="G6">
            <v>42591</v>
          </cell>
          <cell r="H6">
            <v>10</v>
          </cell>
          <cell r="I6" t="str">
            <v>2.6x2.7</v>
          </cell>
          <cell r="J6" t="str">
            <v>N</v>
          </cell>
          <cell r="K6" t="str">
            <v>N</v>
          </cell>
          <cell r="L6" t="str">
            <v>B</v>
          </cell>
          <cell r="M6">
            <v>7</v>
          </cell>
          <cell r="N6">
            <v>24.43</v>
          </cell>
          <cell r="O6" t="str">
            <v>White or Caucasian</v>
          </cell>
          <cell r="P6" t="str">
            <v>HCV,  cirrhosis</v>
          </cell>
          <cell r="Q6">
            <v>48.9</v>
          </cell>
          <cell r="S6">
            <v>42622</v>
          </cell>
          <cell r="T6" t="str">
            <v>N</v>
          </cell>
        </row>
        <row r="7">
          <cell r="A7" t="str">
            <v>HCCAK156</v>
          </cell>
          <cell r="B7" t="str">
            <v>Yes</v>
          </cell>
          <cell r="C7">
            <v>2</v>
          </cell>
          <cell r="D7">
            <v>65</v>
          </cell>
          <cell r="E7">
            <v>42642</v>
          </cell>
          <cell r="F7" t="str">
            <v>No Prior Treatment</v>
          </cell>
          <cell r="G7">
            <v>42626</v>
          </cell>
          <cell r="H7">
            <v>10</v>
          </cell>
          <cell r="I7" t="str">
            <v>&gt;10</v>
          </cell>
          <cell r="J7" t="str">
            <v>Y</v>
          </cell>
          <cell r="K7" t="str">
            <v>N</v>
          </cell>
          <cell r="L7" t="str">
            <v>C</v>
          </cell>
          <cell r="M7">
            <v>6</v>
          </cell>
          <cell r="N7">
            <v>21.79</v>
          </cell>
          <cell r="O7" t="str">
            <v>White or Caucasian</v>
          </cell>
          <cell r="P7" t="str">
            <v>HCV, Alcoholic cirrhosis</v>
          </cell>
          <cell r="Q7">
            <v>187596</v>
          </cell>
          <cell r="S7">
            <v>42642</v>
          </cell>
          <cell r="T7" t="str">
            <v>Y (Unknown)</v>
          </cell>
        </row>
        <row r="8">
          <cell r="A8" t="str">
            <v>HCCAK169</v>
          </cell>
          <cell r="B8" t="str">
            <v>Yes</v>
          </cell>
          <cell r="C8">
            <v>2</v>
          </cell>
          <cell r="D8">
            <v>70</v>
          </cell>
          <cell r="E8">
            <v>42718</v>
          </cell>
          <cell r="F8" t="str">
            <v>No Prior Treatment</v>
          </cell>
          <cell r="G8">
            <v>42690</v>
          </cell>
          <cell r="H8">
            <v>1</v>
          </cell>
          <cell r="I8" t="str">
            <v>9x8.2</v>
          </cell>
          <cell r="J8" t="str">
            <v>Y</v>
          </cell>
          <cell r="K8" t="str">
            <v>N</v>
          </cell>
          <cell r="L8" t="str">
            <v>C</v>
          </cell>
          <cell r="M8">
            <v>5</v>
          </cell>
          <cell r="N8">
            <v>24.39</v>
          </cell>
          <cell r="O8" t="str">
            <v>White or Caucasian</v>
          </cell>
          <cell r="P8" t="str">
            <v>HCV</v>
          </cell>
          <cell r="Q8">
            <v>4706</v>
          </cell>
          <cell r="R8" t="str">
            <v>Surgery (12/14/16)</v>
          </cell>
          <cell r="S8">
            <v>42808</v>
          </cell>
          <cell r="T8" t="str">
            <v>Y (4/18/17)</v>
          </cell>
        </row>
        <row r="9">
          <cell r="A9" t="str">
            <v>HCCAK172</v>
          </cell>
          <cell r="B9" t="str">
            <v>Yes</v>
          </cell>
          <cell r="C9">
            <v>1</v>
          </cell>
          <cell r="D9">
            <v>57</v>
          </cell>
          <cell r="E9">
            <v>42758</v>
          </cell>
          <cell r="F9">
            <v>42489</v>
          </cell>
          <cell r="G9">
            <v>42755</v>
          </cell>
          <cell r="H9">
            <v>2</v>
          </cell>
          <cell r="I9" t="str">
            <v>1x1.1</v>
          </cell>
          <cell r="J9" t="str">
            <v>N</v>
          </cell>
          <cell r="K9" t="str">
            <v>N</v>
          </cell>
          <cell r="L9" t="str">
            <v>A</v>
          </cell>
          <cell r="M9">
            <v>8</v>
          </cell>
          <cell r="N9">
            <v>22.13</v>
          </cell>
          <cell r="O9" t="str">
            <v>White or Caucasian</v>
          </cell>
          <cell r="P9" t="str">
            <v>HCV,  cirrhosis</v>
          </cell>
          <cell r="Q9">
            <v>3.5</v>
          </cell>
          <cell r="R9" t="str">
            <v>Transplant (1/23/17)</v>
          </cell>
          <cell r="S9">
            <v>42758</v>
          </cell>
          <cell r="T9" t="str">
            <v>N</v>
          </cell>
        </row>
        <row r="10">
          <cell r="A10" t="str">
            <v>HCCAK175</v>
          </cell>
          <cell r="B10" t="str">
            <v>Yes</v>
          </cell>
          <cell r="C10">
            <v>2</v>
          </cell>
          <cell r="D10">
            <v>38</v>
          </cell>
          <cell r="E10">
            <v>42822</v>
          </cell>
          <cell r="F10">
            <v>42688</v>
          </cell>
          <cell r="G10">
            <v>42797</v>
          </cell>
          <cell r="H10">
            <v>10</v>
          </cell>
          <cell r="I10" t="str">
            <v>11.4x11.9</v>
          </cell>
          <cell r="J10" t="str">
            <v>N</v>
          </cell>
          <cell r="K10" t="str">
            <v>N</v>
          </cell>
          <cell r="L10" t="str">
            <v>C</v>
          </cell>
          <cell r="M10">
            <v>5</v>
          </cell>
          <cell r="N10">
            <v>22.71</v>
          </cell>
          <cell r="O10" t="str">
            <v>Unknown</v>
          </cell>
          <cell r="P10" t="str">
            <v>HBV</v>
          </cell>
          <cell r="Q10">
            <v>542424</v>
          </cell>
          <cell r="S10">
            <v>42822</v>
          </cell>
          <cell r="T10" t="str">
            <v>N</v>
          </cell>
        </row>
        <row r="11">
          <cell r="A11" t="str">
            <v>HCCAK192</v>
          </cell>
          <cell r="B11" t="str">
            <v>Yes</v>
          </cell>
          <cell r="C11">
            <v>2</v>
          </cell>
          <cell r="D11">
            <v>67</v>
          </cell>
          <cell r="E11">
            <v>42944</v>
          </cell>
          <cell r="F11">
            <v>42444</v>
          </cell>
          <cell r="G11">
            <v>42915</v>
          </cell>
          <cell r="H11">
            <v>2</v>
          </cell>
          <cell r="I11" t="str">
            <v>2.6x1.7</v>
          </cell>
          <cell r="J11" t="str">
            <v>N</v>
          </cell>
          <cell r="K11" t="str">
            <v>N</v>
          </cell>
          <cell r="L11" t="str">
            <v>A</v>
          </cell>
          <cell r="M11">
            <v>6</v>
          </cell>
          <cell r="N11">
            <v>25.81</v>
          </cell>
          <cell r="O11" t="str">
            <v>Black or African American</v>
          </cell>
          <cell r="P11" t="str">
            <v>Idiopathic</v>
          </cell>
          <cell r="Q11">
            <v>4.4000000000000004</v>
          </cell>
          <cell r="S11">
            <v>42944</v>
          </cell>
          <cell r="T11" t="str">
            <v>Y (4/1/2020)</v>
          </cell>
        </row>
        <row r="12">
          <cell r="A12" t="str">
            <v>HCCAK193</v>
          </cell>
          <cell r="B12" t="str">
            <v>Yes</v>
          </cell>
          <cell r="C12">
            <v>2</v>
          </cell>
          <cell r="D12">
            <v>70</v>
          </cell>
          <cell r="E12">
            <v>42965</v>
          </cell>
          <cell r="F12">
            <v>42755</v>
          </cell>
          <cell r="G12">
            <v>42887</v>
          </cell>
          <cell r="H12">
            <v>1</v>
          </cell>
          <cell r="I12" t="str">
            <v>6.3x4.3</v>
          </cell>
          <cell r="J12" t="str">
            <v>N</v>
          </cell>
          <cell r="K12" t="str">
            <v>N</v>
          </cell>
          <cell r="L12" t="str">
            <v>A</v>
          </cell>
          <cell r="M12">
            <v>5</v>
          </cell>
          <cell r="N12">
            <v>24.85</v>
          </cell>
          <cell r="O12" t="str">
            <v>Asian</v>
          </cell>
          <cell r="P12" t="str">
            <v>HBV, cirrhosis</v>
          </cell>
          <cell r="Q12">
            <v>1.9</v>
          </cell>
          <cell r="R12" t="str">
            <v>Transplant (8/18/17)</v>
          </cell>
          <cell r="S12">
            <v>43545</v>
          </cell>
          <cell r="T12" t="str">
            <v>N</v>
          </cell>
        </row>
        <row r="13">
          <cell r="A13" t="str">
            <v>HCCAK235</v>
          </cell>
          <cell r="B13" t="str">
            <v>Yes</v>
          </cell>
          <cell r="C13">
            <v>2</v>
          </cell>
          <cell r="D13">
            <v>54</v>
          </cell>
          <cell r="E13">
            <v>43305</v>
          </cell>
          <cell r="F13" t="str">
            <v>No Prior Treatment</v>
          </cell>
          <cell r="G13">
            <v>43226</v>
          </cell>
          <cell r="H13">
            <v>1</v>
          </cell>
          <cell r="I13" t="str">
            <v>1.2x0.8</v>
          </cell>
          <cell r="J13" t="str">
            <v>N</v>
          </cell>
          <cell r="K13" t="str">
            <v>N</v>
          </cell>
          <cell r="L13">
            <v>0</v>
          </cell>
          <cell r="M13">
            <v>5</v>
          </cell>
          <cell r="N13">
            <v>22.87</v>
          </cell>
          <cell r="O13" t="str">
            <v>Black or African American</v>
          </cell>
          <cell r="P13" t="str">
            <v>HCV,  cirrhosis</v>
          </cell>
          <cell r="Q13">
            <v>27.1</v>
          </cell>
          <cell r="S13">
            <v>43305</v>
          </cell>
          <cell r="T13" t="str">
            <v>N</v>
          </cell>
        </row>
        <row r="14">
          <cell r="A14" t="str">
            <v>HCCAK236</v>
          </cell>
          <cell r="B14" t="str">
            <v>Yes</v>
          </cell>
          <cell r="C14">
            <v>1</v>
          </cell>
          <cell r="D14">
            <v>61</v>
          </cell>
          <cell r="E14">
            <v>43305</v>
          </cell>
          <cell r="F14" t="str">
            <v>No Prior Treatment</v>
          </cell>
          <cell r="G14">
            <v>43288</v>
          </cell>
          <cell r="H14">
            <v>1</v>
          </cell>
          <cell r="I14" t="str">
            <v>2.3x2.3</v>
          </cell>
          <cell r="J14" t="str">
            <v>N</v>
          </cell>
          <cell r="K14" t="str">
            <v>N</v>
          </cell>
          <cell r="L14" t="str">
            <v>A</v>
          </cell>
          <cell r="M14">
            <v>11</v>
          </cell>
          <cell r="N14">
            <v>30.47</v>
          </cell>
          <cell r="O14" t="str">
            <v>White or Caucasian</v>
          </cell>
          <cell r="P14" t="str">
            <v>NAFLD, cirrhosis</v>
          </cell>
          <cell r="Q14">
            <v>6.4</v>
          </cell>
          <cell r="S14">
            <v>43305</v>
          </cell>
          <cell r="T14" t="str">
            <v>Y (8/8/18)</v>
          </cell>
        </row>
        <row r="15">
          <cell r="A15" t="str">
            <v>HCCAK256</v>
          </cell>
          <cell r="B15" t="str">
            <v>Yes</v>
          </cell>
          <cell r="C15">
            <v>2</v>
          </cell>
          <cell r="D15">
            <v>67</v>
          </cell>
          <cell r="E15">
            <v>43430</v>
          </cell>
          <cell r="F15">
            <v>43102</v>
          </cell>
          <cell r="G15">
            <v>43376</v>
          </cell>
          <cell r="H15">
            <v>1</v>
          </cell>
          <cell r="I15" t="str">
            <v>1.8x1.9</v>
          </cell>
          <cell r="J15" t="str">
            <v>N</v>
          </cell>
          <cell r="K15" t="str">
            <v>N</v>
          </cell>
          <cell r="L15" t="str">
            <v>A</v>
          </cell>
          <cell r="M15">
            <v>6</v>
          </cell>
          <cell r="N15">
            <v>23.45</v>
          </cell>
          <cell r="O15" t="str">
            <v>White or Caucasian</v>
          </cell>
          <cell r="P15" t="str">
            <v>HCV,  cirrhosis</v>
          </cell>
          <cell r="Q15">
            <v>2.5</v>
          </cell>
          <cell r="R15" t="str">
            <v>Transplant (11/26/18)</v>
          </cell>
          <cell r="S15">
            <v>44417</v>
          </cell>
          <cell r="T15" t="str">
            <v>N</v>
          </cell>
        </row>
        <row r="16">
          <cell r="A16" t="str">
            <v>HCCAK271</v>
          </cell>
          <cell r="B16" t="str">
            <v>Yes</v>
          </cell>
          <cell r="C16">
            <v>2</v>
          </cell>
          <cell r="D16">
            <v>62</v>
          </cell>
          <cell r="E16">
            <v>43476</v>
          </cell>
          <cell r="F16" t="str">
            <v>No Prior Treatment</v>
          </cell>
          <cell r="G16">
            <v>43521</v>
          </cell>
          <cell r="H16">
            <v>4</v>
          </cell>
          <cell r="I16" t="str">
            <v>5.3x4.3</v>
          </cell>
          <cell r="J16" t="str">
            <v>N</v>
          </cell>
          <cell r="K16" t="str">
            <v>N</v>
          </cell>
          <cell r="L16" t="str">
            <v>B</v>
          </cell>
          <cell r="M16">
            <v>6</v>
          </cell>
          <cell r="N16">
            <v>26.5</v>
          </cell>
          <cell r="O16" t="str">
            <v>White or Caucasian</v>
          </cell>
          <cell r="P16" t="str">
            <v>Alcoholic cirrhosis</v>
          </cell>
          <cell r="Q16">
            <v>233.8</v>
          </cell>
          <cell r="S16">
            <v>43663</v>
          </cell>
          <cell r="T16" t="str">
            <v>Y (10/30/19)</v>
          </cell>
        </row>
        <row r="17">
          <cell r="A17" t="str">
            <v>HCCAK273</v>
          </cell>
          <cell r="B17" t="str">
            <v>Yes</v>
          </cell>
          <cell r="C17">
            <v>1</v>
          </cell>
          <cell r="D17">
            <v>60</v>
          </cell>
          <cell r="E17">
            <v>43480</v>
          </cell>
          <cell r="F17" t="str">
            <v>No Prior Treatment</v>
          </cell>
          <cell r="G17">
            <v>43490</v>
          </cell>
          <cell r="H17" t="str">
            <v>inumerable</v>
          </cell>
          <cell r="I17" t="str">
            <v>3.1 x 2.3</v>
          </cell>
          <cell r="J17" t="str">
            <v>Y</v>
          </cell>
          <cell r="K17" t="str">
            <v>N</v>
          </cell>
          <cell r="L17" t="str">
            <v>C</v>
          </cell>
          <cell r="M17">
            <v>5</v>
          </cell>
          <cell r="N17">
            <v>22.2</v>
          </cell>
          <cell r="O17" t="str">
            <v>White or Caucasian</v>
          </cell>
          <cell r="P17" t="str">
            <v>Autoimmune Hepatitis</v>
          </cell>
          <cell r="Q17">
            <v>6029.5</v>
          </cell>
          <cell r="S17">
            <v>43480</v>
          </cell>
          <cell r="T17" t="str">
            <v>Y (3/12/19)</v>
          </cell>
        </row>
        <row r="18">
          <cell r="A18" t="str">
            <v>HCCAK287</v>
          </cell>
          <cell r="B18" t="str">
            <v>Yes</v>
          </cell>
          <cell r="C18">
            <v>2</v>
          </cell>
          <cell r="D18">
            <v>65</v>
          </cell>
          <cell r="E18">
            <v>43529</v>
          </cell>
          <cell r="F18" t="str">
            <v>No Prior Treatment</v>
          </cell>
          <cell r="G18">
            <v>43518</v>
          </cell>
          <cell r="H18">
            <v>2</v>
          </cell>
          <cell r="I18" t="str">
            <v>9.5x10.4</v>
          </cell>
          <cell r="J18" t="str">
            <v>N</v>
          </cell>
          <cell r="K18" t="str">
            <v>N</v>
          </cell>
          <cell r="L18" t="str">
            <v>B</v>
          </cell>
          <cell r="M18">
            <v>6</v>
          </cell>
          <cell r="N18">
            <v>25.59</v>
          </cell>
          <cell r="O18" t="str">
            <v>Black or African American</v>
          </cell>
          <cell r="P18" t="str">
            <v>HCV,  cirrhosis</v>
          </cell>
          <cell r="Q18">
            <v>8211.7000000000007</v>
          </cell>
          <cell r="S18">
            <v>43880</v>
          </cell>
          <cell r="T18" t="str">
            <v>Y (4/10/20)</v>
          </cell>
        </row>
        <row r="19">
          <cell r="A19" t="str">
            <v>HCCAK291</v>
          </cell>
          <cell r="B19" t="str">
            <v>Yes</v>
          </cell>
          <cell r="C19">
            <v>2</v>
          </cell>
          <cell r="D19">
            <v>64</v>
          </cell>
          <cell r="E19">
            <v>43543</v>
          </cell>
          <cell r="F19" t="str">
            <v>No Prior Treatment</v>
          </cell>
          <cell r="G19">
            <v>43532</v>
          </cell>
          <cell r="H19">
            <v>1</v>
          </cell>
          <cell r="I19" t="str">
            <v>7.2X7.6</v>
          </cell>
          <cell r="J19" t="str">
            <v>Y</v>
          </cell>
          <cell r="K19" t="str">
            <v>N</v>
          </cell>
          <cell r="L19" t="str">
            <v>C</v>
          </cell>
          <cell r="M19">
            <v>5</v>
          </cell>
          <cell r="N19">
            <v>29.17</v>
          </cell>
          <cell r="O19" t="str">
            <v>Black or African American</v>
          </cell>
          <cell r="P19" t="str">
            <v>HCV, cirrhosis</v>
          </cell>
          <cell r="Q19">
            <v>4.2</v>
          </cell>
          <cell r="R19" t="str">
            <v>Surgery (6/27/19)</v>
          </cell>
          <cell r="S19">
            <v>44264</v>
          </cell>
          <cell r="T19" t="str">
            <v>Y (11/25/21)</v>
          </cell>
        </row>
        <row r="20">
          <cell r="A20" t="str">
            <v>HCCAK294</v>
          </cell>
          <cell r="B20" t="str">
            <v>Yes</v>
          </cell>
          <cell r="C20">
            <v>2</v>
          </cell>
          <cell r="D20">
            <v>60</v>
          </cell>
          <cell r="E20">
            <v>43557</v>
          </cell>
          <cell r="F20" t="str">
            <v>No Prior Treatment</v>
          </cell>
          <cell r="G20">
            <v>43544</v>
          </cell>
          <cell r="H20">
            <v>1</v>
          </cell>
          <cell r="I20" t="str">
            <v>3.4x2.5</v>
          </cell>
          <cell r="J20" t="str">
            <v>N</v>
          </cell>
          <cell r="K20" t="str">
            <v>N</v>
          </cell>
          <cell r="L20" t="str">
            <v>B</v>
          </cell>
          <cell r="M20">
            <v>5</v>
          </cell>
          <cell r="N20">
            <v>38</v>
          </cell>
          <cell r="O20" t="str">
            <v>Black or African American</v>
          </cell>
          <cell r="P20" t="str">
            <v>HCV,  cirrhosis</v>
          </cell>
          <cell r="Q20">
            <v>46.6</v>
          </cell>
          <cell r="S20">
            <v>44110</v>
          </cell>
          <cell r="T20" t="str">
            <v>Y (12/22/20)</v>
          </cell>
        </row>
        <row r="21">
          <cell r="A21" t="str">
            <v>HCCAK300</v>
          </cell>
          <cell r="B21" t="str">
            <v>Yes</v>
          </cell>
          <cell r="C21">
            <v>2</v>
          </cell>
          <cell r="D21">
            <v>71</v>
          </cell>
          <cell r="E21">
            <v>43585</v>
          </cell>
          <cell r="F21" t="str">
            <v>No Prior Treatment</v>
          </cell>
          <cell r="G21">
            <v>43594</v>
          </cell>
          <cell r="H21">
            <v>1</v>
          </cell>
          <cell r="I21" t="str">
            <v>8.4x8.4</v>
          </cell>
          <cell r="J21" t="str">
            <v>N</v>
          </cell>
          <cell r="K21" t="str">
            <v>N</v>
          </cell>
          <cell r="L21" t="str">
            <v>A</v>
          </cell>
          <cell r="M21">
            <v>8</v>
          </cell>
          <cell r="N21">
            <v>28.43</v>
          </cell>
          <cell r="O21" t="str">
            <v>White or Caucasian</v>
          </cell>
          <cell r="P21" t="str">
            <v>NAFLD</v>
          </cell>
          <cell r="Q21">
            <v>4.4000000000000004</v>
          </cell>
          <cell r="S21">
            <v>43685</v>
          </cell>
          <cell r="T21" t="str">
            <v>Y (8/11/19)</v>
          </cell>
        </row>
        <row r="22">
          <cell r="A22" t="str">
            <v>HCCAK301</v>
          </cell>
          <cell r="B22" t="str">
            <v>Yes</v>
          </cell>
          <cell r="C22">
            <v>1</v>
          </cell>
          <cell r="D22">
            <v>53</v>
          </cell>
          <cell r="E22">
            <v>43585</v>
          </cell>
          <cell r="F22">
            <v>43517</v>
          </cell>
          <cell r="G22">
            <v>43560</v>
          </cell>
          <cell r="H22">
            <v>1</v>
          </cell>
          <cell r="I22" t="str">
            <v>2.5x2.2</v>
          </cell>
          <cell r="J22" t="str">
            <v>N</v>
          </cell>
          <cell r="K22" t="str">
            <v>N</v>
          </cell>
          <cell r="L22" t="str">
            <v>A</v>
          </cell>
          <cell r="M22">
            <v>12</v>
          </cell>
          <cell r="N22">
            <v>29.83</v>
          </cell>
          <cell r="O22" t="str">
            <v>White or Caucasian</v>
          </cell>
          <cell r="P22" t="str">
            <v>NAFLD, cirrhosis</v>
          </cell>
          <cell r="Q22">
            <v>20.3</v>
          </cell>
          <cell r="R22" t="str">
            <v>Transplant (5/1/19)</v>
          </cell>
          <cell r="S22">
            <v>44313</v>
          </cell>
          <cell r="T22" t="str">
            <v>Y (9/17/21)</v>
          </cell>
        </row>
        <row r="23">
          <cell r="A23" t="str">
            <v>HCCAK304</v>
          </cell>
          <cell r="B23" t="str">
            <v>Yes</v>
          </cell>
          <cell r="C23">
            <v>2</v>
          </cell>
          <cell r="D23">
            <v>65</v>
          </cell>
          <cell r="E23">
            <v>43595</v>
          </cell>
          <cell r="F23">
            <v>43361</v>
          </cell>
          <cell r="G23">
            <v>43536</v>
          </cell>
          <cell r="H23">
            <v>4</v>
          </cell>
          <cell r="I23" t="str">
            <v>3.5 x 2.4</v>
          </cell>
          <cell r="J23" t="str">
            <v>N</v>
          </cell>
          <cell r="K23" t="str">
            <v>N</v>
          </cell>
          <cell r="L23" t="str">
            <v>B</v>
          </cell>
          <cell r="M23">
            <v>9</v>
          </cell>
          <cell r="N23">
            <v>28.84</v>
          </cell>
          <cell r="O23" t="str">
            <v>White or Caucasian</v>
          </cell>
          <cell r="P23" t="str">
            <v>HCV, cirrhosis</v>
          </cell>
          <cell r="Q23">
            <v>14</v>
          </cell>
          <cell r="R23" t="str">
            <v>Transplant (5/10/19)</v>
          </cell>
          <cell r="S23">
            <v>43887</v>
          </cell>
          <cell r="T23" t="str">
            <v>N</v>
          </cell>
        </row>
        <row r="24">
          <cell r="A24" t="str">
            <v>HCCAK306</v>
          </cell>
          <cell r="B24" t="str">
            <v>Yes</v>
          </cell>
          <cell r="C24">
            <v>2</v>
          </cell>
          <cell r="D24">
            <v>68</v>
          </cell>
          <cell r="E24">
            <v>43599</v>
          </cell>
          <cell r="F24" t="str">
            <v>No Prior Treatment</v>
          </cell>
          <cell r="G24">
            <v>43588</v>
          </cell>
          <cell r="H24">
            <v>10</v>
          </cell>
          <cell r="I24" t="str">
            <v>9.7x7.1</v>
          </cell>
          <cell r="J24" t="str">
            <v>N</v>
          </cell>
          <cell r="K24" t="str">
            <v>N</v>
          </cell>
          <cell r="L24" t="str">
            <v>B</v>
          </cell>
          <cell r="M24">
            <v>6</v>
          </cell>
          <cell r="N24">
            <v>25.9</v>
          </cell>
          <cell r="O24" t="str">
            <v>White or Caucasian</v>
          </cell>
          <cell r="P24" t="str">
            <v>HCV,  cirrhosis</v>
          </cell>
          <cell r="Q24">
            <v>8.1</v>
          </cell>
          <cell r="S24">
            <v>43760</v>
          </cell>
          <cell r="T24" t="str">
            <v>Y (10/23/19)</v>
          </cell>
        </row>
        <row r="25">
          <cell r="A25" t="str">
            <v>HCCAK307_FU1</v>
          </cell>
          <cell r="B25" t="str">
            <v>Yes</v>
          </cell>
          <cell r="C25">
            <v>2</v>
          </cell>
          <cell r="D25">
            <v>64</v>
          </cell>
          <cell r="E25">
            <v>44077</v>
          </cell>
          <cell r="F25">
            <v>43609</v>
          </cell>
          <cell r="G25">
            <v>44042</v>
          </cell>
          <cell r="H25">
            <v>2</v>
          </cell>
          <cell r="I25" t="str">
            <v>3.9 x 3.3</v>
          </cell>
          <cell r="J25" t="str">
            <v>N</v>
          </cell>
          <cell r="K25" t="str">
            <v>N</v>
          </cell>
          <cell r="L25" t="str">
            <v>B</v>
          </cell>
          <cell r="M25">
            <v>9</v>
          </cell>
          <cell r="N25">
            <v>18.78</v>
          </cell>
          <cell r="O25" t="str">
            <v>White or Caucasian</v>
          </cell>
          <cell r="P25" t="str">
            <v>Idiopathic</v>
          </cell>
          <cell r="Q25">
            <v>14.2</v>
          </cell>
          <cell r="S25">
            <v>44048</v>
          </cell>
          <cell r="T25" t="str">
            <v>Y  (9/30/20)</v>
          </cell>
        </row>
        <row r="26">
          <cell r="A26" t="str">
            <v>HCCAK317</v>
          </cell>
          <cell r="B26" t="str">
            <v>Yes</v>
          </cell>
          <cell r="C26">
            <v>2</v>
          </cell>
          <cell r="D26">
            <v>65</v>
          </cell>
          <cell r="E26">
            <v>43643</v>
          </cell>
          <cell r="F26" t="str">
            <v>No Prior Treatment</v>
          </cell>
          <cell r="G26">
            <v>43605</v>
          </cell>
          <cell r="H26">
            <v>1</v>
          </cell>
          <cell r="I26" t="str">
            <v>2.7x2.3</v>
          </cell>
          <cell r="J26" t="str">
            <v>N</v>
          </cell>
          <cell r="K26" t="str">
            <v>N</v>
          </cell>
          <cell r="L26" t="str">
            <v>A</v>
          </cell>
          <cell r="M26">
            <v>5</v>
          </cell>
          <cell r="N26">
            <v>30.06</v>
          </cell>
          <cell r="O26" t="str">
            <v>White or Caucasian</v>
          </cell>
          <cell r="P26" t="str">
            <v>Alcoholic cirrhosis</v>
          </cell>
          <cell r="Q26">
            <v>10.8</v>
          </cell>
          <cell r="S26">
            <v>43921</v>
          </cell>
          <cell r="T26" t="str">
            <v>Y (7/7/20)</v>
          </cell>
        </row>
        <row r="27">
          <cell r="A27" t="str">
            <v>HCCAK321</v>
          </cell>
          <cell r="B27" t="str">
            <v>Yes</v>
          </cell>
          <cell r="C27">
            <v>2</v>
          </cell>
          <cell r="D27">
            <v>71</v>
          </cell>
          <cell r="E27">
            <v>43661</v>
          </cell>
          <cell r="F27" t="str">
            <v>No Prior Treatment</v>
          </cell>
          <cell r="G27">
            <v>43657</v>
          </cell>
          <cell r="H27">
            <v>1</v>
          </cell>
          <cell r="I27" t="str">
            <v>1.5x1.4</v>
          </cell>
          <cell r="J27" t="str">
            <v>N</v>
          </cell>
          <cell r="K27" t="str">
            <v>N</v>
          </cell>
          <cell r="L27">
            <v>0</v>
          </cell>
          <cell r="M27">
            <v>7</v>
          </cell>
          <cell r="N27">
            <v>23.78</v>
          </cell>
          <cell r="O27" t="str">
            <v>White or Caucasian</v>
          </cell>
          <cell r="P27" t="str">
            <v>HCV, Alcoholic cirrhosis</v>
          </cell>
          <cell r="Q27">
            <v>3</v>
          </cell>
          <cell r="S27">
            <v>44403</v>
          </cell>
          <cell r="T27" t="str">
            <v>N</v>
          </cell>
        </row>
        <row r="28">
          <cell r="A28" t="str">
            <v>HCCAK326</v>
          </cell>
          <cell r="B28" t="str">
            <v>Yes</v>
          </cell>
          <cell r="C28">
            <v>2</v>
          </cell>
          <cell r="D28">
            <v>55</v>
          </cell>
          <cell r="E28">
            <v>43728</v>
          </cell>
          <cell r="F28">
            <v>43676</v>
          </cell>
          <cell r="G28">
            <v>43727</v>
          </cell>
          <cell r="H28">
            <v>1</v>
          </cell>
          <cell r="I28" t="str">
            <v>1.2 x 2.4</v>
          </cell>
          <cell r="J28" t="str">
            <v>N</v>
          </cell>
          <cell r="K28" t="str">
            <v>N</v>
          </cell>
          <cell r="L28" t="str">
            <v>A</v>
          </cell>
          <cell r="M28">
            <v>9</v>
          </cell>
          <cell r="N28">
            <v>34.76</v>
          </cell>
          <cell r="O28" t="str">
            <v>White or Caucasian</v>
          </cell>
          <cell r="P28" t="str">
            <v>Alcoholic cirrhosis</v>
          </cell>
          <cell r="Q28">
            <v>9.5</v>
          </cell>
          <cell r="R28" t="str">
            <v>Transplant (9/20/19)</v>
          </cell>
          <cell r="S28">
            <v>44102</v>
          </cell>
          <cell r="T28" t="str">
            <v>N</v>
          </cell>
        </row>
        <row r="29">
          <cell r="A29" t="str">
            <v>HCCAK328</v>
          </cell>
          <cell r="B29" t="str">
            <v>Yes</v>
          </cell>
          <cell r="C29">
            <v>2</v>
          </cell>
          <cell r="D29">
            <v>60</v>
          </cell>
          <cell r="E29">
            <v>43738</v>
          </cell>
          <cell r="F29" t="str">
            <v>No Prior Treatment</v>
          </cell>
          <cell r="G29">
            <v>43737</v>
          </cell>
          <cell r="H29">
            <v>1</v>
          </cell>
          <cell r="I29" t="str">
            <v>17x6.4</v>
          </cell>
          <cell r="J29" t="str">
            <v>Y</v>
          </cell>
          <cell r="K29" t="str">
            <v>N</v>
          </cell>
          <cell r="L29" t="str">
            <v>C</v>
          </cell>
          <cell r="M29">
            <v>4</v>
          </cell>
          <cell r="N29">
            <v>25.2</v>
          </cell>
          <cell r="O29" t="str">
            <v>Black or African American</v>
          </cell>
          <cell r="P29" t="str">
            <v>HCV, cirrhosis</v>
          </cell>
          <cell r="Q29">
            <v>4202</v>
          </cell>
          <cell r="S29">
            <v>44475</v>
          </cell>
          <cell r="T29" t="str">
            <v>N</v>
          </cell>
        </row>
        <row r="30">
          <cell r="A30" t="str">
            <v>HCCAK329</v>
          </cell>
          <cell r="B30" t="str">
            <v>Yes</v>
          </cell>
          <cell r="C30">
            <v>2</v>
          </cell>
          <cell r="D30">
            <v>64</v>
          </cell>
          <cell r="E30">
            <v>43745</v>
          </cell>
          <cell r="F30" t="str">
            <v>No Prior Treatment</v>
          </cell>
          <cell r="G30">
            <v>43721</v>
          </cell>
          <cell r="H30" t="str">
            <v>numerous</v>
          </cell>
          <cell r="I30" t="str">
            <v>5.8 x 4.9</v>
          </cell>
          <cell r="J30" t="str">
            <v>N</v>
          </cell>
          <cell r="K30" t="str">
            <v>N</v>
          </cell>
          <cell r="L30" t="str">
            <v>B</v>
          </cell>
          <cell r="M30">
            <v>11</v>
          </cell>
          <cell r="N30">
            <v>25.63</v>
          </cell>
          <cell r="O30" t="str">
            <v>Black or African American</v>
          </cell>
          <cell r="P30" t="str">
            <v>HCV,  cirrhosis</v>
          </cell>
          <cell r="Q30">
            <v>121963</v>
          </cell>
          <cell r="S30">
            <v>43917</v>
          </cell>
          <cell r="T30" t="str">
            <v>Y (7/18/20)</v>
          </cell>
        </row>
        <row r="31">
          <cell r="A31" t="str">
            <v>HCCAK330</v>
          </cell>
          <cell r="B31" t="str">
            <v>Yes</v>
          </cell>
          <cell r="C31">
            <v>2</v>
          </cell>
          <cell r="D31">
            <v>70</v>
          </cell>
          <cell r="E31">
            <v>43747</v>
          </cell>
          <cell r="F31" t="str">
            <v>No Prior Treatment</v>
          </cell>
          <cell r="G31">
            <v>43733</v>
          </cell>
          <cell r="H31" t="str">
            <v>inumerable</v>
          </cell>
          <cell r="I31" t="str">
            <v>3.6x3.5</v>
          </cell>
          <cell r="J31" t="str">
            <v>N</v>
          </cell>
          <cell r="K31" t="str">
            <v>N</v>
          </cell>
          <cell r="L31" t="str">
            <v>B</v>
          </cell>
          <cell r="M31">
            <v>5</v>
          </cell>
          <cell r="N31">
            <v>31.17</v>
          </cell>
          <cell r="O31" t="str">
            <v>White or Caucasian</v>
          </cell>
          <cell r="P31" t="str">
            <v>NAFLD, cirrhosis</v>
          </cell>
          <cell r="Q31">
            <v>384.1</v>
          </cell>
          <cell r="S31">
            <v>44131</v>
          </cell>
          <cell r="T31" t="str">
            <v>N</v>
          </cell>
        </row>
        <row r="32">
          <cell r="A32" t="str">
            <v>HCCAK333</v>
          </cell>
          <cell r="B32" t="str">
            <v>Yes</v>
          </cell>
          <cell r="C32">
            <v>2</v>
          </cell>
          <cell r="D32">
            <v>70</v>
          </cell>
          <cell r="E32">
            <v>43762</v>
          </cell>
          <cell r="F32" t="str">
            <v>No Prior Treatment</v>
          </cell>
          <cell r="G32">
            <v>43754</v>
          </cell>
          <cell r="H32">
            <v>3</v>
          </cell>
          <cell r="I32" t="str">
            <v>13x11</v>
          </cell>
          <cell r="J32" t="str">
            <v>N</v>
          </cell>
          <cell r="K32" t="str">
            <v>N</v>
          </cell>
          <cell r="L32" t="str">
            <v>B</v>
          </cell>
          <cell r="M32">
            <v>5</v>
          </cell>
          <cell r="N32">
            <v>23.34</v>
          </cell>
          <cell r="O32" t="str">
            <v>White or Caucasian</v>
          </cell>
          <cell r="P32" t="str">
            <v>HCV,  cirrhosis</v>
          </cell>
          <cell r="Q32">
            <v>3.4</v>
          </cell>
          <cell r="S32">
            <v>44491</v>
          </cell>
          <cell r="T32" t="str">
            <v>Y (3/18/22)</v>
          </cell>
        </row>
        <row r="33">
          <cell r="A33" t="str">
            <v>HCCAK334</v>
          </cell>
          <cell r="B33" t="str">
            <v>Yes</v>
          </cell>
          <cell r="C33">
            <v>2</v>
          </cell>
          <cell r="D33">
            <v>62</v>
          </cell>
          <cell r="E33">
            <v>44029</v>
          </cell>
          <cell r="F33">
            <v>43815</v>
          </cell>
          <cell r="G33">
            <v>43760</v>
          </cell>
          <cell r="H33">
            <v>2</v>
          </cell>
          <cell r="I33" t="str">
            <v>1.6x2.4</v>
          </cell>
          <cell r="J33" t="str">
            <v>N</v>
          </cell>
          <cell r="K33" t="str">
            <v>N</v>
          </cell>
          <cell r="L33" t="str">
            <v>A</v>
          </cell>
          <cell r="M33">
            <v>7</v>
          </cell>
          <cell r="N33">
            <v>35.69</v>
          </cell>
          <cell r="O33" t="str">
            <v>White or Caucasian</v>
          </cell>
          <cell r="P33" t="str">
            <v>HCV,  cirrhosis</v>
          </cell>
          <cell r="Q33">
            <v>2.5</v>
          </cell>
          <cell r="R33" t="str">
            <v>Transplant (7/18/20)</v>
          </cell>
          <cell r="S33">
            <v>44486</v>
          </cell>
          <cell r="T33" t="str">
            <v>N</v>
          </cell>
        </row>
        <row r="34">
          <cell r="A34" t="str">
            <v>HCCAK347</v>
          </cell>
          <cell r="B34" t="str">
            <v>Yes</v>
          </cell>
          <cell r="C34">
            <v>1</v>
          </cell>
          <cell r="D34">
            <v>50</v>
          </cell>
          <cell r="E34">
            <v>43879</v>
          </cell>
          <cell r="F34" t="str">
            <v>No Prior Treatment</v>
          </cell>
          <cell r="G34">
            <v>43861</v>
          </cell>
          <cell r="H34">
            <v>1</v>
          </cell>
          <cell r="I34" t="str">
            <v>2.4x2.4</v>
          </cell>
          <cell r="J34" t="str">
            <v>N</v>
          </cell>
          <cell r="K34" t="str">
            <v>N</v>
          </cell>
          <cell r="L34" t="str">
            <v>A</v>
          </cell>
          <cell r="M34">
            <v>13</v>
          </cell>
          <cell r="N34">
            <v>28.35</v>
          </cell>
          <cell r="O34" t="str">
            <v>White or Caucasian</v>
          </cell>
          <cell r="P34" t="str">
            <v>HCV,  cirrhosis</v>
          </cell>
          <cell r="Q34">
            <v>4.2</v>
          </cell>
          <cell r="R34" t="str">
            <v>Transplant (2/18/20)</v>
          </cell>
          <cell r="S34">
            <v>44168</v>
          </cell>
          <cell r="T34" t="str">
            <v>N</v>
          </cell>
        </row>
        <row r="35">
          <cell r="A35" t="str">
            <v>HCCAK348</v>
          </cell>
          <cell r="B35" t="str">
            <v>Yes</v>
          </cell>
          <cell r="C35">
            <v>2</v>
          </cell>
          <cell r="D35">
            <v>58</v>
          </cell>
          <cell r="E35">
            <v>43886</v>
          </cell>
          <cell r="F35" t="str">
            <v>2/14/2020 (lenvatinib)</v>
          </cell>
          <cell r="G35">
            <v>43867</v>
          </cell>
          <cell r="H35">
            <v>2</v>
          </cell>
          <cell r="I35" t="str">
            <v>3.4x4.4</v>
          </cell>
          <cell r="J35" t="str">
            <v>Y</v>
          </cell>
          <cell r="K35" t="str">
            <v>N</v>
          </cell>
          <cell r="L35" t="str">
            <v>C</v>
          </cell>
          <cell r="M35">
            <v>5</v>
          </cell>
          <cell r="N35">
            <v>25.08</v>
          </cell>
          <cell r="O35" t="str">
            <v>White or Caucasian</v>
          </cell>
          <cell r="P35" t="str">
            <v>HCV, Alcoholic cirrhosis</v>
          </cell>
          <cell r="Q35">
            <v>2.8</v>
          </cell>
          <cell r="S35">
            <v>43983</v>
          </cell>
          <cell r="T35" t="str">
            <v>Y (9/1/20)</v>
          </cell>
        </row>
        <row r="36">
          <cell r="A36" t="str">
            <v>HCCAK351</v>
          </cell>
          <cell r="B36" t="str">
            <v>Yes</v>
          </cell>
          <cell r="C36">
            <v>2</v>
          </cell>
          <cell r="D36">
            <v>64</v>
          </cell>
          <cell r="E36">
            <v>43893</v>
          </cell>
          <cell r="F36" t="str">
            <v>No Prior Treatment</v>
          </cell>
          <cell r="G36">
            <v>43878</v>
          </cell>
          <cell r="H36">
            <v>1</v>
          </cell>
          <cell r="I36" t="str">
            <v>3.3x3.4</v>
          </cell>
          <cell r="J36" t="str">
            <v>N</v>
          </cell>
          <cell r="K36" t="str">
            <v>N</v>
          </cell>
          <cell r="L36" t="str">
            <v>B</v>
          </cell>
          <cell r="M36">
            <v>8</v>
          </cell>
          <cell r="N36">
            <v>43.79</v>
          </cell>
          <cell r="O36" t="str">
            <v>White or Caucasian</v>
          </cell>
          <cell r="P36" t="str">
            <v>NAFLD, cirrhosis</v>
          </cell>
          <cell r="Q36">
            <v>65.099999999999994</v>
          </cell>
          <cell r="S36">
            <v>44202</v>
          </cell>
          <cell r="T36" t="str">
            <v>Y (1/23/21)</v>
          </cell>
        </row>
        <row r="37">
          <cell r="A37" t="str">
            <v>HCCAK352</v>
          </cell>
          <cell r="B37" t="str">
            <v>Yes</v>
          </cell>
          <cell r="C37">
            <v>2</v>
          </cell>
          <cell r="D37">
            <v>57</v>
          </cell>
          <cell r="E37">
            <v>43894</v>
          </cell>
          <cell r="F37" t="str">
            <v>No Prior Treatment</v>
          </cell>
          <cell r="G37">
            <v>43890</v>
          </cell>
          <cell r="H37">
            <v>2</v>
          </cell>
          <cell r="I37" t="str">
            <v>8.1x7.3</v>
          </cell>
          <cell r="J37" t="str">
            <v>N</v>
          </cell>
          <cell r="K37" t="str">
            <v>N</v>
          </cell>
          <cell r="L37" t="str">
            <v>B</v>
          </cell>
          <cell r="M37">
            <v>5</v>
          </cell>
          <cell r="N37">
            <v>27.6</v>
          </cell>
          <cell r="O37" t="str">
            <v>White or Caucasian</v>
          </cell>
          <cell r="P37" t="str">
            <v>HCV, EtOH, cirrhosis</v>
          </cell>
          <cell r="Q37">
            <v>35.700000000000003</v>
          </cell>
          <cell r="S37">
            <v>44426</v>
          </cell>
          <cell r="T37" t="str">
            <v>Y (7/7/22)</v>
          </cell>
        </row>
        <row r="38">
          <cell r="A38" t="str">
            <v>HCCAK354</v>
          </cell>
          <cell r="B38" t="str">
            <v>Yes</v>
          </cell>
          <cell r="C38">
            <v>2</v>
          </cell>
          <cell r="D38">
            <v>64</v>
          </cell>
          <cell r="E38">
            <v>43902</v>
          </cell>
          <cell r="F38">
            <v>43749</v>
          </cell>
          <cell r="G38">
            <v>43906</v>
          </cell>
          <cell r="H38">
            <v>3</v>
          </cell>
          <cell r="I38" t="str">
            <v>3.2x2.9</v>
          </cell>
          <cell r="J38" t="str">
            <v>N</v>
          </cell>
          <cell r="K38" t="str">
            <v>N</v>
          </cell>
          <cell r="L38" t="str">
            <v>B</v>
          </cell>
          <cell r="M38">
            <v>8</v>
          </cell>
          <cell r="N38">
            <v>24.11</v>
          </cell>
          <cell r="O38" t="str">
            <v>White or Caucasian</v>
          </cell>
          <cell r="P38" t="str">
            <v>HCV,  cirrhosis</v>
          </cell>
          <cell r="Q38">
            <v>6.9</v>
          </cell>
          <cell r="R38" t="str">
            <v>Transplant (8/23/20)</v>
          </cell>
          <cell r="S38">
            <v>44066</v>
          </cell>
          <cell r="T38" t="str">
            <v>N</v>
          </cell>
        </row>
        <row r="39">
          <cell r="A39" t="str">
            <v>HCCAK355</v>
          </cell>
          <cell r="B39" t="str">
            <v>Yes</v>
          </cell>
          <cell r="C39">
            <v>2</v>
          </cell>
          <cell r="D39">
            <v>64</v>
          </cell>
          <cell r="E39">
            <v>43969</v>
          </cell>
          <cell r="F39">
            <v>43837</v>
          </cell>
          <cell r="G39">
            <v>43959</v>
          </cell>
          <cell r="H39">
            <v>2</v>
          </cell>
          <cell r="I39" t="str">
            <v>3.4x3.2</v>
          </cell>
          <cell r="J39" t="str">
            <v>N</v>
          </cell>
          <cell r="K39" t="str">
            <v>N</v>
          </cell>
          <cell r="L39" t="str">
            <v>B</v>
          </cell>
          <cell r="M39">
            <v>9</v>
          </cell>
          <cell r="N39">
            <v>45.2</v>
          </cell>
          <cell r="O39" t="str">
            <v>White or Caucasian</v>
          </cell>
          <cell r="P39" t="str">
            <v>NAFLD, cirrhosis</v>
          </cell>
          <cell r="Q39">
            <v>3.8</v>
          </cell>
          <cell r="R39" t="str">
            <v>Transplant (5/18/20)</v>
          </cell>
          <cell r="S39">
            <v>44327</v>
          </cell>
          <cell r="T39" t="str">
            <v>N</v>
          </cell>
        </row>
        <row r="40">
          <cell r="A40" t="str">
            <v>HCCAK362</v>
          </cell>
          <cell r="B40" t="str">
            <v>Yes</v>
          </cell>
          <cell r="C40">
            <v>2</v>
          </cell>
          <cell r="D40">
            <v>73</v>
          </cell>
          <cell r="E40">
            <v>44124</v>
          </cell>
          <cell r="F40" t="str">
            <v>No Prior Treatment</v>
          </cell>
          <cell r="G40">
            <v>44124</v>
          </cell>
          <cell r="H40">
            <v>10</v>
          </cell>
          <cell r="I40" t="str">
            <v>16.9x20.8</v>
          </cell>
          <cell r="J40" t="str">
            <v>Y</v>
          </cell>
          <cell r="K40" t="str">
            <v>N</v>
          </cell>
          <cell r="L40" t="str">
            <v>C</v>
          </cell>
          <cell r="M40">
            <v>7</v>
          </cell>
          <cell r="N40">
            <v>20.32</v>
          </cell>
          <cell r="O40" t="str">
            <v>Black or African American</v>
          </cell>
          <cell r="P40" t="str">
            <v>HCV,  cirrhosis</v>
          </cell>
          <cell r="Q40">
            <v>264350</v>
          </cell>
          <cell r="S40">
            <v>44124</v>
          </cell>
          <cell r="T40" t="str">
            <v>N</v>
          </cell>
        </row>
        <row r="41">
          <cell r="A41" t="str">
            <v>HCCAK364</v>
          </cell>
          <cell r="B41" t="str">
            <v>Yes</v>
          </cell>
          <cell r="C41">
            <v>2</v>
          </cell>
          <cell r="D41">
            <v>81</v>
          </cell>
          <cell r="E41">
            <v>44132</v>
          </cell>
          <cell r="F41" t="str">
            <v>No Prior Treatment</v>
          </cell>
          <cell r="G41">
            <v>44105</v>
          </cell>
          <cell r="H41">
            <v>2</v>
          </cell>
          <cell r="I41" t="str">
            <v>3.3x3.0</v>
          </cell>
          <cell r="J41" t="str">
            <v>N</v>
          </cell>
          <cell r="K41" t="str">
            <v>N</v>
          </cell>
          <cell r="L41" t="str">
            <v>B</v>
          </cell>
          <cell r="M41">
            <v>6</v>
          </cell>
          <cell r="N41">
            <v>33.549999999999997</v>
          </cell>
          <cell r="O41" t="str">
            <v>White or Caucasian</v>
          </cell>
          <cell r="P41" t="str">
            <v>NAFLD, cirrhosis</v>
          </cell>
          <cell r="Q41">
            <v>5</v>
          </cell>
          <cell r="S41">
            <v>44504</v>
          </cell>
          <cell r="T41" t="str">
            <v>N</v>
          </cell>
        </row>
        <row r="42">
          <cell r="A42" t="str">
            <v>HCCAK366</v>
          </cell>
          <cell r="B42" t="str">
            <v>Yes</v>
          </cell>
          <cell r="C42">
            <v>2</v>
          </cell>
          <cell r="D42">
            <v>71</v>
          </cell>
          <cell r="E42">
            <v>44186</v>
          </cell>
          <cell r="F42">
            <v>44078</v>
          </cell>
          <cell r="G42">
            <v>44169</v>
          </cell>
          <cell r="H42" t="str">
            <v>inumerable</v>
          </cell>
          <cell r="I42" t="str">
            <v>2.3 x 2.3</v>
          </cell>
          <cell r="J42" t="str">
            <v>N</v>
          </cell>
          <cell r="K42" t="str">
            <v>N</v>
          </cell>
          <cell r="L42" t="str">
            <v>B</v>
          </cell>
          <cell r="M42">
            <v>5</v>
          </cell>
          <cell r="N42">
            <v>27.4</v>
          </cell>
          <cell r="O42" t="str">
            <v>White or Caucasian</v>
          </cell>
          <cell r="P42" t="str">
            <v>NAFLD, cirrhosis</v>
          </cell>
          <cell r="Q42">
            <v>6.4</v>
          </cell>
          <cell r="R42" t="str">
            <v>Transplant (6/4/21)</v>
          </cell>
          <cell r="S42">
            <v>44476</v>
          </cell>
          <cell r="T42" t="str">
            <v>N</v>
          </cell>
        </row>
        <row r="43">
          <cell r="A43" t="str">
            <v>HCCAK372</v>
          </cell>
          <cell r="B43" t="str">
            <v>Yes</v>
          </cell>
          <cell r="C43">
            <v>2</v>
          </cell>
          <cell r="D43">
            <v>69</v>
          </cell>
          <cell r="E43">
            <v>44236</v>
          </cell>
          <cell r="F43">
            <v>44077</v>
          </cell>
          <cell r="G43">
            <v>44215</v>
          </cell>
          <cell r="H43">
            <v>6</v>
          </cell>
          <cell r="I43" t="str">
            <v>2.4 x 2.4</v>
          </cell>
          <cell r="J43" t="str">
            <v>N</v>
          </cell>
          <cell r="K43" t="str">
            <v>N</v>
          </cell>
          <cell r="L43" t="str">
            <v>B</v>
          </cell>
          <cell r="M43">
            <v>5</v>
          </cell>
          <cell r="N43">
            <v>27.45</v>
          </cell>
          <cell r="O43" t="str">
            <v>Asian</v>
          </cell>
          <cell r="P43" t="str">
            <v>HBV, cirrhosis</v>
          </cell>
          <cell r="Q43">
            <v>14.3</v>
          </cell>
          <cell r="S43">
            <v>44418</v>
          </cell>
          <cell r="T43" t="str">
            <v>N</v>
          </cell>
        </row>
        <row r="44">
          <cell r="A44" t="str">
            <v>HCCAK374</v>
          </cell>
          <cell r="B44" t="str">
            <v>Yes</v>
          </cell>
          <cell r="C44">
            <v>2</v>
          </cell>
          <cell r="D44">
            <v>62</v>
          </cell>
          <cell r="E44">
            <v>44246</v>
          </cell>
          <cell r="F44">
            <v>44246</v>
          </cell>
          <cell r="G44">
            <v>44209</v>
          </cell>
          <cell r="H44">
            <v>2</v>
          </cell>
          <cell r="I44" t="str">
            <v>2.1x2.1</v>
          </cell>
          <cell r="J44" t="str">
            <v>N</v>
          </cell>
          <cell r="K44" t="str">
            <v>N</v>
          </cell>
          <cell r="L44" t="str">
            <v>A</v>
          </cell>
          <cell r="M44">
            <v>7</v>
          </cell>
          <cell r="N44">
            <v>27.98</v>
          </cell>
          <cell r="O44" t="str">
            <v>White or Caucasian</v>
          </cell>
          <cell r="P44" t="str">
            <v>HCV, EtOH cirrhosis</v>
          </cell>
          <cell r="Q44">
            <v>129.30000000000001</v>
          </cell>
          <cell r="R44" t="str">
            <v>Transplant (4/6/21)</v>
          </cell>
          <cell r="S44">
            <v>44424</v>
          </cell>
          <cell r="T44" t="str">
            <v>N</v>
          </cell>
        </row>
        <row r="45">
          <cell r="A45" t="str">
            <v>HCCAK380</v>
          </cell>
          <cell r="B45" t="str">
            <v>Yes</v>
          </cell>
          <cell r="C45">
            <v>2</v>
          </cell>
          <cell r="D45">
            <v>67</v>
          </cell>
          <cell r="E45">
            <v>44280</v>
          </cell>
          <cell r="F45" t="str">
            <v>4/21/2021 (Bevacizumab)</v>
          </cell>
          <cell r="G45">
            <v>44275</v>
          </cell>
          <cell r="H45">
            <v>1</v>
          </cell>
          <cell r="I45" t="str">
            <v>4.9x2.0</v>
          </cell>
          <cell r="J45" t="str">
            <v>Y</v>
          </cell>
          <cell r="K45" t="str">
            <v>N</v>
          </cell>
          <cell r="L45" t="str">
            <v>C</v>
          </cell>
          <cell r="M45">
            <v>6</v>
          </cell>
          <cell r="N45">
            <v>22.69</v>
          </cell>
          <cell r="O45" t="str">
            <v>Black or African American</v>
          </cell>
          <cell r="P45" t="str">
            <v>HCV,  cirrhosis</v>
          </cell>
          <cell r="Q45">
            <v>3.3</v>
          </cell>
          <cell r="S45">
            <v>44466</v>
          </cell>
          <cell r="T45" t="str">
            <v>N</v>
          </cell>
        </row>
        <row r="46">
          <cell r="A46" t="str">
            <v>HCCAK393</v>
          </cell>
          <cell r="B46" t="str">
            <v>Yes</v>
          </cell>
          <cell r="C46">
            <v>2</v>
          </cell>
          <cell r="D46">
            <v>68</v>
          </cell>
          <cell r="E46">
            <v>44350</v>
          </cell>
          <cell r="F46" t="str">
            <v>No Prior Treatment</v>
          </cell>
          <cell r="G46">
            <v>44300</v>
          </cell>
          <cell r="H46">
            <v>2</v>
          </cell>
          <cell r="I46" t="str">
            <v>4.0x3.8</v>
          </cell>
          <cell r="J46" t="str">
            <v>N</v>
          </cell>
          <cell r="K46" t="str">
            <v>N</v>
          </cell>
          <cell r="L46" t="str">
            <v>B</v>
          </cell>
          <cell r="M46">
            <v>5</v>
          </cell>
          <cell r="N46">
            <v>33.43</v>
          </cell>
          <cell r="O46" t="str">
            <v>White or Caucasian</v>
          </cell>
          <cell r="P46" t="str">
            <v>NAFLD, cirrhosis</v>
          </cell>
          <cell r="Q46">
            <v>5</v>
          </cell>
          <cell r="S46">
            <v>44350</v>
          </cell>
          <cell r="T46" t="str">
            <v>N</v>
          </cell>
        </row>
        <row r="47">
          <cell r="A47" t="str">
            <v>HCCAK394</v>
          </cell>
          <cell r="B47" t="str">
            <v>Yes</v>
          </cell>
          <cell r="C47">
            <v>2</v>
          </cell>
          <cell r="D47">
            <v>72</v>
          </cell>
          <cell r="E47">
            <v>44350</v>
          </cell>
          <cell r="F47" t="str">
            <v>No Prior Treatment</v>
          </cell>
          <cell r="G47">
            <v>44331</v>
          </cell>
          <cell r="H47">
            <v>5</v>
          </cell>
          <cell r="I47" t="str">
            <v>4.6 x 3.6</v>
          </cell>
          <cell r="J47" t="str">
            <v>N</v>
          </cell>
          <cell r="K47" t="str">
            <v>N</v>
          </cell>
          <cell r="L47" t="str">
            <v>B</v>
          </cell>
          <cell r="M47">
            <v>5</v>
          </cell>
          <cell r="N47">
            <v>29.4</v>
          </cell>
          <cell r="O47" t="str">
            <v>White or Caucasian</v>
          </cell>
          <cell r="P47" t="str">
            <v>Alcoholic cirrhosis</v>
          </cell>
          <cell r="Q47">
            <v>199.9</v>
          </cell>
          <cell r="S47">
            <v>44447</v>
          </cell>
          <cell r="T47" t="str">
            <v>N</v>
          </cell>
        </row>
        <row r="48">
          <cell r="A48" t="str">
            <v>HCCAK399</v>
          </cell>
          <cell r="B48" t="str">
            <v>Yes</v>
          </cell>
          <cell r="C48">
            <v>1</v>
          </cell>
          <cell r="D48">
            <v>67</v>
          </cell>
          <cell r="E48">
            <v>44379</v>
          </cell>
          <cell r="F48" t="str">
            <v>7/16/21 (Bevacizumab)</v>
          </cell>
          <cell r="G48">
            <v>44376</v>
          </cell>
          <cell r="H48">
            <v>1</v>
          </cell>
          <cell r="I48" t="str">
            <v>expansively infiltrative</v>
          </cell>
          <cell r="J48" t="str">
            <v>Y</v>
          </cell>
          <cell r="K48" t="str">
            <v>Y(peritonial)</v>
          </cell>
          <cell r="L48" t="str">
            <v>C</v>
          </cell>
          <cell r="M48">
            <v>8</v>
          </cell>
          <cell r="N48">
            <v>39.770000000000003</v>
          </cell>
          <cell r="O48" t="str">
            <v>Black or African American</v>
          </cell>
          <cell r="P48" t="str">
            <v>HCV,  cirrhosis</v>
          </cell>
          <cell r="Q48">
            <v>3503</v>
          </cell>
          <cell r="S48">
            <v>44379</v>
          </cell>
          <cell r="T48" t="str">
            <v>Y (8/29/21)</v>
          </cell>
        </row>
        <row r="49">
          <cell r="A49" t="str">
            <v>AK257</v>
          </cell>
          <cell r="B49" t="str">
            <v>No</v>
          </cell>
          <cell r="C49">
            <v>1</v>
          </cell>
          <cell r="D49">
            <v>67</v>
          </cell>
          <cell r="E49">
            <v>43431</v>
          </cell>
          <cell r="G49">
            <v>43300</v>
          </cell>
          <cell r="M49">
            <v>11</v>
          </cell>
          <cell r="N49">
            <v>28.2</v>
          </cell>
          <cell r="O49" t="str">
            <v>White or Caucasian</v>
          </cell>
          <cell r="P49" t="str">
            <v>Alcoholic cirrhosis</v>
          </cell>
          <cell r="Q49">
            <v>2</v>
          </cell>
          <cell r="R49" t="str">
            <v>Transplant (11/27/18)</v>
          </cell>
          <cell r="S49">
            <v>44064</v>
          </cell>
          <cell r="T49" t="str">
            <v>N</v>
          </cell>
        </row>
        <row r="50">
          <cell r="A50" t="str">
            <v>AK260</v>
          </cell>
          <cell r="B50" t="str">
            <v>No</v>
          </cell>
          <cell r="C50">
            <v>1</v>
          </cell>
          <cell r="D50">
            <v>57</v>
          </cell>
          <cell r="E50">
            <v>43434</v>
          </cell>
          <cell r="G50">
            <v>43456</v>
          </cell>
          <cell r="M50">
            <v>6</v>
          </cell>
          <cell r="N50">
            <v>22.8</v>
          </cell>
          <cell r="O50" t="str">
            <v>White or Caucasian</v>
          </cell>
          <cell r="P50" t="str">
            <v>Alcoholic cirrhosis</v>
          </cell>
          <cell r="Q50">
            <v>3.2</v>
          </cell>
          <cell r="S50">
            <v>43826</v>
          </cell>
          <cell r="T50" t="str">
            <v>N</v>
          </cell>
        </row>
        <row r="51">
          <cell r="A51" t="str">
            <v>AK265</v>
          </cell>
          <cell r="B51" t="str">
            <v>No</v>
          </cell>
          <cell r="C51">
            <v>1</v>
          </cell>
          <cell r="D51">
            <v>36</v>
          </cell>
          <cell r="E51">
            <v>43453</v>
          </cell>
          <cell r="G51">
            <v>43448</v>
          </cell>
          <cell r="M51">
            <v>12</v>
          </cell>
          <cell r="N51">
            <v>25.35</v>
          </cell>
          <cell r="O51" t="str">
            <v>White or Caucasian</v>
          </cell>
          <cell r="P51" t="str">
            <v>Alcoholic cirrhosis</v>
          </cell>
          <cell r="Q51">
            <v>2.9</v>
          </cell>
          <cell r="R51" t="str">
            <v>Transplant (1/8/19)</v>
          </cell>
          <cell r="S51">
            <v>43532</v>
          </cell>
          <cell r="T51" t="str">
            <v>N</v>
          </cell>
        </row>
        <row r="52">
          <cell r="A52" t="str">
            <v>AK266</v>
          </cell>
          <cell r="B52" t="str">
            <v>No</v>
          </cell>
          <cell r="C52">
            <v>2</v>
          </cell>
          <cell r="D52">
            <v>32</v>
          </cell>
          <cell r="E52">
            <v>43453</v>
          </cell>
          <cell r="G52">
            <v>43416</v>
          </cell>
          <cell r="M52">
            <v>13</v>
          </cell>
          <cell r="N52">
            <v>28.66</v>
          </cell>
          <cell r="O52" t="str">
            <v>White or Caucasian</v>
          </cell>
          <cell r="P52" t="str">
            <v>Alcoholic cirrhosis</v>
          </cell>
          <cell r="Q52">
            <v>2.6</v>
          </cell>
          <cell r="R52" t="str">
            <v>Transplant (2/3/19)</v>
          </cell>
          <cell r="S52">
            <v>43499</v>
          </cell>
          <cell r="T52" t="str">
            <v>N</v>
          </cell>
        </row>
        <row r="53">
          <cell r="A53" t="str">
            <v>AK267</v>
          </cell>
          <cell r="B53" t="str">
            <v>No</v>
          </cell>
          <cell r="C53">
            <v>1</v>
          </cell>
          <cell r="D53">
            <v>62</v>
          </cell>
          <cell r="E53">
            <v>43453</v>
          </cell>
          <cell r="G53">
            <v>43453</v>
          </cell>
          <cell r="M53">
            <v>10</v>
          </cell>
          <cell r="N53">
            <v>31.73</v>
          </cell>
          <cell r="O53" t="str">
            <v>White or Caucasian</v>
          </cell>
          <cell r="P53" t="str">
            <v>Alcoholic cirrhosis</v>
          </cell>
          <cell r="Q53">
            <v>4.3</v>
          </cell>
          <cell r="S53">
            <v>43453</v>
          </cell>
          <cell r="T53" t="str">
            <v>N</v>
          </cell>
        </row>
        <row r="54">
          <cell r="A54" t="str">
            <v>AK269</v>
          </cell>
          <cell r="B54" t="str">
            <v>No</v>
          </cell>
          <cell r="C54">
            <v>2</v>
          </cell>
          <cell r="D54">
            <v>57</v>
          </cell>
          <cell r="E54">
            <v>43469</v>
          </cell>
          <cell r="G54">
            <v>43469</v>
          </cell>
          <cell r="M54">
            <v>8</v>
          </cell>
          <cell r="N54">
            <v>24.62</v>
          </cell>
          <cell r="O54" t="str">
            <v>White or Caucasian</v>
          </cell>
          <cell r="P54" t="str">
            <v>HCV, Alcoholic cirrhosis</v>
          </cell>
          <cell r="Q54">
            <v>2.8</v>
          </cell>
          <cell r="R54" t="str">
            <v>Transplant (5/27/19)</v>
          </cell>
          <cell r="S54">
            <v>43755</v>
          </cell>
          <cell r="T54" t="str">
            <v>N</v>
          </cell>
        </row>
        <row r="55">
          <cell r="A55" t="str">
            <v>AK272</v>
          </cell>
          <cell r="B55" t="str">
            <v>No</v>
          </cell>
          <cell r="C55">
            <v>2</v>
          </cell>
          <cell r="D55">
            <v>50</v>
          </cell>
          <cell r="E55">
            <v>43476</v>
          </cell>
          <cell r="G55">
            <v>43473</v>
          </cell>
          <cell r="M55">
            <v>12</v>
          </cell>
          <cell r="N55">
            <v>38.5</v>
          </cell>
          <cell r="O55" t="str">
            <v>Unknown</v>
          </cell>
          <cell r="P55" t="str">
            <v>Alcoholic cirrhosis</v>
          </cell>
          <cell r="Q55">
            <v>2.8</v>
          </cell>
          <cell r="S55">
            <v>43664</v>
          </cell>
          <cell r="T55" t="str">
            <v>Y (4/12/21)</v>
          </cell>
        </row>
        <row r="56">
          <cell r="A56" t="str">
            <v>AK280</v>
          </cell>
          <cell r="B56" t="str">
            <v>No</v>
          </cell>
          <cell r="C56">
            <v>2</v>
          </cell>
          <cell r="D56">
            <v>60</v>
          </cell>
          <cell r="E56">
            <v>43504</v>
          </cell>
          <cell r="G56">
            <v>43476</v>
          </cell>
          <cell r="M56">
            <v>5</v>
          </cell>
          <cell r="N56">
            <v>24.6</v>
          </cell>
          <cell r="O56" t="str">
            <v>White or Caucasian</v>
          </cell>
          <cell r="P56" t="str">
            <v>Alcoholic cirrhosis</v>
          </cell>
          <cell r="Q56">
            <v>9.6</v>
          </cell>
          <cell r="S56">
            <v>44263</v>
          </cell>
          <cell r="T56" t="str">
            <v>N</v>
          </cell>
        </row>
        <row r="57">
          <cell r="A57" t="str">
            <v>AK289</v>
          </cell>
          <cell r="B57" t="str">
            <v>No</v>
          </cell>
          <cell r="C57">
            <v>1</v>
          </cell>
          <cell r="D57">
            <v>51</v>
          </cell>
          <cell r="E57">
            <v>43536</v>
          </cell>
          <cell r="G57">
            <v>43651</v>
          </cell>
          <cell r="M57">
            <v>5</v>
          </cell>
          <cell r="N57">
            <v>32.880000000000003</v>
          </cell>
          <cell r="O57" t="str">
            <v>Black or African American</v>
          </cell>
          <cell r="P57" t="str">
            <v>HCV, Alcoholic cirrhosis</v>
          </cell>
          <cell r="Q57">
            <v>3.7</v>
          </cell>
          <cell r="S57">
            <v>43536</v>
          </cell>
          <cell r="T57" t="str">
            <v>N</v>
          </cell>
        </row>
        <row r="58">
          <cell r="A58" t="str">
            <v>AK295</v>
          </cell>
          <cell r="B58" t="str">
            <v>No</v>
          </cell>
          <cell r="C58">
            <v>2</v>
          </cell>
          <cell r="D58">
            <v>62</v>
          </cell>
          <cell r="E58">
            <v>43557</v>
          </cell>
          <cell r="G58">
            <v>43762</v>
          </cell>
          <cell r="M58">
            <v>9</v>
          </cell>
          <cell r="N58">
            <v>28.38</v>
          </cell>
          <cell r="O58" t="str">
            <v>Black or African American</v>
          </cell>
          <cell r="P58" t="str">
            <v>HCV, Alcoholic cirrhosis</v>
          </cell>
          <cell r="Q58">
            <v>4.5999999999999996</v>
          </cell>
          <cell r="S58">
            <v>43557</v>
          </cell>
          <cell r="T58" t="str">
            <v>N</v>
          </cell>
        </row>
        <row r="59">
          <cell r="A59" t="str">
            <v>AK296</v>
          </cell>
          <cell r="B59" t="str">
            <v>No</v>
          </cell>
          <cell r="C59">
            <v>2</v>
          </cell>
          <cell r="D59">
            <v>36</v>
          </cell>
          <cell r="E59">
            <v>43567</v>
          </cell>
          <cell r="G59">
            <v>43556</v>
          </cell>
          <cell r="M59">
            <v>8</v>
          </cell>
          <cell r="N59">
            <v>21</v>
          </cell>
          <cell r="O59" t="str">
            <v>White or Caucasian</v>
          </cell>
          <cell r="P59" t="str">
            <v>Alcoholic cirrhosis</v>
          </cell>
          <cell r="Q59">
            <v>1.9</v>
          </cell>
          <cell r="S59">
            <v>43945</v>
          </cell>
          <cell r="T59" t="str">
            <v>N</v>
          </cell>
        </row>
        <row r="60">
          <cell r="A60" t="str">
            <v>AK299</v>
          </cell>
          <cell r="B60" t="str">
            <v>No</v>
          </cell>
          <cell r="C60">
            <v>2</v>
          </cell>
          <cell r="D60">
            <v>55</v>
          </cell>
          <cell r="E60">
            <v>43581</v>
          </cell>
          <cell r="G60" t="str">
            <v>5/7/19 (US)</v>
          </cell>
          <cell r="M60">
            <v>5</v>
          </cell>
          <cell r="N60">
            <v>30.15</v>
          </cell>
          <cell r="O60" t="str">
            <v>Black or African American</v>
          </cell>
          <cell r="P60" t="str">
            <v>HCV,  cirrhosis</v>
          </cell>
          <cell r="Q60">
            <v>2.5</v>
          </cell>
          <cell r="S60">
            <v>43587</v>
          </cell>
          <cell r="T60" t="str">
            <v>N</v>
          </cell>
        </row>
        <row r="61">
          <cell r="A61" t="str">
            <v>AK302</v>
          </cell>
          <cell r="B61" t="str">
            <v>No</v>
          </cell>
          <cell r="C61">
            <v>1</v>
          </cell>
          <cell r="D61">
            <v>66</v>
          </cell>
          <cell r="E61">
            <v>43588</v>
          </cell>
          <cell r="G61" t="str">
            <v>3/6/19 (US)</v>
          </cell>
          <cell r="M61">
            <v>5</v>
          </cell>
          <cell r="N61">
            <v>36.24</v>
          </cell>
          <cell r="O61" t="str">
            <v>Black or African American</v>
          </cell>
          <cell r="P61" t="str">
            <v>HCV,  cirrhosis</v>
          </cell>
          <cell r="Q61">
            <v>5.7</v>
          </cell>
          <cell r="S61">
            <v>43588</v>
          </cell>
          <cell r="T61" t="str">
            <v>N</v>
          </cell>
        </row>
        <row r="62">
          <cell r="A62" t="str">
            <v>AK323</v>
          </cell>
          <cell r="B62" t="str">
            <v>No</v>
          </cell>
          <cell r="C62">
            <v>2</v>
          </cell>
          <cell r="D62">
            <v>60</v>
          </cell>
          <cell r="E62">
            <v>43665</v>
          </cell>
          <cell r="G62">
            <v>43682</v>
          </cell>
          <cell r="M62">
            <v>9</v>
          </cell>
          <cell r="N62">
            <v>22.5</v>
          </cell>
          <cell r="O62" t="str">
            <v>White or Caucasian</v>
          </cell>
          <cell r="P62" t="str">
            <v>NAFLD, cirrhosis</v>
          </cell>
          <cell r="Q62">
            <v>2.9</v>
          </cell>
          <cell r="R62" t="str">
            <v>Transplant (8/7/19)</v>
          </cell>
          <cell r="S62">
            <v>43684</v>
          </cell>
          <cell r="T62" t="str">
            <v>N</v>
          </cell>
        </row>
        <row r="63">
          <cell r="A63" t="str">
            <v>AK096</v>
          </cell>
          <cell r="B63" t="str">
            <v>No</v>
          </cell>
          <cell r="C63">
            <v>1</v>
          </cell>
          <cell r="D63">
            <v>38</v>
          </cell>
          <cell r="E63">
            <v>42410</v>
          </cell>
          <cell r="G63">
            <v>42394</v>
          </cell>
          <cell r="M63">
            <v>13</v>
          </cell>
          <cell r="N63">
            <v>27.11</v>
          </cell>
          <cell r="O63" t="str">
            <v>Other</v>
          </cell>
          <cell r="P63" t="str">
            <v>PBC-AIH</v>
          </cell>
          <cell r="Q63">
            <v>8.5</v>
          </cell>
          <cell r="R63" t="str">
            <v>Transplant (2/11/16)</v>
          </cell>
          <cell r="S63">
            <v>42410</v>
          </cell>
          <cell r="T63" t="str">
            <v>N</v>
          </cell>
        </row>
        <row r="64">
          <cell r="A64" t="str">
            <v>AK200</v>
          </cell>
          <cell r="B64" t="str">
            <v>No</v>
          </cell>
          <cell r="C64">
            <v>2</v>
          </cell>
          <cell r="D64">
            <v>36</v>
          </cell>
          <cell r="E64">
            <v>43004</v>
          </cell>
          <cell r="G64" t="str">
            <v>None</v>
          </cell>
          <cell r="M64" t="str">
            <v>no inr</v>
          </cell>
          <cell r="N64">
            <v>21.13</v>
          </cell>
          <cell r="O64" t="str">
            <v>White or Caucasian</v>
          </cell>
          <cell r="P64" t="str">
            <v>HCV,  cirrhosis</v>
          </cell>
          <cell r="Q64">
            <v>81.400000000000006</v>
          </cell>
          <cell r="S64">
            <v>43004</v>
          </cell>
          <cell r="T64" t="str">
            <v>N</v>
          </cell>
        </row>
        <row r="65">
          <cell r="A65" t="str">
            <v>AK106</v>
          </cell>
          <cell r="B65" t="str">
            <v>No</v>
          </cell>
          <cell r="C65">
            <v>2</v>
          </cell>
          <cell r="D65">
            <v>56</v>
          </cell>
          <cell r="E65">
            <v>42438</v>
          </cell>
          <cell r="G65">
            <v>42421</v>
          </cell>
          <cell r="M65">
            <v>11</v>
          </cell>
          <cell r="N65">
            <v>34.619999999999997</v>
          </cell>
          <cell r="O65" t="str">
            <v>White or Caucasian</v>
          </cell>
          <cell r="P65" t="str">
            <v>HCV,  cirrhosis</v>
          </cell>
          <cell r="Q65">
            <v>3.3</v>
          </cell>
          <cell r="R65" t="str">
            <v>Transplant (3/9/16)</v>
          </cell>
          <cell r="S65">
            <v>42438</v>
          </cell>
          <cell r="T65" t="str">
            <v>N</v>
          </cell>
        </row>
        <row r="66">
          <cell r="A66" t="str">
            <v>AK198</v>
          </cell>
          <cell r="B66" t="str">
            <v>No</v>
          </cell>
          <cell r="C66">
            <v>1</v>
          </cell>
          <cell r="D66">
            <v>44</v>
          </cell>
          <cell r="E66">
            <v>42990</v>
          </cell>
          <cell r="G66" t="str">
            <v>None</v>
          </cell>
          <cell r="M66">
            <v>5</v>
          </cell>
          <cell r="N66">
            <v>44.3</v>
          </cell>
          <cell r="O66" t="str">
            <v>Black or African American</v>
          </cell>
          <cell r="P66" t="str">
            <v>HCV</v>
          </cell>
          <cell r="Q66">
            <v>4.7</v>
          </cell>
          <cell r="S66">
            <v>44637</v>
          </cell>
          <cell r="T66" t="str">
            <v>N</v>
          </cell>
        </row>
        <row r="67">
          <cell r="A67" t="str">
            <v>AK203</v>
          </cell>
          <cell r="B67" t="str">
            <v>No</v>
          </cell>
          <cell r="C67">
            <v>1</v>
          </cell>
          <cell r="D67">
            <v>34</v>
          </cell>
          <cell r="E67">
            <v>43018</v>
          </cell>
          <cell r="G67" t="str">
            <v>10/2/17 (US)</v>
          </cell>
          <cell r="M67">
            <v>5</v>
          </cell>
          <cell r="N67">
            <v>22.4</v>
          </cell>
          <cell r="O67" t="str">
            <v>White or Caucasian</v>
          </cell>
          <cell r="P67" t="str">
            <v>HCV,  cirrhosis</v>
          </cell>
          <cell r="Q67">
            <v>3.5</v>
          </cell>
          <cell r="S67">
            <v>43018</v>
          </cell>
          <cell r="T67" t="str">
            <v>N</v>
          </cell>
        </row>
        <row r="68">
          <cell r="A68" t="str">
            <v>AK201</v>
          </cell>
          <cell r="B68" t="str">
            <v>No</v>
          </cell>
          <cell r="C68">
            <v>2</v>
          </cell>
          <cell r="D68">
            <v>65</v>
          </cell>
          <cell r="E68">
            <v>43004</v>
          </cell>
          <cell r="G68">
            <v>43084</v>
          </cell>
          <cell r="M68">
            <v>4</v>
          </cell>
          <cell r="N68">
            <v>35.729999999999997</v>
          </cell>
          <cell r="O68" t="str">
            <v>Black or African American</v>
          </cell>
          <cell r="P68" t="str">
            <v>HCV</v>
          </cell>
          <cell r="Q68">
            <v>1.8</v>
          </cell>
          <cell r="S68">
            <v>43004</v>
          </cell>
          <cell r="T68" t="str">
            <v>N</v>
          </cell>
        </row>
        <row r="69">
          <cell r="A69" t="str">
            <v>AK204</v>
          </cell>
          <cell r="B69" t="str">
            <v>No</v>
          </cell>
          <cell r="C69">
            <v>1</v>
          </cell>
          <cell r="D69">
            <v>38</v>
          </cell>
          <cell r="E69">
            <v>43025</v>
          </cell>
          <cell r="G69">
            <v>43044</v>
          </cell>
          <cell r="M69">
            <v>12</v>
          </cell>
          <cell r="N69">
            <v>21.12</v>
          </cell>
          <cell r="O69" t="str">
            <v>White or Caucasian</v>
          </cell>
          <cell r="P69" t="str">
            <v>Alcoholic Cirrhosis</v>
          </cell>
          <cell r="Q69">
            <v>1.4</v>
          </cell>
          <cell r="S69">
            <v>43025</v>
          </cell>
          <cell r="T69" t="str">
            <v>N</v>
          </cell>
        </row>
        <row r="70">
          <cell r="A70" t="str">
            <v>AK215</v>
          </cell>
          <cell r="B70" t="str">
            <v>No</v>
          </cell>
          <cell r="C70">
            <v>2</v>
          </cell>
          <cell r="D70">
            <v>50</v>
          </cell>
          <cell r="E70">
            <v>43104</v>
          </cell>
          <cell r="G70">
            <v>43077</v>
          </cell>
          <cell r="M70">
            <v>12</v>
          </cell>
          <cell r="N70">
            <v>32.14</v>
          </cell>
          <cell r="O70" t="str">
            <v>White or Caucasian</v>
          </cell>
          <cell r="P70" t="str">
            <v>Alcoholic Cirrhosis</v>
          </cell>
          <cell r="Q70">
            <v>1</v>
          </cell>
          <cell r="R70" t="str">
            <v>Transplant (1/10/28)</v>
          </cell>
          <cell r="S70">
            <v>43104</v>
          </cell>
          <cell r="T70" t="str">
            <v>N</v>
          </cell>
        </row>
        <row r="71">
          <cell r="A71" t="str">
            <v>AK239</v>
          </cell>
          <cell r="B71" t="str">
            <v>No</v>
          </cell>
          <cell r="C71">
            <v>2</v>
          </cell>
          <cell r="D71">
            <v>34</v>
          </cell>
          <cell r="E71">
            <v>43333</v>
          </cell>
          <cell r="G71">
            <v>43334</v>
          </cell>
          <cell r="M71">
            <v>12</v>
          </cell>
          <cell r="N71">
            <v>38.799999999999997</v>
          </cell>
          <cell r="O71" t="str">
            <v>Asian</v>
          </cell>
          <cell r="P71" t="str">
            <v>Alcoholic Cirrhosis</v>
          </cell>
          <cell r="Q71">
            <v>2.9</v>
          </cell>
          <cell r="S71">
            <v>43436</v>
          </cell>
          <cell r="T71" t="str">
            <v>Y (12/19/18)</v>
          </cell>
        </row>
        <row r="72">
          <cell r="A72" t="str">
            <v>AK240</v>
          </cell>
          <cell r="B72" t="str">
            <v>No</v>
          </cell>
          <cell r="C72">
            <v>2</v>
          </cell>
          <cell r="D72">
            <v>32</v>
          </cell>
          <cell r="E72">
            <v>43333</v>
          </cell>
          <cell r="G72" t="str">
            <v>2/10/17 (US)</v>
          </cell>
          <cell r="M72">
            <v>5</v>
          </cell>
          <cell r="N72">
            <v>37.15</v>
          </cell>
          <cell r="O72" t="str">
            <v>Black or African American</v>
          </cell>
          <cell r="P72" t="str">
            <v>HBV, cirrhosis</v>
          </cell>
          <cell r="Q72">
            <v>1.6</v>
          </cell>
          <cell r="S72">
            <v>44153</v>
          </cell>
          <cell r="T72" t="str">
            <v>N</v>
          </cell>
        </row>
        <row r="73">
          <cell r="A73" t="str">
            <v>AK243</v>
          </cell>
          <cell r="B73" t="str">
            <v>No</v>
          </cell>
          <cell r="C73">
            <v>2</v>
          </cell>
          <cell r="D73">
            <v>50</v>
          </cell>
          <cell r="E73">
            <v>43350</v>
          </cell>
          <cell r="G73">
            <v>43350</v>
          </cell>
          <cell r="M73">
            <v>5</v>
          </cell>
          <cell r="N73">
            <v>35</v>
          </cell>
          <cell r="O73" t="str">
            <v>White or Caucasian</v>
          </cell>
          <cell r="P73" t="str">
            <v>NAFLD, cirrhosis</v>
          </cell>
          <cell r="Q73">
            <v>6.8</v>
          </cell>
          <cell r="S73">
            <v>43350</v>
          </cell>
          <cell r="T73" t="str">
            <v>N</v>
          </cell>
        </row>
        <row r="74">
          <cell r="A74" t="str">
            <v>AK247</v>
          </cell>
          <cell r="B74" t="str">
            <v>No</v>
          </cell>
          <cell r="C74">
            <v>1</v>
          </cell>
          <cell r="D74">
            <v>72</v>
          </cell>
          <cell r="E74">
            <v>43382</v>
          </cell>
          <cell r="G74">
            <v>42972</v>
          </cell>
          <cell r="M74">
            <v>5</v>
          </cell>
          <cell r="N74">
            <v>19.23</v>
          </cell>
          <cell r="O74" t="str">
            <v>Black or African American</v>
          </cell>
          <cell r="P74" t="str">
            <v>Alcoholic Cirrhosis</v>
          </cell>
          <cell r="Q74">
            <v>4</v>
          </cell>
          <cell r="S74">
            <v>43382</v>
          </cell>
          <cell r="T74" t="str">
            <v>N</v>
          </cell>
        </row>
        <row r="75">
          <cell r="A75" t="str">
            <v>AK250</v>
          </cell>
          <cell r="B75" t="str">
            <v>No</v>
          </cell>
          <cell r="C75">
            <v>2</v>
          </cell>
          <cell r="D75">
            <v>71</v>
          </cell>
          <cell r="E75">
            <v>43389</v>
          </cell>
          <cell r="G75">
            <v>43361</v>
          </cell>
          <cell r="M75">
            <v>7</v>
          </cell>
          <cell r="N75">
            <v>22.06</v>
          </cell>
          <cell r="O75" t="str">
            <v>Black or African American</v>
          </cell>
          <cell r="P75" t="str">
            <v>HCV,  cirrhosis</v>
          </cell>
          <cell r="Q75">
            <v>3</v>
          </cell>
          <cell r="S75">
            <v>43558</v>
          </cell>
          <cell r="T75" t="str">
            <v>Y (4/3/19)</v>
          </cell>
        </row>
        <row r="76">
          <cell r="A76" t="str">
            <v>AK263</v>
          </cell>
          <cell r="B76" t="str">
            <v>No</v>
          </cell>
          <cell r="C76">
            <v>2</v>
          </cell>
          <cell r="D76">
            <v>62</v>
          </cell>
          <cell r="E76">
            <v>43452</v>
          </cell>
          <cell r="G76" t="str">
            <v>1/3/19 (US)</v>
          </cell>
          <cell r="M76">
            <v>5</v>
          </cell>
          <cell r="N76">
            <v>25</v>
          </cell>
          <cell r="O76" t="str">
            <v>Black or African American</v>
          </cell>
          <cell r="P76" t="str">
            <v>HCV, Alcoholic cirrhosis</v>
          </cell>
          <cell r="Q76">
            <v>4</v>
          </cell>
          <cell r="S76">
            <v>44175</v>
          </cell>
          <cell r="T76" t="str">
            <v>N</v>
          </cell>
        </row>
        <row r="77">
          <cell r="A77" t="str">
            <v>AK264</v>
          </cell>
          <cell r="B77" t="str">
            <v>No</v>
          </cell>
          <cell r="C77">
            <v>2</v>
          </cell>
          <cell r="D77">
            <v>57</v>
          </cell>
          <cell r="E77">
            <v>43452</v>
          </cell>
          <cell r="G77">
            <v>43237</v>
          </cell>
          <cell r="M77">
            <v>5</v>
          </cell>
          <cell r="N77">
            <v>36.61</v>
          </cell>
          <cell r="O77" t="str">
            <v>White or Caucasian</v>
          </cell>
          <cell r="P77" t="str">
            <v>HCV, Alcoholic cirrhosis</v>
          </cell>
          <cell r="Q77">
            <v>8.1</v>
          </cell>
          <cell r="S77">
            <v>44151</v>
          </cell>
          <cell r="T77" t="str">
            <v>N</v>
          </cell>
        </row>
        <row r="78">
          <cell r="A78" t="str">
            <v>AK258</v>
          </cell>
          <cell r="B78" t="str">
            <v>No</v>
          </cell>
          <cell r="C78">
            <v>2</v>
          </cell>
          <cell r="D78">
            <v>63</v>
          </cell>
          <cell r="E78">
            <v>43431</v>
          </cell>
          <cell r="G78">
            <v>43364</v>
          </cell>
          <cell r="M78">
            <v>4</v>
          </cell>
          <cell r="N78">
            <v>23.73</v>
          </cell>
          <cell r="O78" t="str">
            <v>Black or African American</v>
          </cell>
          <cell r="P78" t="str">
            <v>HCV,  cirrhosis</v>
          </cell>
          <cell r="Q78">
            <v>5.5</v>
          </cell>
          <cell r="S78">
            <v>43431</v>
          </cell>
          <cell r="T78" t="str">
            <v>N</v>
          </cell>
        </row>
        <row r="79">
          <cell r="A79" t="str">
            <v>AK259</v>
          </cell>
          <cell r="B79" t="str">
            <v>No</v>
          </cell>
          <cell r="C79">
            <v>2</v>
          </cell>
          <cell r="D79">
            <v>66</v>
          </cell>
          <cell r="E79">
            <v>43431</v>
          </cell>
          <cell r="G79" t="str">
            <v>6/5/18 (US)</v>
          </cell>
          <cell r="M79">
            <v>5</v>
          </cell>
          <cell r="N79">
            <v>26.08</v>
          </cell>
          <cell r="O79" t="str">
            <v>White or Caucasian</v>
          </cell>
          <cell r="P79" t="str">
            <v>HCV,  cirrhosis</v>
          </cell>
          <cell r="Q79">
            <v>4.4000000000000004</v>
          </cell>
          <cell r="S79">
            <v>43735</v>
          </cell>
          <cell r="T79" t="str">
            <v>N</v>
          </cell>
        </row>
        <row r="80">
          <cell r="A80" t="str">
            <v>AK261</v>
          </cell>
          <cell r="B80" t="str">
            <v>No</v>
          </cell>
          <cell r="C80">
            <v>2</v>
          </cell>
          <cell r="D80">
            <v>65</v>
          </cell>
          <cell r="E80">
            <v>43438</v>
          </cell>
          <cell r="G80" t="str">
            <v>9/13/19 (US)</v>
          </cell>
          <cell r="M80">
            <v>5</v>
          </cell>
          <cell r="N80">
            <v>24.42</v>
          </cell>
          <cell r="O80" t="str">
            <v>Black or African American</v>
          </cell>
          <cell r="P80" t="str">
            <v>HCV,  cirrhosis</v>
          </cell>
          <cell r="Q80">
            <v>5.2</v>
          </cell>
          <cell r="S80">
            <v>44438</v>
          </cell>
          <cell r="T80" t="str">
            <v>N</v>
          </cell>
        </row>
        <row r="81">
          <cell r="A81" t="str">
            <v>AK290</v>
          </cell>
          <cell r="B81" t="str">
            <v>No</v>
          </cell>
          <cell r="C81">
            <v>1</v>
          </cell>
          <cell r="D81">
            <v>48</v>
          </cell>
          <cell r="E81">
            <v>43536</v>
          </cell>
          <cell r="G81" t="str">
            <v>3/22/2019 (US)</v>
          </cell>
          <cell r="M81">
            <v>5</v>
          </cell>
          <cell r="N81">
            <v>24.07</v>
          </cell>
          <cell r="O81" t="str">
            <v>Black or African American</v>
          </cell>
          <cell r="P81" t="str">
            <v>HCV,  cirrhosis</v>
          </cell>
          <cell r="Q81">
            <v>4.5</v>
          </cell>
          <cell r="S81">
            <v>43536</v>
          </cell>
          <cell r="T81" t="str">
            <v>N</v>
          </cell>
        </row>
        <row r="82">
          <cell r="A82" t="str">
            <v>AK298</v>
          </cell>
          <cell r="B82" t="str">
            <v>No</v>
          </cell>
          <cell r="C82">
            <v>2</v>
          </cell>
          <cell r="D82">
            <v>48</v>
          </cell>
          <cell r="E82">
            <v>43578</v>
          </cell>
          <cell r="G82" t="str">
            <v>3/27/20 (US)</v>
          </cell>
          <cell r="M82">
            <v>7</v>
          </cell>
          <cell r="N82">
            <v>25.24</v>
          </cell>
          <cell r="O82" t="str">
            <v>Black or African American</v>
          </cell>
          <cell r="P82" t="str">
            <v>HBV, EtOH</v>
          </cell>
          <cell r="Q82">
            <v>2</v>
          </cell>
          <cell r="S82">
            <v>43578</v>
          </cell>
          <cell r="T82" t="str">
            <v>N</v>
          </cell>
        </row>
        <row r="83">
          <cell r="A83" t="str">
            <v>AK311</v>
          </cell>
          <cell r="B83" t="str">
            <v>No</v>
          </cell>
          <cell r="C83">
            <v>1</v>
          </cell>
          <cell r="D83">
            <v>67</v>
          </cell>
          <cell r="E83">
            <v>43627</v>
          </cell>
          <cell r="G83" t="str">
            <v>9/9/19 (US)</v>
          </cell>
          <cell r="M83">
            <v>7</v>
          </cell>
          <cell r="N83">
            <v>32.520000000000003</v>
          </cell>
          <cell r="O83" t="str">
            <v>Black or African American</v>
          </cell>
          <cell r="P83" t="str">
            <v>HCV,  cirrhosis</v>
          </cell>
          <cell r="Q83">
            <v>5.2</v>
          </cell>
          <cell r="S83">
            <v>43627</v>
          </cell>
          <cell r="T83" t="str">
            <v>Y (11/15/20)</v>
          </cell>
        </row>
        <row r="84">
          <cell r="A84" t="str">
            <v>AK318</v>
          </cell>
          <cell r="B84" t="str">
            <v>No</v>
          </cell>
          <cell r="C84">
            <v>2</v>
          </cell>
          <cell r="D84">
            <v>57</v>
          </cell>
          <cell r="E84">
            <v>43658</v>
          </cell>
          <cell r="G84">
            <v>43660</v>
          </cell>
          <cell r="M84">
            <v>8</v>
          </cell>
          <cell r="N84">
            <v>29.52</v>
          </cell>
          <cell r="O84" t="str">
            <v>Black or African American</v>
          </cell>
          <cell r="P84" t="str">
            <v>NASH, Alcoholic cirrhosis</v>
          </cell>
          <cell r="Q84">
            <v>1.9</v>
          </cell>
          <cell r="R84" t="str">
            <v>Transplant (4/1/21)</v>
          </cell>
          <cell r="S84">
            <v>44287</v>
          </cell>
          <cell r="T84" t="str">
            <v>N</v>
          </cell>
        </row>
        <row r="85">
          <cell r="A85" t="str">
            <v>AK320</v>
          </cell>
          <cell r="B85" t="str">
            <v>No</v>
          </cell>
          <cell r="C85">
            <v>2</v>
          </cell>
          <cell r="D85">
            <v>69</v>
          </cell>
          <cell r="E85">
            <v>43658</v>
          </cell>
          <cell r="G85">
            <v>43500</v>
          </cell>
          <cell r="M85">
            <v>5</v>
          </cell>
          <cell r="N85">
            <v>30.1</v>
          </cell>
          <cell r="O85" t="str">
            <v>Black or African American</v>
          </cell>
          <cell r="P85" t="str">
            <v>HCV, cirrhosis</v>
          </cell>
          <cell r="Q85">
            <v>9.8000000000000007</v>
          </cell>
          <cell r="S85">
            <v>43658</v>
          </cell>
          <cell r="T85" t="str">
            <v>N</v>
          </cell>
        </row>
        <row r="86">
          <cell r="A86" t="str">
            <v>AK322</v>
          </cell>
          <cell r="B86" t="str">
            <v>No</v>
          </cell>
          <cell r="C86">
            <v>2</v>
          </cell>
          <cell r="D86">
            <v>59</v>
          </cell>
          <cell r="E86">
            <v>43665</v>
          </cell>
          <cell r="G86">
            <v>43703</v>
          </cell>
          <cell r="M86">
            <v>7</v>
          </cell>
          <cell r="N86">
            <v>27.8</v>
          </cell>
          <cell r="O86" t="str">
            <v>White or Caucasian</v>
          </cell>
          <cell r="P86" t="str">
            <v>NAFLD, cirrhosis</v>
          </cell>
          <cell r="Q86">
            <v>3.9</v>
          </cell>
          <cell r="S86">
            <v>44096</v>
          </cell>
          <cell r="T86" t="str">
            <v>N</v>
          </cell>
        </row>
      </sheetData>
      <sheetData sheetId="1">
        <row r="1">
          <cell r="A1" t="str">
            <v>Subject</v>
          </cell>
          <cell r="B1" t="str">
            <v>HCC Status</v>
          </cell>
          <cell r="C1" t="str">
            <v>Sex</v>
          </cell>
          <cell r="D1" t="str">
            <v>Age</v>
          </cell>
          <cell r="E1" t="str">
            <v>Race</v>
          </cell>
          <cell r="F1" t="str">
            <v>Date Collection</v>
          </cell>
          <cell r="G1" t="str">
            <v>HCC Treatment Date</v>
          </cell>
          <cell r="H1" t="str">
            <v>Image Date</v>
          </cell>
          <cell r="I1" t="str">
            <v>Lesion #</v>
          </cell>
          <cell r="J1" t="str">
            <v>Lesion diameter</v>
          </cell>
          <cell r="K1" t="str">
            <v>Lesion Diameter 2</v>
          </cell>
          <cell r="L1" t="str">
            <v>Vascular Invasion</v>
          </cell>
          <cell r="M1" t="str">
            <v>Extrahepatic M</v>
          </cell>
          <cell r="N1" t="str">
            <v>BCLC</v>
          </cell>
          <cell r="O1" t="str">
            <v>Child-Pugh</v>
          </cell>
          <cell r="P1" t="str">
            <v>BMI</v>
          </cell>
          <cell r="Q1" t="str">
            <v>Liver Disease</v>
          </cell>
          <cell r="R1" t="str">
            <v>AFP</v>
          </cell>
          <cell r="S1" t="str">
            <v>Date of Surgery/Tsplt</v>
          </cell>
          <cell r="T1" t="str">
            <v>Last Follow-up</v>
          </cell>
          <cell r="U1" t="str">
            <v>Deseased?</v>
          </cell>
          <cell r="V1" t="str">
            <v>Recurrence?</v>
          </cell>
        </row>
        <row r="2">
          <cell r="A2" t="str">
            <v>Transplanted Group</v>
          </cell>
        </row>
        <row r="3">
          <cell r="A3" t="str">
            <v>HCCAK223</v>
          </cell>
          <cell r="B3" t="str">
            <v>Yes</v>
          </cell>
          <cell r="C3">
            <v>2</v>
          </cell>
          <cell r="D3">
            <v>66</v>
          </cell>
          <cell r="E3" t="str">
            <v>Other</v>
          </cell>
          <cell r="F3">
            <v>43185</v>
          </cell>
          <cell r="G3" t="str">
            <v>No Prior Treatment</v>
          </cell>
          <cell r="H3">
            <v>43185</v>
          </cell>
          <cell r="I3">
            <v>1</v>
          </cell>
          <cell r="J3">
            <v>3.3</v>
          </cell>
          <cell r="K3">
            <v>3.3</v>
          </cell>
          <cell r="L3" t="str">
            <v>No</v>
          </cell>
          <cell r="M3" t="str">
            <v>No</v>
          </cell>
          <cell r="N3" t="str">
            <v>A</v>
          </cell>
          <cell r="O3" t="str">
            <v>B</v>
          </cell>
          <cell r="P3">
            <v>27.26</v>
          </cell>
          <cell r="Q3" t="str">
            <v>HCV, EtOH Cirrhosis</v>
          </cell>
          <cell r="R3">
            <v>67.5</v>
          </cell>
          <cell r="S3">
            <v>43456</v>
          </cell>
          <cell r="T3">
            <v>44698</v>
          </cell>
          <cell r="U3" t="str">
            <v>No</v>
          </cell>
        </row>
        <row r="4">
          <cell r="A4" t="str">
            <v>HCCAK223 Pre LT</v>
          </cell>
          <cell r="F4">
            <v>43455</v>
          </cell>
          <cell r="G4">
            <v>43395</v>
          </cell>
        </row>
        <row r="5">
          <cell r="A5" t="str">
            <v>HCCAK223 Post LT</v>
          </cell>
          <cell r="F5">
            <v>43461</v>
          </cell>
        </row>
        <row r="6">
          <cell r="A6" t="str">
            <v>HCCAK227 Pre LT</v>
          </cell>
          <cell r="B6" t="str">
            <v>Yes</v>
          </cell>
          <cell r="C6">
            <v>2</v>
          </cell>
          <cell r="D6">
            <v>60</v>
          </cell>
          <cell r="E6" t="str">
            <v>W</v>
          </cell>
          <cell r="F6">
            <v>43560</v>
          </cell>
          <cell r="G6">
            <v>43237</v>
          </cell>
          <cell r="H6">
            <v>43131</v>
          </cell>
          <cell r="I6">
            <v>1</v>
          </cell>
          <cell r="J6">
            <v>1.3</v>
          </cell>
          <cell r="K6">
            <v>1.3</v>
          </cell>
          <cell r="L6" t="str">
            <v>No</v>
          </cell>
          <cell r="M6" t="str">
            <v>No</v>
          </cell>
          <cell r="N6">
            <v>0</v>
          </cell>
          <cell r="O6" t="str">
            <v>B</v>
          </cell>
          <cell r="P6">
            <v>29.6</v>
          </cell>
          <cell r="Q6" t="str">
            <v>HCV, EtOH Cirrhosis</v>
          </cell>
          <cell r="R6">
            <v>10.9</v>
          </cell>
          <cell r="S6">
            <v>43560</v>
          </cell>
          <cell r="T6">
            <v>44722</v>
          </cell>
          <cell r="U6" t="str">
            <v>No</v>
          </cell>
        </row>
        <row r="7">
          <cell r="A7" t="str">
            <v>HCCAK227 Post LT</v>
          </cell>
          <cell r="F7">
            <v>43565</v>
          </cell>
        </row>
        <row r="8">
          <cell r="A8" t="str">
            <v>HCCAK232 Pre LT</v>
          </cell>
          <cell r="B8" t="str">
            <v>Yes</v>
          </cell>
          <cell r="C8">
            <v>2</v>
          </cell>
          <cell r="D8">
            <v>62</v>
          </cell>
          <cell r="E8" t="str">
            <v>W</v>
          </cell>
          <cell r="F8">
            <v>43258</v>
          </cell>
          <cell r="G8">
            <v>43028</v>
          </cell>
          <cell r="H8">
            <v>43209</v>
          </cell>
          <cell r="I8">
            <v>1</v>
          </cell>
          <cell r="J8">
            <v>1.8</v>
          </cell>
          <cell r="K8">
            <v>1.7</v>
          </cell>
          <cell r="L8" t="str">
            <v>No</v>
          </cell>
          <cell r="M8" t="str">
            <v>No</v>
          </cell>
          <cell r="N8">
            <v>0</v>
          </cell>
          <cell r="O8" t="str">
            <v>A</v>
          </cell>
          <cell r="P8">
            <v>23.15</v>
          </cell>
          <cell r="Q8" t="str">
            <v>HCV Cirrhosis</v>
          </cell>
          <cell r="R8">
            <v>20</v>
          </cell>
          <cell r="S8">
            <v>43258</v>
          </cell>
          <cell r="T8">
            <v>44698</v>
          </cell>
          <cell r="U8" t="str">
            <v>No</v>
          </cell>
        </row>
        <row r="9">
          <cell r="A9" t="str">
            <v>HCCAK232 Post LT</v>
          </cell>
          <cell r="F9">
            <v>43262</v>
          </cell>
        </row>
        <row r="10">
          <cell r="A10" t="str">
            <v>HCCAK268 Pre LT</v>
          </cell>
          <cell r="B10" t="str">
            <v>No</v>
          </cell>
          <cell r="C10">
            <v>1</v>
          </cell>
          <cell r="D10">
            <v>60</v>
          </cell>
          <cell r="E10" t="str">
            <v>W</v>
          </cell>
          <cell r="F10">
            <v>43467</v>
          </cell>
          <cell r="G10">
            <v>43218</v>
          </cell>
          <cell r="H10">
            <v>42398</v>
          </cell>
          <cell r="I10">
            <v>1</v>
          </cell>
          <cell r="J10">
            <v>10.4</v>
          </cell>
          <cell r="K10">
            <v>11.4</v>
          </cell>
          <cell r="L10" t="str">
            <v>No</v>
          </cell>
          <cell r="M10" t="str">
            <v>No</v>
          </cell>
          <cell r="N10" t="str">
            <v>A</v>
          </cell>
          <cell r="O10" t="str">
            <v>B</v>
          </cell>
          <cell r="P10">
            <v>28.2</v>
          </cell>
          <cell r="Q10" t="str">
            <v>Cholangiocarcinoma</v>
          </cell>
          <cell r="R10">
            <v>2.4</v>
          </cell>
          <cell r="S10">
            <v>43467</v>
          </cell>
          <cell r="T10">
            <v>44728</v>
          </cell>
          <cell r="U10" t="str">
            <v>No</v>
          </cell>
        </row>
        <row r="11">
          <cell r="A11" t="str">
            <v>HCCAK268 Post LT</v>
          </cell>
          <cell r="F11">
            <v>43470</v>
          </cell>
        </row>
        <row r="12">
          <cell r="A12" t="str">
            <v>HCCAK342</v>
          </cell>
          <cell r="B12" t="str">
            <v>Yes</v>
          </cell>
          <cell r="C12">
            <v>2</v>
          </cell>
          <cell r="D12">
            <v>64</v>
          </cell>
          <cell r="E12" t="str">
            <v>Other</v>
          </cell>
          <cell r="F12">
            <v>43858</v>
          </cell>
          <cell r="G12">
            <v>43858</v>
          </cell>
          <cell r="H12">
            <v>43812</v>
          </cell>
          <cell r="I12">
            <v>1</v>
          </cell>
          <cell r="J12">
            <v>2.8</v>
          </cell>
          <cell r="K12">
            <v>2.7</v>
          </cell>
          <cell r="L12" t="str">
            <v>No</v>
          </cell>
          <cell r="M12" t="str">
            <v>No</v>
          </cell>
          <cell r="N12" t="str">
            <v>A</v>
          </cell>
          <cell r="O12" t="str">
            <v>A</v>
          </cell>
          <cell r="P12">
            <v>28</v>
          </cell>
          <cell r="Q12" t="str">
            <v>HCV Cirrhosis</v>
          </cell>
          <cell r="R12">
            <v>4.2</v>
          </cell>
          <cell r="S12">
            <v>44110</v>
          </cell>
          <cell r="T12">
            <v>44672</v>
          </cell>
          <cell r="U12" t="str">
            <v>No</v>
          </cell>
        </row>
        <row r="13">
          <cell r="A13" t="str">
            <v>HCCAK356</v>
          </cell>
          <cell r="B13" t="str">
            <v>Yes</v>
          </cell>
          <cell r="C13">
            <v>1</v>
          </cell>
          <cell r="D13">
            <v>47</v>
          </cell>
          <cell r="E13" t="str">
            <v>W</v>
          </cell>
          <cell r="F13">
            <v>44384</v>
          </cell>
          <cell r="G13">
            <v>44329</v>
          </cell>
          <cell r="H13">
            <v>43969</v>
          </cell>
          <cell r="I13">
            <v>2</v>
          </cell>
          <cell r="J13">
            <v>2.2999999999999998</v>
          </cell>
          <cell r="K13">
            <v>1.7</v>
          </cell>
          <cell r="L13" t="str">
            <v>No</v>
          </cell>
          <cell r="M13" t="str">
            <v>No</v>
          </cell>
          <cell r="N13" t="str">
            <v>A</v>
          </cell>
          <cell r="O13" t="str">
            <v>C</v>
          </cell>
          <cell r="P13">
            <v>31.8</v>
          </cell>
          <cell r="Q13" t="str">
            <v>EtOH Cirrhosis</v>
          </cell>
          <cell r="R13">
            <v>1.7</v>
          </cell>
          <cell r="S13">
            <v>44504</v>
          </cell>
          <cell r="T13">
            <v>44721</v>
          </cell>
          <cell r="U13" t="str">
            <v>No</v>
          </cell>
        </row>
        <row r="14">
          <cell r="A14" t="str">
            <v>HCCAK356 Pre LT</v>
          </cell>
          <cell r="F14">
            <v>44504</v>
          </cell>
          <cell r="G14">
            <v>44384</v>
          </cell>
        </row>
        <row r="15">
          <cell r="A15" t="str">
            <v>HCCAK356 Post LT</v>
          </cell>
          <cell r="F15">
            <v>44512</v>
          </cell>
        </row>
        <row r="16">
          <cell r="A16" t="str">
            <v>HCCAK365 Pre LT</v>
          </cell>
          <cell r="B16" t="str">
            <v>Yes</v>
          </cell>
          <cell r="C16">
            <v>2</v>
          </cell>
          <cell r="D16">
            <v>68</v>
          </cell>
          <cell r="E16" t="str">
            <v>W</v>
          </cell>
          <cell r="F16">
            <v>44166</v>
          </cell>
          <cell r="G16">
            <v>44085</v>
          </cell>
          <cell r="H16">
            <v>44041</v>
          </cell>
          <cell r="I16">
            <v>1</v>
          </cell>
          <cell r="J16">
            <v>3.1</v>
          </cell>
          <cell r="K16">
            <v>2</v>
          </cell>
          <cell r="L16" t="str">
            <v>No</v>
          </cell>
          <cell r="M16" t="str">
            <v>No</v>
          </cell>
          <cell r="N16">
            <v>0</v>
          </cell>
          <cell r="O16" t="str">
            <v>A</v>
          </cell>
          <cell r="P16">
            <v>27.17</v>
          </cell>
          <cell r="Q16" t="str">
            <v>EtOH Cirrhosis</v>
          </cell>
          <cell r="R16">
            <v>1.7</v>
          </cell>
          <cell r="S16">
            <v>44166</v>
          </cell>
          <cell r="T16">
            <v>44726</v>
          </cell>
          <cell r="U16" t="str">
            <v>No</v>
          </cell>
          <cell r="V16" t="str">
            <v>Yes</v>
          </cell>
        </row>
        <row r="17">
          <cell r="A17" t="str">
            <v>HCCAK365 Post LT</v>
          </cell>
          <cell r="F17">
            <v>44169</v>
          </cell>
        </row>
        <row r="18">
          <cell r="A18" t="str">
            <v>HCCAK384</v>
          </cell>
          <cell r="B18" t="str">
            <v>Yes</v>
          </cell>
          <cell r="C18">
            <v>1</v>
          </cell>
          <cell r="D18">
            <v>74</v>
          </cell>
          <cell r="E18" t="str">
            <v>W</v>
          </cell>
          <cell r="F18">
            <v>44301</v>
          </cell>
          <cell r="G18">
            <v>44204</v>
          </cell>
          <cell r="H18">
            <v>44169</v>
          </cell>
          <cell r="I18">
            <v>3</v>
          </cell>
          <cell r="J18">
            <v>1.5</v>
          </cell>
          <cell r="K18">
            <v>1.3</v>
          </cell>
          <cell r="L18" t="str">
            <v>No</v>
          </cell>
          <cell r="M18" t="str">
            <v>No</v>
          </cell>
          <cell r="N18" t="str">
            <v>A</v>
          </cell>
          <cell r="O18" t="str">
            <v>B</v>
          </cell>
          <cell r="P18">
            <v>29.6</v>
          </cell>
          <cell r="Q18" t="str">
            <v>PBC</v>
          </cell>
          <cell r="R18">
            <v>28.8</v>
          </cell>
          <cell r="S18">
            <v>44386</v>
          </cell>
          <cell r="T18">
            <v>44722</v>
          </cell>
          <cell r="U18" t="str">
            <v>No</v>
          </cell>
        </row>
        <row r="19">
          <cell r="A19" t="str">
            <v>HCCAK384 Pre LT</v>
          </cell>
          <cell r="F19">
            <v>44386</v>
          </cell>
          <cell r="G19">
            <v>44375</v>
          </cell>
        </row>
        <row r="20">
          <cell r="A20" t="str">
            <v>HCCAK384 Post LT</v>
          </cell>
          <cell r="F20">
            <v>44392</v>
          </cell>
        </row>
        <row r="21">
          <cell r="A21" t="str">
            <v>HCCAK406</v>
          </cell>
          <cell r="B21" t="str">
            <v>Yes</v>
          </cell>
          <cell r="C21">
            <v>2</v>
          </cell>
          <cell r="D21">
            <v>66</v>
          </cell>
          <cell r="E21" t="str">
            <v>A</v>
          </cell>
          <cell r="F21">
            <v>44452</v>
          </cell>
          <cell r="G21" t="str">
            <v>No Prior Treatment</v>
          </cell>
          <cell r="H21">
            <v>44426</v>
          </cell>
          <cell r="I21">
            <v>1</v>
          </cell>
          <cell r="J21">
            <v>2.2999999999999998</v>
          </cell>
          <cell r="K21">
            <v>1.8</v>
          </cell>
          <cell r="L21" t="str">
            <v>No</v>
          </cell>
          <cell r="M21" t="str">
            <v>No</v>
          </cell>
          <cell r="N21" t="str">
            <v>A</v>
          </cell>
          <cell r="O21" t="str">
            <v>B</v>
          </cell>
          <cell r="P21">
            <v>28.85</v>
          </cell>
          <cell r="Q21" t="str">
            <v>NAFLD</v>
          </cell>
          <cell r="R21">
            <v>9.4</v>
          </cell>
          <cell r="S21">
            <v>44652</v>
          </cell>
          <cell r="T21">
            <v>44727</v>
          </cell>
          <cell r="U21" t="str">
            <v>No</v>
          </cell>
        </row>
        <row r="22">
          <cell r="A22" t="str">
            <v>HCCAK406 FU1</v>
          </cell>
          <cell r="F22">
            <v>44545</v>
          </cell>
          <cell r="G22">
            <v>44508</v>
          </cell>
        </row>
        <row r="23">
          <cell r="A23" t="str">
            <v>HCCAK406 Pre LT</v>
          </cell>
          <cell r="F23">
            <v>44652</v>
          </cell>
        </row>
        <row r="24">
          <cell r="A24" t="str">
            <v>HCCAK406 Post LT</v>
          </cell>
          <cell r="F24">
            <v>44657</v>
          </cell>
        </row>
        <row r="25">
          <cell r="A25" t="str">
            <v>HCCAK256 Post LT</v>
          </cell>
          <cell r="C25">
            <v>2</v>
          </cell>
          <cell r="D25">
            <v>67</v>
          </cell>
          <cell r="E25" t="str">
            <v>W</v>
          </cell>
          <cell r="F25">
            <v>43432</v>
          </cell>
        </row>
        <row r="26">
          <cell r="A26" t="str">
            <v>HCCAK301 Post LT</v>
          </cell>
          <cell r="C26">
            <v>1</v>
          </cell>
          <cell r="D26">
            <v>53</v>
          </cell>
          <cell r="E26" t="str">
            <v>W</v>
          </cell>
          <cell r="F26">
            <v>43593</v>
          </cell>
        </row>
        <row r="27">
          <cell r="A27" t="str">
            <v>HCCAK304 Post LT</v>
          </cell>
          <cell r="C27">
            <v>2</v>
          </cell>
          <cell r="D27">
            <v>65</v>
          </cell>
          <cell r="E27" t="str">
            <v>W</v>
          </cell>
          <cell r="F27">
            <v>43601</v>
          </cell>
        </row>
        <row r="28">
          <cell r="A28" t="str">
            <v>HCCAK326 Post LT</v>
          </cell>
          <cell r="C28">
            <v>2</v>
          </cell>
          <cell r="D28">
            <v>55</v>
          </cell>
          <cell r="E28" t="str">
            <v>W</v>
          </cell>
          <cell r="F28">
            <v>43734</v>
          </cell>
        </row>
        <row r="29">
          <cell r="A29" t="str">
            <v>HCCAK334 Post LT</v>
          </cell>
          <cell r="C29">
            <v>2</v>
          </cell>
          <cell r="D29">
            <v>62</v>
          </cell>
          <cell r="E29" t="str">
            <v>W</v>
          </cell>
          <cell r="F29">
            <v>44033</v>
          </cell>
        </row>
        <row r="30">
          <cell r="A30" t="str">
            <v>HCCAK347 Post LT</v>
          </cell>
          <cell r="C30">
            <v>1</v>
          </cell>
          <cell r="D30">
            <v>50</v>
          </cell>
          <cell r="E30" t="str">
            <v>W</v>
          </cell>
          <cell r="F30">
            <v>43882</v>
          </cell>
        </row>
        <row r="31">
          <cell r="A31" t="str">
            <v>HCCAK355 Post LT</v>
          </cell>
          <cell r="C31">
            <v>2</v>
          </cell>
          <cell r="D31">
            <v>64</v>
          </cell>
          <cell r="E31" t="str">
            <v>W</v>
          </cell>
          <cell r="F31">
            <v>43972</v>
          </cell>
        </row>
        <row r="32">
          <cell r="A32" t="str">
            <v>HCCAK374 Post LT</v>
          </cell>
          <cell r="C32">
            <v>2</v>
          </cell>
          <cell r="D32">
            <v>62</v>
          </cell>
          <cell r="E32" t="str">
            <v>W</v>
          </cell>
          <cell r="F32">
            <v>44294</v>
          </cell>
        </row>
        <row r="33">
          <cell r="A33" t="str">
            <v>Transplant Group (no Post LT)</v>
          </cell>
        </row>
        <row r="34">
          <cell r="A34" t="str">
            <v>HCCAK351</v>
          </cell>
          <cell r="B34" t="str">
            <v>Yes</v>
          </cell>
          <cell r="C34">
            <v>2</v>
          </cell>
          <cell r="D34">
            <v>64</v>
          </cell>
          <cell r="E34" t="str">
            <v>W</v>
          </cell>
          <cell r="F34">
            <v>43893</v>
          </cell>
          <cell r="G34" t="str">
            <v>No Prior Treatment</v>
          </cell>
          <cell r="H34">
            <v>43878</v>
          </cell>
          <cell r="I34">
            <v>1</v>
          </cell>
          <cell r="J34">
            <v>3.7</v>
          </cell>
          <cell r="K34">
            <v>4.2</v>
          </cell>
          <cell r="L34" t="str">
            <v>No</v>
          </cell>
          <cell r="M34" t="str">
            <v>No</v>
          </cell>
          <cell r="N34" t="str">
            <v>A</v>
          </cell>
          <cell r="O34" t="str">
            <v>B</v>
          </cell>
          <cell r="P34">
            <v>43.79</v>
          </cell>
          <cell r="Q34" t="str">
            <v>NAFLD</v>
          </cell>
          <cell r="R34">
            <v>65.099999999999994</v>
          </cell>
          <cell r="S34" t="str">
            <v>NA</v>
          </cell>
          <cell r="T34">
            <v>44219</v>
          </cell>
          <cell r="U34" t="str">
            <v>Yes</v>
          </cell>
        </row>
        <row r="35">
          <cell r="A35" t="str">
            <v>HCCAK351 FU1</v>
          </cell>
          <cell r="F35">
            <v>44155</v>
          </cell>
          <cell r="G35">
            <v>44116</v>
          </cell>
        </row>
        <row r="36">
          <cell r="A36" t="str">
            <v>HCCAK378</v>
          </cell>
          <cell r="B36" t="str">
            <v>Yes</v>
          </cell>
          <cell r="C36">
            <v>2</v>
          </cell>
          <cell r="D36">
            <v>63</v>
          </cell>
          <cell r="E36" t="str">
            <v>B</v>
          </cell>
          <cell r="F36">
            <v>44271</v>
          </cell>
          <cell r="G36" t="str">
            <v>No Prior Treatment</v>
          </cell>
          <cell r="H36">
            <v>44020</v>
          </cell>
          <cell r="I36">
            <v>2</v>
          </cell>
          <cell r="J36">
            <v>4.5</v>
          </cell>
          <cell r="K36">
            <v>3.8</v>
          </cell>
          <cell r="L36" t="str">
            <v>No</v>
          </cell>
          <cell r="M36" t="str">
            <v>No</v>
          </cell>
          <cell r="N36" t="str">
            <v>B</v>
          </cell>
          <cell r="O36" t="str">
            <v>A</v>
          </cell>
          <cell r="P36">
            <v>27.6</v>
          </cell>
          <cell r="Q36" t="str">
            <v>HCV, EtOH Cirrhosis</v>
          </cell>
          <cell r="R36">
            <v>70.2</v>
          </cell>
          <cell r="S36" t="str">
            <v>NA</v>
          </cell>
          <cell r="T36">
            <v>44524</v>
          </cell>
          <cell r="U36" t="str">
            <v>Yes</v>
          </cell>
        </row>
        <row r="37">
          <cell r="A37" t="str">
            <v>HCCAK378 FU2</v>
          </cell>
          <cell r="F37">
            <v>44452</v>
          </cell>
          <cell r="G37">
            <v>44404</v>
          </cell>
        </row>
        <row r="38">
          <cell r="A38" t="str">
            <v>HCCAK411</v>
          </cell>
          <cell r="B38" t="str">
            <v>Yes</v>
          </cell>
          <cell r="C38">
            <v>2</v>
          </cell>
          <cell r="D38">
            <v>64</v>
          </cell>
          <cell r="E38" t="str">
            <v>W</v>
          </cell>
          <cell r="F38">
            <v>44482</v>
          </cell>
          <cell r="G38" t="str">
            <v>No Prior Treatment</v>
          </cell>
          <cell r="H38">
            <v>44458</v>
          </cell>
          <cell r="I38">
            <v>1</v>
          </cell>
          <cell r="J38">
            <v>2.1</v>
          </cell>
          <cell r="K38">
            <v>2</v>
          </cell>
          <cell r="L38" t="str">
            <v>No</v>
          </cell>
          <cell r="M38" t="str">
            <v>No</v>
          </cell>
          <cell r="N38" t="str">
            <v>A</v>
          </cell>
          <cell r="O38" t="str">
            <v>A</v>
          </cell>
          <cell r="P38">
            <v>41.2</v>
          </cell>
          <cell r="Q38" t="str">
            <v>HCV Cirrhosis</v>
          </cell>
          <cell r="R38">
            <v>6.91</v>
          </cell>
          <cell r="S38">
            <v>44712</v>
          </cell>
          <cell r="T38">
            <v>44728</v>
          </cell>
          <cell r="U38" t="str">
            <v>No</v>
          </cell>
        </row>
        <row r="39">
          <cell r="A39" t="str">
            <v>HCCAK411 FU1</v>
          </cell>
          <cell r="F39">
            <v>44581</v>
          </cell>
          <cell r="G39">
            <v>44482</v>
          </cell>
        </row>
        <row r="40">
          <cell r="A40" t="str">
            <v>HCCAK411 FU2</v>
          </cell>
          <cell r="F40">
            <v>44706</v>
          </cell>
        </row>
        <row r="41">
          <cell r="A41" t="str">
            <v>HCCAK415</v>
          </cell>
          <cell r="B41" t="str">
            <v>Yes</v>
          </cell>
          <cell r="C41">
            <v>2</v>
          </cell>
          <cell r="D41">
            <v>65</v>
          </cell>
          <cell r="E41" t="str">
            <v>W</v>
          </cell>
          <cell r="F41">
            <v>44515</v>
          </cell>
          <cell r="G41">
            <v>44344</v>
          </cell>
          <cell r="H41">
            <v>44263</v>
          </cell>
          <cell r="I41">
            <v>8</v>
          </cell>
          <cell r="J41">
            <v>2.7</v>
          </cell>
          <cell r="K41">
            <v>3</v>
          </cell>
          <cell r="L41" t="str">
            <v>No</v>
          </cell>
          <cell r="M41" t="str">
            <v>No</v>
          </cell>
          <cell r="N41" t="str">
            <v>B</v>
          </cell>
          <cell r="O41" t="str">
            <v>A</v>
          </cell>
          <cell r="P41">
            <v>23</v>
          </cell>
          <cell r="Q41" t="str">
            <v>HCV Cirrhosis</v>
          </cell>
          <cell r="R41">
            <v>28.9</v>
          </cell>
          <cell r="S41" t="str">
            <v>NA</v>
          </cell>
          <cell r="T41">
            <v>44728</v>
          </cell>
          <cell r="U41" t="str">
            <v>No</v>
          </cell>
        </row>
        <row r="42">
          <cell r="A42" t="str">
            <v>HCCAK415 FU1</v>
          </cell>
          <cell r="F42">
            <v>44586</v>
          </cell>
          <cell r="G42">
            <v>44515</v>
          </cell>
        </row>
        <row r="43">
          <cell r="A43" t="str">
            <v>HCCAK417</v>
          </cell>
          <cell r="B43" t="str">
            <v>Yes</v>
          </cell>
          <cell r="C43">
            <v>1</v>
          </cell>
          <cell r="D43">
            <v>60</v>
          </cell>
          <cell r="E43" t="str">
            <v>W</v>
          </cell>
          <cell r="F43">
            <v>44516</v>
          </cell>
          <cell r="G43" t="str">
            <v>No Prior Treatment</v>
          </cell>
          <cell r="H43">
            <v>44516</v>
          </cell>
          <cell r="I43">
            <v>1</v>
          </cell>
          <cell r="J43">
            <v>4.8</v>
          </cell>
          <cell r="L43" t="str">
            <v>No</v>
          </cell>
          <cell r="M43" t="str">
            <v>No</v>
          </cell>
          <cell r="N43" t="str">
            <v>A</v>
          </cell>
          <cell r="O43" t="str">
            <v>A</v>
          </cell>
          <cell r="P43">
            <v>38.9</v>
          </cell>
          <cell r="Q43" t="str">
            <v>HCV Cirrhosis</v>
          </cell>
          <cell r="R43">
            <v>1772.5</v>
          </cell>
          <cell r="S43" t="str">
            <v>NA</v>
          </cell>
          <cell r="T43">
            <v>44718</v>
          </cell>
          <cell r="U43" t="str">
            <v>No</v>
          </cell>
        </row>
        <row r="44">
          <cell r="A44" t="str">
            <v>HCCAK417 FU1</v>
          </cell>
          <cell r="F44">
            <v>44680</v>
          </cell>
          <cell r="G44">
            <v>44516</v>
          </cell>
        </row>
        <row r="45">
          <cell r="A45" t="str">
            <v>HCCAK422</v>
          </cell>
          <cell r="B45" t="str">
            <v>Yes</v>
          </cell>
          <cell r="C45">
            <v>1</v>
          </cell>
          <cell r="D45">
            <v>66</v>
          </cell>
          <cell r="E45" t="str">
            <v>W</v>
          </cell>
          <cell r="F45">
            <v>44575</v>
          </cell>
          <cell r="G45">
            <v>44529</v>
          </cell>
          <cell r="H45">
            <v>44319</v>
          </cell>
          <cell r="I45">
            <v>1</v>
          </cell>
          <cell r="J45">
            <v>1.3</v>
          </cell>
          <cell r="K45">
            <v>0.9</v>
          </cell>
          <cell r="L45" t="str">
            <v>No</v>
          </cell>
          <cell r="M45" t="str">
            <v>No</v>
          </cell>
          <cell r="N45">
            <v>0</v>
          </cell>
          <cell r="O45" t="str">
            <v>A</v>
          </cell>
          <cell r="P45">
            <v>26.9</v>
          </cell>
          <cell r="Q45" t="str">
            <v>HCV Cirrhosis</v>
          </cell>
          <cell r="R45">
            <v>8.4</v>
          </cell>
          <cell r="S45" t="str">
            <v>NA</v>
          </cell>
          <cell r="T45">
            <v>44728</v>
          </cell>
          <cell r="U45" t="str">
            <v>No</v>
          </cell>
        </row>
        <row r="46">
          <cell r="A46" t="str">
            <v>HCCAK422 FU1</v>
          </cell>
          <cell r="F46">
            <v>44659</v>
          </cell>
          <cell r="G46">
            <v>44575</v>
          </cell>
        </row>
        <row r="47">
          <cell r="A47" t="str">
            <v>HCCAK425</v>
          </cell>
          <cell r="B47" t="str">
            <v>Yes</v>
          </cell>
          <cell r="C47">
            <v>2</v>
          </cell>
          <cell r="D47">
            <v>67</v>
          </cell>
          <cell r="E47" t="str">
            <v>W</v>
          </cell>
          <cell r="F47">
            <v>44595</v>
          </cell>
          <cell r="G47" t="str">
            <v>No Prior Treatment</v>
          </cell>
          <cell r="H47">
            <v>44518</v>
          </cell>
          <cell r="I47">
            <v>1</v>
          </cell>
          <cell r="J47">
            <v>4.5999999999999996</v>
          </cell>
          <cell r="K47">
            <v>3.7</v>
          </cell>
          <cell r="L47" t="str">
            <v>No</v>
          </cell>
          <cell r="M47" t="str">
            <v>No</v>
          </cell>
          <cell r="N47" t="str">
            <v>A</v>
          </cell>
          <cell r="O47" t="str">
            <v>A</v>
          </cell>
          <cell r="P47">
            <v>29.2</v>
          </cell>
          <cell r="Q47" t="str">
            <v>HCV Cirrhosis</v>
          </cell>
          <cell r="R47">
            <v>5.7</v>
          </cell>
          <cell r="S47" t="str">
            <v>NA</v>
          </cell>
          <cell r="T47">
            <v>44727</v>
          </cell>
          <cell r="U47" t="str">
            <v>No</v>
          </cell>
        </row>
        <row r="48">
          <cell r="A48" t="str">
            <v>HCCAK425 FU1</v>
          </cell>
          <cell r="F48">
            <v>44655</v>
          </cell>
          <cell r="G48">
            <v>44595</v>
          </cell>
        </row>
        <row r="50">
          <cell r="A50" t="str">
            <v>Non Transplant Serial Collection</v>
          </cell>
        </row>
        <row r="51">
          <cell r="A51" t="str">
            <v>HCCAK339</v>
          </cell>
          <cell r="B51" t="str">
            <v>Yes</v>
          </cell>
          <cell r="C51">
            <v>2</v>
          </cell>
          <cell r="D51">
            <v>69</v>
          </cell>
          <cell r="E51" t="str">
            <v>W</v>
          </cell>
          <cell r="F51">
            <v>43846</v>
          </cell>
          <cell r="G51" t="str">
            <v>No Prior Treatment</v>
          </cell>
          <cell r="H51">
            <v>43844</v>
          </cell>
          <cell r="I51">
            <v>1</v>
          </cell>
          <cell r="J51">
            <v>9.3000000000000007</v>
          </cell>
          <cell r="K51">
            <v>11.9</v>
          </cell>
          <cell r="L51" t="str">
            <v>Yes</v>
          </cell>
          <cell r="M51" t="str">
            <v>No</v>
          </cell>
          <cell r="N51" t="str">
            <v>C</v>
          </cell>
          <cell r="O51" t="str">
            <v>A</v>
          </cell>
          <cell r="P51">
            <v>28.79</v>
          </cell>
          <cell r="Q51" t="str">
            <v>HCV Cirrhosis</v>
          </cell>
          <cell r="R51">
            <v>4.5</v>
          </cell>
          <cell r="S51" t="str">
            <v>NA</v>
          </cell>
          <cell r="T51">
            <v>44726</v>
          </cell>
          <cell r="U51" t="str">
            <v>No</v>
          </cell>
        </row>
        <row r="52">
          <cell r="A52" t="str">
            <v>HCCAK339 FU1</v>
          </cell>
          <cell r="F52">
            <v>43888</v>
          </cell>
          <cell r="G52">
            <v>43846</v>
          </cell>
        </row>
      </sheetData>
      <sheetData sheetId="2">
        <row r="1">
          <cell r="A1" t="str">
            <v>Subject ID</v>
          </cell>
          <cell r="B1" t="str">
            <v>HCC Status</v>
          </cell>
          <cell r="C1" t="str">
            <v>Sex</v>
          </cell>
          <cell r="D1" t="str">
            <v>Age</v>
          </cell>
          <cell r="E1" t="str">
            <v>Race</v>
          </cell>
          <cell r="F1" t="str">
            <v>Date Collection</v>
          </cell>
          <cell r="G1" t="str">
            <v>HCC Treatment Date</v>
          </cell>
          <cell r="H1" t="str">
            <v>Image Date</v>
          </cell>
          <cell r="I1" t="str">
            <v>Lesion #</v>
          </cell>
          <cell r="J1" t="str">
            <v>Lesion diameter</v>
          </cell>
          <cell r="K1" t="str">
            <v>Lesion Diameter 2</v>
          </cell>
          <cell r="L1" t="str">
            <v>Vascular Invasion</v>
          </cell>
          <cell r="M1" t="str">
            <v>Extrahepatic M</v>
          </cell>
          <cell r="N1" t="str">
            <v>BCLC</v>
          </cell>
          <cell r="O1" t="str">
            <v>Child-Pugh</v>
          </cell>
          <cell r="P1" t="str">
            <v>BMI</v>
          </cell>
          <cell r="Q1" t="str">
            <v>Liver Disease</v>
          </cell>
          <cell r="R1" t="str">
            <v>AFP</v>
          </cell>
          <cell r="S1" t="str">
            <v>Date of Surgery/Tsplt</v>
          </cell>
          <cell r="T1" t="str">
            <v>Last Follow-up</v>
          </cell>
          <cell r="U1" t="str">
            <v>Deseased?</v>
          </cell>
        </row>
        <row r="2">
          <cell r="A2" t="str">
            <v>Non Transplant Single Collection</v>
          </cell>
        </row>
        <row r="3">
          <cell r="A3" t="str">
            <v>HCCAK014</v>
          </cell>
          <cell r="B3" t="str">
            <v>Yes</v>
          </cell>
          <cell r="C3">
            <v>2</v>
          </cell>
          <cell r="D3">
            <v>88</v>
          </cell>
          <cell r="E3" t="str">
            <v>A</v>
          </cell>
          <cell r="F3">
            <v>42247</v>
          </cell>
          <cell r="G3">
            <v>41866</v>
          </cell>
          <cell r="H3">
            <v>42240</v>
          </cell>
          <cell r="I3" t="str">
            <v>multiple</v>
          </cell>
          <cell r="J3">
            <v>4</v>
          </cell>
          <cell r="K3">
            <v>3.3</v>
          </cell>
          <cell r="L3" t="str">
            <v>Yes</v>
          </cell>
          <cell r="M3" t="str">
            <v>No</v>
          </cell>
          <cell r="N3" t="str">
            <v>C</v>
          </cell>
          <cell r="O3" t="str">
            <v>B</v>
          </cell>
          <cell r="P3">
            <v>20.399999999999999</v>
          </cell>
          <cell r="Q3" t="str">
            <v>HBV Cirrhosis</v>
          </cell>
          <cell r="R3">
            <v>319</v>
          </cell>
          <cell r="S3" t="str">
            <v>NA</v>
          </cell>
          <cell r="T3">
            <v>42269</v>
          </cell>
          <cell r="U3" t="str">
            <v>Yes</v>
          </cell>
        </row>
        <row r="4">
          <cell r="A4" t="str">
            <v>HCCAK054</v>
          </cell>
          <cell r="B4" t="str">
            <v>Yes</v>
          </cell>
          <cell r="C4">
            <v>2</v>
          </cell>
          <cell r="D4">
            <v>77</v>
          </cell>
          <cell r="E4" t="str">
            <v>W</v>
          </cell>
          <cell r="F4">
            <v>42320</v>
          </cell>
          <cell r="G4">
            <v>42166</v>
          </cell>
          <cell r="H4">
            <v>42312</v>
          </cell>
          <cell r="I4" t="str">
            <v>multiple</v>
          </cell>
          <cell r="J4">
            <v>8.8000000000000007</v>
          </cell>
          <cell r="K4">
            <v>7.9</v>
          </cell>
          <cell r="L4" t="str">
            <v>Yes</v>
          </cell>
          <cell r="M4" t="str">
            <v>Yes</v>
          </cell>
          <cell r="N4" t="str">
            <v>C</v>
          </cell>
          <cell r="O4" t="str">
            <v>A</v>
          </cell>
          <cell r="P4">
            <v>28.3</v>
          </cell>
          <cell r="Q4" t="str">
            <v>Hemochomatosis</v>
          </cell>
          <cell r="R4">
            <v>4.7</v>
          </cell>
          <cell r="S4" t="str">
            <v>NA</v>
          </cell>
          <cell r="T4">
            <v>42797</v>
          </cell>
          <cell r="U4" t="str">
            <v>Most likely yes</v>
          </cell>
        </row>
        <row r="5">
          <cell r="A5" t="str">
            <v>HCCAK253</v>
          </cell>
          <cell r="B5" t="str">
            <v>Yes</v>
          </cell>
          <cell r="C5">
            <v>1</v>
          </cell>
          <cell r="D5">
            <v>60</v>
          </cell>
          <cell r="E5" t="str">
            <v>B</v>
          </cell>
          <cell r="F5">
            <v>43416</v>
          </cell>
          <cell r="G5" t="str">
            <v>No Prior treatment</v>
          </cell>
          <cell r="H5">
            <v>42706</v>
          </cell>
          <cell r="I5">
            <v>1</v>
          </cell>
          <cell r="J5">
            <v>4.7</v>
          </cell>
          <cell r="K5">
            <v>4</v>
          </cell>
          <cell r="L5" t="str">
            <v>Yes</v>
          </cell>
          <cell r="M5" t="str">
            <v>No</v>
          </cell>
          <cell r="N5" t="str">
            <v>C</v>
          </cell>
          <cell r="O5" t="str">
            <v>A</v>
          </cell>
          <cell r="P5">
            <v>24.05</v>
          </cell>
          <cell r="Q5" t="str">
            <v>HCV Cirrhosis</v>
          </cell>
          <cell r="R5">
            <v>1700.7</v>
          </cell>
          <cell r="S5" t="str">
            <v>NA</v>
          </cell>
          <cell r="T5">
            <v>44726</v>
          </cell>
          <cell r="U5" t="str">
            <v>No</v>
          </cell>
        </row>
        <row r="6">
          <cell r="A6" t="str">
            <v>HCCAK288</v>
          </cell>
          <cell r="B6" t="str">
            <v>Yes</v>
          </cell>
          <cell r="C6">
            <v>2</v>
          </cell>
          <cell r="D6">
            <v>58</v>
          </cell>
          <cell r="E6" t="str">
            <v>W</v>
          </cell>
          <cell r="F6">
            <v>43529</v>
          </cell>
          <cell r="G6" t="str">
            <v>2/15/19 (lenvatinib)</v>
          </cell>
          <cell r="H6">
            <v>43453</v>
          </cell>
          <cell r="I6">
            <v>1</v>
          </cell>
          <cell r="J6">
            <v>13.9</v>
          </cell>
          <cell r="K6">
            <v>9.6999999999999993</v>
          </cell>
          <cell r="L6" t="str">
            <v>Yes</v>
          </cell>
          <cell r="M6" t="str">
            <v>No</v>
          </cell>
          <cell r="N6" t="str">
            <v>C</v>
          </cell>
          <cell r="O6" t="str">
            <v>B</v>
          </cell>
          <cell r="P6">
            <v>28.95</v>
          </cell>
          <cell r="Q6" t="str">
            <v>Etoh Cirrhosis</v>
          </cell>
          <cell r="R6">
            <v>7.8</v>
          </cell>
          <cell r="S6" t="str">
            <v>NA</v>
          </cell>
          <cell r="T6">
            <v>43577</v>
          </cell>
          <cell r="U6" t="str">
            <v>Yes</v>
          </cell>
        </row>
        <row r="7">
          <cell r="A7" t="str">
            <v>HCCAK291</v>
          </cell>
          <cell r="B7" t="str">
            <v>Yes</v>
          </cell>
          <cell r="C7">
            <v>2</v>
          </cell>
          <cell r="D7">
            <v>64</v>
          </cell>
          <cell r="E7" t="str">
            <v>B</v>
          </cell>
          <cell r="F7">
            <v>43545</v>
          </cell>
          <cell r="G7" t="str">
            <v>No Prior treatment</v>
          </cell>
          <cell r="H7">
            <v>43532</v>
          </cell>
          <cell r="I7">
            <v>1</v>
          </cell>
          <cell r="J7">
            <v>7.2</v>
          </cell>
          <cell r="K7">
            <v>7.6</v>
          </cell>
          <cell r="L7" t="str">
            <v>Yes</v>
          </cell>
          <cell r="M7" t="str">
            <v>No</v>
          </cell>
          <cell r="N7" t="str">
            <v>C</v>
          </cell>
          <cell r="O7" t="str">
            <v>A</v>
          </cell>
          <cell r="P7">
            <v>29.17</v>
          </cell>
          <cell r="Q7" t="str">
            <v>HCV Cirrhosis</v>
          </cell>
          <cell r="R7">
            <v>4.2</v>
          </cell>
          <cell r="S7" t="str">
            <v>NA</v>
          </cell>
          <cell r="T7">
            <v>44512</v>
          </cell>
          <cell r="U7" t="str">
            <v>Yes</v>
          </cell>
        </row>
        <row r="8">
          <cell r="A8" t="str">
            <v>HCCAK303</v>
          </cell>
          <cell r="B8" t="str">
            <v>Yes</v>
          </cell>
          <cell r="C8">
            <v>1</v>
          </cell>
          <cell r="D8">
            <v>56</v>
          </cell>
          <cell r="E8" t="str">
            <v>W</v>
          </cell>
          <cell r="F8">
            <v>43594</v>
          </cell>
          <cell r="G8" t="str">
            <v>No Prior treatment</v>
          </cell>
          <cell r="H8">
            <v>43593</v>
          </cell>
          <cell r="I8" t="str">
            <v>1 major and several satellite</v>
          </cell>
          <cell r="J8">
            <v>13</v>
          </cell>
          <cell r="K8">
            <v>12</v>
          </cell>
          <cell r="L8" t="str">
            <v>Yes</v>
          </cell>
          <cell r="M8" t="str">
            <v>No</v>
          </cell>
          <cell r="N8" t="str">
            <v>C</v>
          </cell>
          <cell r="O8" t="str">
            <v>C</v>
          </cell>
          <cell r="P8">
            <v>31.18</v>
          </cell>
          <cell r="Q8" t="str">
            <v>Etoh Cirrhosis</v>
          </cell>
          <cell r="R8">
            <v>21892</v>
          </cell>
          <cell r="S8" t="str">
            <v>NA</v>
          </cell>
          <cell r="T8">
            <v>43597</v>
          </cell>
          <cell r="U8" t="str">
            <v>Yes</v>
          </cell>
        </row>
        <row r="9">
          <cell r="A9" t="str">
            <v>HCCAK325</v>
          </cell>
          <cell r="B9" t="str">
            <v>Yes</v>
          </cell>
          <cell r="C9">
            <v>2</v>
          </cell>
          <cell r="D9">
            <v>68</v>
          </cell>
          <cell r="E9" t="str">
            <v>W</v>
          </cell>
          <cell r="F9">
            <v>43719</v>
          </cell>
          <cell r="G9" t="str">
            <v>No Prior treatment</v>
          </cell>
          <cell r="H9">
            <v>43707</v>
          </cell>
          <cell r="I9">
            <v>2</v>
          </cell>
          <cell r="J9">
            <v>5.2</v>
          </cell>
          <cell r="K9">
            <v>5.3</v>
          </cell>
          <cell r="L9" t="str">
            <v>Yes</v>
          </cell>
          <cell r="M9" t="str">
            <v>Yes</v>
          </cell>
          <cell r="N9" t="str">
            <v>C</v>
          </cell>
          <cell r="O9" t="str">
            <v>A</v>
          </cell>
          <cell r="P9">
            <v>29.66</v>
          </cell>
          <cell r="Q9" t="str">
            <v>NAFLD</v>
          </cell>
          <cell r="R9">
            <v>5.8</v>
          </cell>
          <cell r="S9" t="str">
            <v>NA</v>
          </cell>
          <cell r="T9">
            <v>43861</v>
          </cell>
          <cell r="U9" t="str">
            <v>yes</v>
          </cell>
        </row>
        <row r="10">
          <cell r="A10" t="str">
            <v>HCCAK353</v>
          </cell>
          <cell r="B10" t="str">
            <v>Yes</v>
          </cell>
          <cell r="C10">
            <v>2</v>
          </cell>
          <cell r="D10">
            <v>67</v>
          </cell>
          <cell r="E10" t="str">
            <v>W</v>
          </cell>
          <cell r="F10">
            <v>43901</v>
          </cell>
          <cell r="G10" t="str">
            <v>No Prior treatment</v>
          </cell>
          <cell r="H10">
            <v>43889</v>
          </cell>
          <cell r="I10">
            <v>1</v>
          </cell>
          <cell r="J10">
            <v>12.9</v>
          </cell>
          <cell r="K10">
            <v>13.8</v>
          </cell>
          <cell r="L10" t="str">
            <v>Yes</v>
          </cell>
          <cell r="M10" t="str">
            <v>No</v>
          </cell>
          <cell r="N10" t="str">
            <v>C</v>
          </cell>
          <cell r="O10" t="str">
            <v>A</v>
          </cell>
          <cell r="P10">
            <v>24.2</v>
          </cell>
          <cell r="Q10" t="str">
            <v>HBV Cirrhosis</v>
          </cell>
          <cell r="R10">
            <v>2430.1</v>
          </cell>
          <cell r="S10" t="str">
            <v>NA</v>
          </cell>
          <cell r="T10">
            <v>44037</v>
          </cell>
          <cell r="U10" t="str">
            <v>Yes</v>
          </cell>
        </row>
        <row r="11">
          <cell r="A11" t="str">
            <v>HCCAK390</v>
          </cell>
          <cell r="B11" t="str">
            <v>Yes</v>
          </cell>
          <cell r="C11">
            <v>2</v>
          </cell>
          <cell r="D11">
            <v>64</v>
          </cell>
          <cell r="E11" t="str">
            <v>B</v>
          </cell>
          <cell r="F11">
            <v>44328</v>
          </cell>
          <cell r="G11">
            <v>44223</v>
          </cell>
          <cell r="H11">
            <v>44088</v>
          </cell>
          <cell r="I11">
            <v>1</v>
          </cell>
          <cell r="J11">
            <v>3.3</v>
          </cell>
          <cell r="K11">
            <v>3</v>
          </cell>
          <cell r="L11" t="str">
            <v>No</v>
          </cell>
          <cell r="M11" t="str">
            <v>No</v>
          </cell>
          <cell r="N11" t="str">
            <v>B</v>
          </cell>
          <cell r="O11" t="str">
            <v>A</v>
          </cell>
          <cell r="P11">
            <v>24.9</v>
          </cell>
          <cell r="Q11" t="str">
            <v>HCV Cirrhosis</v>
          </cell>
          <cell r="R11">
            <v>1582.8</v>
          </cell>
          <cell r="S11" t="str">
            <v>NA</v>
          </cell>
          <cell r="T11">
            <v>44728</v>
          </cell>
          <cell r="U11" t="str">
            <v>No</v>
          </cell>
        </row>
        <row r="12">
          <cell r="A12" t="str">
            <v>HCCAK391</v>
          </cell>
          <cell r="B12" t="str">
            <v>Yes</v>
          </cell>
          <cell r="C12">
            <v>2</v>
          </cell>
          <cell r="D12">
            <v>44</v>
          </cell>
          <cell r="E12" t="str">
            <v>O</v>
          </cell>
          <cell r="F12">
            <v>44328</v>
          </cell>
          <cell r="G12" t="str">
            <v>No Prior treatment</v>
          </cell>
          <cell r="H12">
            <v>44326</v>
          </cell>
          <cell r="I12">
            <v>10</v>
          </cell>
          <cell r="J12">
            <v>13.3</v>
          </cell>
          <cell r="K12">
            <v>12.2</v>
          </cell>
          <cell r="L12" t="str">
            <v>Yes</v>
          </cell>
          <cell r="M12" t="str">
            <v>No</v>
          </cell>
          <cell r="N12" t="str">
            <v>C</v>
          </cell>
          <cell r="O12" t="str">
            <v>A</v>
          </cell>
          <cell r="P12">
            <v>28.24</v>
          </cell>
          <cell r="Q12" t="str">
            <v>HCV, EtOH, Cirrhosis</v>
          </cell>
          <cell r="R12">
            <v>2345.6999999999998</v>
          </cell>
          <cell r="S12" t="str">
            <v>NA</v>
          </cell>
          <cell r="T12">
            <v>44455</v>
          </cell>
          <cell r="U12" t="str">
            <v>Unknown</v>
          </cell>
        </row>
        <row r="13">
          <cell r="A13" t="str">
            <v>HCCAK403</v>
          </cell>
          <cell r="B13" t="str">
            <v>Yes</v>
          </cell>
          <cell r="C13">
            <v>2</v>
          </cell>
          <cell r="D13">
            <v>61</v>
          </cell>
          <cell r="E13" t="str">
            <v>W</v>
          </cell>
          <cell r="F13">
            <v>44420</v>
          </cell>
          <cell r="G13" t="str">
            <v>No Prior treatment</v>
          </cell>
          <cell r="H13">
            <v>44398</v>
          </cell>
          <cell r="I13">
            <v>10</v>
          </cell>
          <cell r="J13">
            <v>7.2</v>
          </cell>
          <cell r="K13">
            <v>5.4</v>
          </cell>
          <cell r="L13" t="str">
            <v>Yes</v>
          </cell>
          <cell r="M13" t="str">
            <v>No</v>
          </cell>
          <cell r="N13" t="str">
            <v>C</v>
          </cell>
          <cell r="O13" t="str">
            <v>B</v>
          </cell>
          <cell r="P13">
            <v>19.11</v>
          </cell>
          <cell r="Q13" t="str">
            <v>HCV Cirrhosis</v>
          </cell>
          <cell r="R13">
            <v>12025</v>
          </cell>
          <cell r="S13" t="str">
            <v>NA</v>
          </cell>
          <cell r="T13">
            <v>44446</v>
          </cell>
          <cell r="U13" t="str">
            <v>Yes</v>
          </cell>
        </row>
        <row r="15">
          <cell r="A15" t="str">
            <v>Immunotherapy</v>
          </cell>
        </row>
        <row r="16">
          <cell r="A16" t="str">
            <v>HCCAK333</v>
          </cell>
          <cell r="B16" t="str">
            <v>Yes</v>
          </cell>
          <cell r="C16">
            <v>2</v>
          </cell>
          <cell r="D16">
            <v>70</v>
          </cell>
          <cell r="E16" t="str">
            <v>W</v>
          </cell>
          <cell r="F16">
            <v>43762</v>
          </cell>
          <cell r="G16" t="str">
            <v>No Prior Treatment</v>
          </cell>
          <cell r="H16">
            <v>43742</v>
          </cell>
          <cell r="I16" t="str">
            <v>multiple</v>
          </cell>
          <cell r="J16">
            <v>12.3</v>
          </cell>
          <cell r="K16">
            <v>11.2</v>
          </cell>
          <cell r="L16" t="str">
            <v>No</v>
          </cell>
          <cell r="M16" t="str">
            <v>No</v>
          </cell>
          <cell r="N16" t="str">
            <v>B</v>
          </cell>
          <cell r="O16" t="str">
            <v>A</v>
          </cell>
          <cell r="P16">
            <v>24.2</v>
          </cell>
          <cell r="Q16" t="str">
            <v>HCV Cirrhosis</v>
          </cell>
          <cell r="R16">
            <v>3.4</v>
          </cell>
          <cell r="S16" t="str">
            <v>NA</v>
          </cell>
          <cell r="T16">
            <v>44630</v>
          </cell>
          <cell r="U16" t="str">
            <v>Yes</v>
          </cell>
        </row>
        <row r="17">
          <cell r="A17" t="str">
            <v>HCCAK336</v>
          </cell>
          <cell r="B17" t="str">
            <v>Yes</v>
          </cell>
          <cell r="C17">
            <v>2</v>
          </cell>
          <cell r="D17">
            <v>73</v>
          </cell>
          <cell r="E17" t="str">
            <v>W</v>
          </cell>
          <cell r="F17">
            <v>43776</v>
          </cell>
          <cell r="G17" t="str">
            <v>10/1/2019 (Deb TACE)</v>
          </cell>
          <cell r="H17">
            <v>43703</v>
          </cell>
          <cell r="I17">
            <v>2</v>
          </cell>
          <cell r="J17">
            <v>8.5</v>
          </cell>
          <cell r="K17">
            <v>6.7</v>
          </cell>
          <cell r="L17" t="str">
            <v>No</v>
          </cell>
          <cell r="M17" t="str">
            <v>No</v>
          </cell>
          <cell r="N17" t="str">
            <v>B</v>
          </cell>
          <cell r="O17" t="str">
            <v>A</v>
          </cell>
          <cell r="P17">
            <v>29.3</v>
          </cell>
          <cell r="Q17" t="str">
            <v>NAFLD</v>
          </cell>
          <cell r="R17">
            <v>58.9</v>
          </cell>
          <cell r="S17" t="str">
            <v>NA</v>
          </cell>
          <cell r="T17">
            <v>44714</v>
          </cell>
          <cell r="U17" t="str">
            <v>No</v>
          </cell>
        </row>
        <row r="18">
          <cell r="A18" t="str">
            <v>HCCAK360</v>
          </cell>
          <cell r="B18" t="str">
            <v>Yes</v>
          </cell>
          <cell r="C18">
            <v>2</v>
          </cell>
          <cell r="D18">
            <v>72</v>
          </cell>
          <cell r="E18" t="str">
            <v>W</v>
          </cell>
          <cell r="F18">
            <v>44091</v>
          </cell>
          <cell r="G18" t="str">
            <v>No Prior Treatment</v>
          </cell>
          <cell r="H18">
            <v>44076</v>
          </cell>
          <cell r="I18">
            <v>10</v>
          </cell>
          <cell r="J18">
            <v>7.3</v>
          </cell>
          <cell r="K18">
            <v>7.3</v>
          </cell>
          <cell r="L18" t="str">
            <v>No</v>
          </cell>
          <cell r="M18" t="str">
            <v>No</v>
          </cell>
          <cell r="N18" t="str">
            <v>B</v>
          </cell>
          <cell r="O18" t="str">
            <v>A</v>
          </cell>
          <cell r="P18">
            <v>35.4</v>
          </cell>
          <cell r="Q18" t="str">
            <v>NAFLD</v>
          </cell>
          <cell r="R18">
            <v>81.400000000000006</v>
          </cell>
          <cell r="S18" t="str">
            <v>NA</v>
          </cell>
          <cell r="T18">
            <v>44662</v>
          </cell>
          <cell r="U18" t="str">
            <v>No</v>
          </cell>
        </row>
        <row r="19">
          <cell r="A19" t="str">
            <v>HCCAK367</v>
          </cell>
          <cell r="B19" t="str">
            <v>Yes</v>
          </cell>
          <cell r="C19">
            <v>2</v>
          </cell>
          <cell r="D19">
            <v>69</v>
          </cell>
          <cell r="E19" t="str">
            <v>B</v>
          </cell>
          <cell r="F19">
            <v>44193</v>
          </cell>
          <cell r="G19" t="str">
            <v>9/25/2020 (TACE)</v>
          </cell>
          <cell r="H19">
            <v>43887</v>
          </cell>
          <cell r="I19">
            <v>3</v>
          </cell>
          <cell r="J19">
            <v>2.1</v>
          </cell>
          <cell r="K19">
            <v>1.5</v>
          </cell>
          <cell r="L19" t="str">
            <v>No</v>
          </cell>
          <cell r="M19" t="str">
            <v>No</v>
          </cell>
          <cell r="N19" t="str">
            <v>A</v>
          </cell>
          <cell r="O19" t="str">
            <v>A</v>
          </cell>
          <cell r="P19">
            <v>24.78</v>
          </cell>
          <cell r="Q19" t="str">
            <v>HCV Cirrhosis</v>
          </cell>
          <cell r="R19">
            <v>871</v>
          </cell>
          <cell r="S19" t="str">
            <v>NA</v>
          </cell>
          <cell r="T19">
            <v>44573</v>
          </cell>
          <cell r="U19" t="str">
            <v>No</v>
          </cell>
        </row>
        <row r="20">
          <cell r="A20" t="str">
            <v>HCCAK413</v>
          </cell>
          <cell r="B20" t="str">
            <v>Yes</v>
          </cell>
          <cell r="C20">
            <v>2</v>
          </cell>
          <cell r="D20">
            <v>72</v>
          </cell>
          <cell r="E20" t="str">
            <v>B</v>
          </cell>
          <cell r="F20">
            <v>44489</v>
          </cell>
          <cell r="G20" t="str">
            <v>No Prior Treatment</v>
          </cell>
          <cell r="H20">
            <v>44461</v>
          </cell>
          <cell r="I20" t="str">
            <v>multiple</v>
          </cell>
          <cell r="J20">
            <v>11.5</v>
          </cell>
          <cell r="K20">
            <v>13.4</v>
          </cell>
          <cell r="L20" t="str">
            <v>No</v>
          </cell>
          <cell r="M20" t="str">
            <v>No</v>
          </cell>
          <cell r="N20" t="str">
            <v>B</v>
          </cell>
          <cell r="O20" t="str">
            <v>A</v>
          </cell>
          <cell r="P20">
            <v>21.5</v>
          </cell>
          <cell r="Q20" t="str">
            <v>HCV Cirrhosis</v>
          </cell>
          <cell r="R20">
            <v>16723.099999999999</v>
          </cell>
          <cell r="S20" t="str">
            <v>NA</v>
          </cell>
          <cell r="T20">
            <v>44728</v>
          </cell>
          <cell r="U20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4"/>
  <sheetViews>
    <sheetView topLeftCell="AY1" workbookViewId="0">
      <pane ySplit="1" topLeftCell="A2" activePane="bottomLeft" state="frozen"/>
      <selection pane="bottomLeft" activeCell="T554" sqref="T554"/>
    </sheetView>
  </sheetViews>
  <sheetFormatPr defaultColWidth="11" defaultRowHeight="15.75" x14ac:dyDescent="0.25"/>
  <cols>
    <col min="6" max="6" width="11" style="1"/>
    <col min="17" max="17" width="17.625" customWidth="1"/>
    <col min="60" max="60" width="11" style="1"/>
  </cols>
  <sheetData>
    <row r="1" spans="1:60" x14ac:dyDescent="0.25">
      <c r="A1" t="s">
        <v>0</v>
      </c>
      <c r="B1" t="s">
        <v>781</v>
      </c>
      <c r="C1" t="s">
        <v>1</v>
      </c>
      <c r="D1" t="s">
        <v>1041</v>
      </c>
      <c r="E1" t="s">
        <v>1043</v>
      </c>
      <c r="F1" s="1" t="s">
        <v>2</v>
      </c>
      <c r="G1" t="s">
        <v>3</v>
      </c>
      <c r="H1" t="s">
        <v>4</v>
      </c>
      <c r="I1" t="s">
        <v>782</v>
      </c>
      <c r="J1" t="s">
        <v>783</v>
      </c>
      <c r="K1" t="s">
        <v>5</v>
      </c>
      <c r="L1" t="s">
        <v>784</v>
      </c>
      <c r="M1" t="s">
        <v>6</v>
      </c>
      <c r="N1" t="s">
        <v>785</v>
      </c>
      <c r="O1" t="s">
        <v>786</v>
      </c>
      <c r="P1" t="s">
        <v>7</v>
      </c>
      <c r="Q1" t="s">
        <v>8</v>
      </c>
      <c r="R1" t="s">
        <v>787</v>
      </c>
      <c r="S1" t="s">
        <v>1044</v>
      </c>
      <c r="T1" t="s">
        <v>9</v>
      </c>
      <c r="U1" t="s">
        <v>10</v>
      </c>
      <c r="V1" t="s">
        <v>11</v>
      </c>
      <c r="W1" t="s">
        <v>1045</v>
      </c>
      <c r="X1" t="s">
        <v>12</v>
      </c>
      <c r="Y1" t="s">
        <v>13</v>
      </c>
      <c r="Z1" t="s">
        <v>14</v>
      </c>
      <c r="AA1" t="s">
        <v>1046</v>
      </c>
      <c r="AB1" t="s">
        <v>15</v>
      </c>
      <c r="AC1" t="s">
        <v>1047</v>
      </c>
      <c r="AD1" t="s">
        <v>1048</v>
      </c>
      <c r="AE1" t="s">
        <v>16</v>
      </c>
      <c r="AF1" t="s">
        <v>17</v>
      </c>
      <c r="AG1" t="s">
        <v>18</v>
      </c>
      <c r="AH1" t="s">
        <v>1049</v>
      </c>
      <c r="AI1" t="s">
        <v>1050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1051</v>
      </c>
      <c r="AV1" t="s">
        <v>30</v>
      </c>
      <c r="AW1" t="s">
        <v>1052</v>
      </c>
      <c r="AX1" t="s">
        <v>31</v>
      </c>
      <c r="AY1" t="s">
        <v>1053</v>
      </c>
      <c r="AZ1" t="s">
        <v>1054</v>
      </c>
      <c r="BA1" t="s">
        <v>32</v>
      </c>
      <c r="BB1" s="6" t="s">
        <v>1064</v>
      </c>
      <c r="BC1" t="s">
        <v>1063</v>
      </c>
      <c r="BD1" s="6" t="s">
        <v>1059</v>
      </c>
      <c r="BE1" s="6" t="s">
        <v>1060</v>
      </c>
      <c r="BF1" s="6" t="s">
        <v>1061</v>
      </c>
      <c r="BG1" s="6" t="s">
        <v>1062</v>
      </c>
      <c r="BH1" s="7" t="s">
        <v>1171</v>
      </c>
    </row>
    <row r="2" spans="1:60" x14ac:dyDescent="0.25">
      <c r="A2" t="s">
        <v>33</v>
      </c>
      <c r="B2">
        <v>0.26683950483112301</v>
      </c>
      <c r="C2" t="s">
        <v>34</v>
      </c>
      <c r="D2">
        <v>1</v>
      </c>
      <c r="E2">
        <v>0.5</v>
      </c>
      <c r="F2" s="1">
        <v>44503</v>
      </c>
      <c r="G2" t="s">
        <v>35</v>
      </c>
      <c r="H2" t="s">
        <v>36</v>
      </c>
      <c r="I2" t="s">
        <v>37</v>
      </c>
      <c r="J2" t="s">
        <v>38</v>
      </c>
      <c r="K2">
        <v>1</v>
      </c>
      <c r="L2">
        <v>39</v>
      </c>
      <c r="M2" s="2">
        <v>42261</v>
      </c>
      <c r="N2" t="s">
        <v>39</v>
      </c>
      <c r="O2" t="s">
        <v>40</v>
      </c>
      <c r="P2" t="s">
        <v>40</v>
      </c>
      <c r="Q2" t="s">
        <v>40</v>
      </c>
      <c r="S2">
        <v>29</v>
      </c>
      <c r="T2" t="s">
        <v>41</v>
      </c>
      <c r="U2" t="s">
        <v>42</v>
      </c>
      <c r="V2" t="s">
        <v>43</v>
      </c>
      <c r="W2" t="s">
        <v>42</v>
      </c>
      <c r="X2" s="1">
        <v>44518</v>
      </c>
      <c r="Y2">
        <v>8</v>
      </c>
      <c r="Z2" t="s">
        <v>44</v>
      </c>
      <c r="AA2">
        <v>4.242</v>
      </c>
      <c r="AB2">
        <v>2.1</v>
      </c>
      <c r="AC2" s="1">
        <v>44533</v>
      </c>
      <c r="AD2">
        <v>7</v>
      </c>
      <c r="AE2" t="s">
        <v>45</v>
      </c>
      <c r="AF2">
        <v>4</v>
      </c>
      <c r="AG2" t="s">
        <v>44</v>
      </c>
      <c r="AH2">
        <v>1.75</v>
      </c>
      <c r="AI2" s="1">
        <v>44551</v>
      </c>
      <c r="AJ2">
        <v>7795270294</v>
      </c>
      <c r="AK2">
        <v>77180894</v>
      </c>
      <c r="AL2">
        <v>42.96</v>
      </c>
      <c r="AM2">
        <v>57.04</v>
      </c>
      <c r="AN2">
        <v>95.92</v>
      </c>
      <c r="AO2">
        <v>91.44</v>
      </c>
      <c r="AP2" t="s">
        <v>37</v>
      </c>
      <c r="AQ2" t="s">
        <v>46</v>
      </c>
      <c r="AR2">
        <v>-0.438948929794649</v>
      </c>
      <c r="AS2" t="s">
        <v>35</v>
      </c>
      <c r="AT2" t="s">
        <v>35</v>
      </c>
      <c r="AU2">
        <v>1</v>
      </c>
      <c r="AV2" t="str">
        <f>_xlfn.IFNA(VLOOKUP($C2,[1]akclindata!$A:$U,17,FALSE),"NA")</f>
        <v>NA</v>
      </c>
      <c r="AW2" t="str">
        <f>_xlfn.IFNA(VLOOKUP($C2,[1]akclindata!$A:$U,17,FALSE),"NA")</f>
        <v>NA</v>
      </c>
      <c r="AX2" t="str">
        <f>_xlfn.IFNA(VLOOKUP($C2,[1]akclindata!$A:$U,7,FALSE),"NA")</f>
        <v>NA</v>
      </c>
      <c r="AY2" t="str">
        <f>_xlfn.IFNA(VLOOKUP($C2,[1]akclindata!$A:$U,8,FALSE),"NA")</f>
        <v>NA</v>
      </c>
      <c r="AZ2" t="str">
        <f>_xlfn.IFNA(VLOOKUP($C2,[1]akclindata!$A:$U,9,FALSE),"NA")</f>
        <v>NA</v>
      </c>
      <c r="BA2" t="str">
        <f>_xlfn.IFNA(VLOOKUP($C2,[1]akclindata!$A:$U,10,FALSE),"NA")</f>
        <v>NA</v>
      </c>
      <c r="BB2" t="str">
        <f>_xlfn.IFNA(VLOOKUP($C2,[1]akclindata!$A:$U,11,FALSE),"NA")</f>
        <v>NA</v>
      </c>
      <c r="BC2" s="1" t="str">
        <f>_xlfn.IFNA(VLOOKUP($C2,[1]akclindata!$A:$U,6,FALSE),"NA")</f>
        <v>NA</v>
      </c>
      <c r="BD2" s="1" t="str">
        <f>_xlfn.IFNA(VLOOKUP($C2,[1]akclindata!$A:$U,18,FALSE),"NA")</f>
        <v>NA</v>
      </c>
      <c r="BE2" s="1" t="str">
        <f>_xlfn.IFNA(VLOOKUP($C2,[1]akclindata!$A:$U,19,FALSE),"NA")</f>
        <v>NA</v>
      </c>
      <c r="BF2" s="1" t="str">
        <f>_xlfn.IFNA(VLOOKUP($C2,[1]akclindata!$A:$U,20,FALSE),"NA")</f>
        <v>NA</v>
      </c>
      <c r="BG2" t="str">
        <f>_xlfn.IFNA(VLOOKUP($C2,[1]akclindata!$A:$U,21,FALSE),"NA")</f>
        <v>NA</v>
      </c>
      <c r="BH2" s="1" t="str">
        <f>_xlfn.IFNA(VLOOKUP($C2,[2]Sheet1!$1:$1048576,6,FALSE),_xlfn.IFNA(VLOOKUP($C2,'[2]Transfer 06.03.22'!$1:$1048576,7,FALSE),_xlfn.IFNA(VLOOKUP($C2,'[2]Transfer 06.08.22'!$1:$1048576,7,FALSE),"None")))</f>
        <v>None</v>
      </c>
    </row>
    <row r="3" spans="1:60" x14ac:dyDescent="0.25">
      <c r="A3" t="s">
        <v>47</v>
      </c>
      <c r="B3" s="3">
        <v>3.9565810290177999E-4</v>
      </c>
      <c r="C3" t="s">
        <v>48</v>
      </c>
      <c r="D3">
        <v>1</v>
      </c>
      <c r="E3">
        <v>1</v>
      </c>
      <c r="F3" s="1">
        <v>44516</v>
      </c>
      <c r="G3" t="s">
        <v>35</v>
      </c>
      <c r="H3" t="s">
        <v>49</v>
      </c>
      <c r="I3" t="s">
        <v>50</v>
      </c>
      <c r="J3" t="s">
        <v>38</v>
      </c>
      <c r="K3">
        <v>2</v>
      </c>
      <c r="L3">
        <v>65</v>
      </c>
      <c r="M3" s="2">
        <v>43283</v>
      </c>
      <c r="N3" t="s">
        <v>39</v>
      </c>
      <c r="O3" t="s">
        <v>51</v>
      </c>
      <c r="P3">
        <v>3.9</v>
      </c>
      <c r="Q3" t="s">
        <v>40</v>
      </c>
      <c r="S3">
        <v>33</v>
      </c>
      <c r="T3" t="s">
        <v>50</v>
      </c>
      <c r="U3" t="s">
        <v>42</v>
      </c>
      <c r="V3" t="s">
        <v>43</v>
      </c>
      <c r="W3" t="s">
        <v>42</v>
      </c>
      <c r="X3" s="1">
        <v>44519</v>
      </c>
      <c r="Y3">
        <v>9</v>
      </c>
      <c r="Z3" t="s">
        <v>44</v>
      </c>
      <c r="AA3">
        <v>2.3675000000000002</v>
      </c>
      <c r="AB3">
        <v>2.4</v>
      </c>
      <c r="AC3" s="1">
        <v>44533</v>
      </c>
      <c r="AD3">
        <v>5</v>
      </c>
      <c r="AE3" t="s">
        <v>52</v>
      </c>
      <c r="AF3">
        <v>4</v>
      </c>
      <c r="AG3" t="s">
        <v>44</v>
      </c>
      <c r="AH3">
        <v>2.6</v>
      </c>
      <c r="AI3" s="1">
        <v>44551</v>
      </c>
      <c r="AJ3">
        <v>7027237206</v>
      </c>
      <c r="AK3">
        <v>69576606</v>
      </c>
      <c r="AL3">
        <v>43.05</v>
      </c>
      <c r="AM3">
        <v>56.95</v>
      </c>
      <c r="AN3">
        <v>96.98</v>
      </c>
      <c r="AO3">
        <v>92.62</v>
      </c>
      <c r="AP3" t="s">
        <v>50</v>
      </c>
      <c r="AQ3" t="s">
        <v>53</v>
      </c>
      <c r="AR3">
        <v>-3.4025080695546102</v>
      </c>
      <c r="AS3" t="s">
        <v>35</v>
      </c>
      <c r="AT3" t="s">
        <v>35</v>
      </c>
      <c r="AU3">
        <v>2</v>
      </c>
      <c r="AV3" t="str">
        <f>_xlfn.IFNA(VLOOKUP($C3,[1]akclindata!$A:$U,17,FALSE),"NA")</f>
        <v>NA</v>
      </c>
      <c r="AW3" t="str">
        <f>_xlfn.IFNA(VLOOKUP($C3,[1]akclindata!$A:$U,17,FALSE),"NA")</f>
        <v>NA</v>
      </c>
      <c r="AX3" t="str">
        <f>_xlfn.IFNA(VLOOKUP($C3,[1]akclindata!$A:$U,7,FALSE),"NA")</f>
        <v>NA</v>
      </c>
      <c r="AY3" t="str">
        <f>_xlfn.IFNA(VLOOKUP($C3,[1]akclindata!$A:$U,8,FALSE),"NA")</f>
        <v>NA</v>
      </c>
      <c r="AZ3" t="str">
        <f>_xlfn.IFNA(VLOOKUP($C3,[1]akclindata!$A:$U,9,FALSE),"NA")</f>
        <v>NA</v>
      </c>
      <c r="BA3" t="str">
        <f>_xlfn.IFNA(VLOOKUP($C3,[1]akclindata!$A:$U,10,FALSE),"NA")</f>
        <v>NA</v>
      </c>
      <c r="BB3" t="str">
        <f>_xlfn.IFNA(VLOOKUP($C3,[1]akclindata!$A:$U,11,FALSE),"NA")</f>
        <v>NA</v>
      </c>
      <c r="BC3" s="1" t="str">
        <f>_xlfn.IFNA(VLOOKUP($C3,[1]akclindata!$A:$U,6,FALSE),"NA")</f>
        <v>NA</v>
      </c>
      <c r="BD3" s="1" t="str">
        <f>_xlfn.IFNA(VLOOKUP($C3,[1]akclindata!$A:$U,18,FALSE),"NA")</f>
        <v>NA</v>
      </c>
      <c r="BE3" s="1" t="str">
        <f>_xlfn.IFNA(VLOOKUP($C3,[1]akclindata!$A:$U,19,FALSE),"NA")</f>
        <v>NA</v>
      </c>
      <c r="BF3" s="1" t="str">
        <f>_xlfn.IFNA(VLOOKUP($C3,[1]akclindata!$A:$U,20,FALSE),"NA")</f>
        <v>NA</v>
      </c>
      <c r="BG3" t="str">
        <f>_xlfn.IFNA(VLOOKUP($C3,[1]akclindata!$A:$U,21,FALSE),"NA")</f>
        <v>NA</v>
      </c>
      <c r="BH3" s="1" t="str">
        <f>_xlfn.IFNA(VLOOKUP($C3,[2]Sheet1!$1:$1048576,6,FALSE),_xlfn.IFNA(VLOOKUP($C3,'[2]Transfer 06.03.22'!$1:$1048576,7,FALSE),_xlfn.IFNA(VLOOKUP($C3,'[2]Transfer 06.08.22'!$1:$1048576,7,FALSE),"None")))</f>
        <v>None</v>
      </c>
    </row>
    <row r="4" spans="1:60" x14ac:dyDescent="0.25">
      <c r="A4" t="s">
        <v>54</v>
      </c>
      <c r="B4">
        <v>7.2524115512074497E-3</v>
      </c>
      <c r="C4" t="s">
        <v>55</v>
      </c>
      <c r="D4">
        <v>1</v>
      </c>
      <c r="E4">
        <v>1</v>
      </c>
      <c r="F4" s="1">
        <v>44516</v>
      </c>
      <c r="G4" t="s">
        <v>35</v>
      </c>
      <c r="H4" t="s">
        <v>49</v>
      </c>
      <c r="I4" t="s">
        <v>50</v>
      </c>
      <c r="J4" t="s">
        <v>38</v>
      </c>
      <c r="K4">
        <v>2</v>
      </c>
      <c r="L4">
        <v>53</v>
      </c>
      <c r="M4" s="2">
        <v>42607</v>
      </c>
      <c r="N4" t="s">
        <v>39</v>
      </c>
      <c r="O4" t="s">
        <v>51</v>
      </c>
      <c r="P4" t="s">
        <v>40</v>
      </c>
      <c r="Q4" t="s">
        <v>40</v>
      </c>
      <c r="S4">
        <v>20</v>
      </c>
      <c r="T4" t="s">
        <v>50</v>
      </c>
      <c r="U4" t="s">
        <v>56</v>
      </c>
      <c r="V4" t="s">
        <v>57</v>
      </c>
      <c r="W4" t="s">
        <v>57</v>
      </c>
      <c r="X4" s="1">
        <v>44519</v>
      </c>
      <c r="Y4">
        <v>9</v>
      </c>
      <c r="Z4" t="s">
        <v>44</v>
      </c>
      <c r="AA4">
        <v>3.1795</v>
      </c>
      <c r="AB4">
        <v>3.2</v>
      </c>
      <c r="AC4" s="1">
        <v>44533</v>
      </c>
      <c r="AD4">
        <v>5</v>
      </c>
      <c r="AE4" t="s">
        <v>58</v>
      </c>
      <c r="AF4">
        <v>4</v>
      </c>
      <c r="AG4" t="s">
        <v>44</v>
      </c>
      <c r="AH4">
        <v>5.96</v>
      </c>
      <c r="AI4" s="1">
        <v>44551</v>
      </c>
      <c r="AJ4">
        <v>9713200502</v>
      </c>
      <c r="AK4">
        <v>96170302</v>
      </c>
      <c r="AL4">
        <v>43.76</v>
      </c>
      <c r="AM4">
        <v>56.24</v>
      </c>
      <c r="AN4">
        <v>97.37</v>
      </c>
      <c r="AO4">
        <v>93.22</v>
      </c>
      <c r="AP4" t="s">
        <v>50</v>
      </c>
      <c r="AQ4" t="s">
        <v>53</v>
      </c>
      <c r="AR4">
        <v>-2.1363563998142698</v>
      </c>
      <c r="AS4" t="s">
        <v>35</v>
      </c>
      <c r="AT4" t="s">
        <v>35</v>
      </c>
      <c r="AU4">
        <v>2</v>
      </c>
      <c r="AV4" t="str">
        <f>_xlfn.IFNA(VLOOKUP($C4,[1]akclindata!$A:$U,17,FALSE),"NA")</f>
        <v>NA</v>
      </c>
      <c r="AW4" t="str">
        <f>_xlfn.IFNA(VLOOKUP($C4,[1]akclindata!$A:$U,17,FALSE),"NA")</f>
        <v>NA</v>
      </c>
      <c r="AX4" t="str">
        <f>_xlfn.IFNA(VLOOKUP($C4,[1]akclindata!$A:$U,7,FALSE),"NA")</f>
        <v>NA</v>
      </c>
      <c r="AY4" t="str">
        <f>_xlfn.IFNA(VLOOKUP($C4,[1]akclindata!$A:$U,8,FALSE),"NA")</f>
        <v>NA</v>
      </c>
      <c r="AZ4" t="str">
        <f>_xlfn.IFNA(VLOOKUP($C4,[1]akclindata!$A:$U,9,FALSE),"NA")</f>
        <v>NA</v>
      </c>
      <c r="BA4" t="str">
        <f>_xlfn.IFNA(VLOOKUP($C4,[1]akclindata!$A:$U,10,FALSE),"NA")</f>
        <v>NA</v>
      </c>
      <c r="BB4" t="str">
        <f>_xlfn.IFNA(VLOOKUP($C4,[1]akclindata!$A:$U,11,FALSE),"NA")</f>
        <v>NA</v>
      </c>
      <c r="BC4" s="1" t="str">
        <f>_xlfn.IFNA(VLOOKUP($C4,[1]akclindata!$A:$U,6,FALSE),"NA")</f>
        <v>NA</v>
      </c>
      <c r="BD4" s="1" t="str">
        <f>_xlfn.IFNA(VLOOKUP($C4,[1]akclindata!$A:$U,18,FALSE),"NA")</f>
        <v>NA</v>
      </c>
      <c r="BE4" s="1" t="str">
        <f>_xlfn.IFNA(VLOOKUP($C4,[1]akclindata!$A:$U,19,FALSE),"NA")</f>
        <v>NA</v>
      </c>
      <c r="BF4" s="1" t="str">
        <f>_xlfn.IFNA(VLOOKUP($C4,[1]akclindata!$A:$U,20,FALSE),"NA")</f>
        <v>NA</v>
      </c>
      <c r="BG4" t="str">
        <f>_xlfn.IFNA(VLOOKUP($C4,[1]akclindata!$A:$U,21,FALSE),"NA")</f>
        <v>NA</v>
      </c>
      <c r="BH4" s="1" t="str">
        <f>_xlfn.IFNA(VLOOKUP($C4,[2]Sheet1!$1:$1048576,6,FALSE),_xlfn.IFNA(VLOOKUP($C4,'[2]Transfer 06.03.22'!$1:$1048576,7,FALSE),_xlfn.IFNA(VLOOKUP($C4,'[2]Transfer 06.08.22'!$1:$1048576,7,FALSE),"None")))</f>
        <v>None</v>
      </c>
    </row>
    <row r="5" spans="1:60" x14ac:dyDescent="0.25">
      <c r="A5" t="s">
        <v>59</v>
      </c>
      <c r="B5">
        <v>1.2795821931345199E-3</v>
      </c>
      <c r="C5" t="s">
        <v>60</v>
      </c>
      <c r="D5">
        <v>1</v>
      </c>
      <c r="E5">
        <v>1</v>
      </c>
      <c r="F5" s="1">
        <v>44516</v>
      </c>
      <c r="G5" t="s">
        <v>35</v>
      </c>
      <c r="H5" t="s">
        <v>49</v>
      </c>
      <c r="I5" t="s">
        <v>50</v>
      </c>
      <c r="J5" t="s">
        <v>38</v>
      </c>
      <c r="K5">
        <v>2</v>
      </c>
      <c r="L5">
        <v>62</v>
      </c>
      <c r="M5" s="2">
        <v>42604</v>
      </c>
      <c r="N5" t="s">
        <v>39</v>
      </c>
      <c r="O5" t="s">
        <v>51</v>
      </c>
      <c r="P5" t="s">
        <v>40</v>
      </c>
      <c r="Q5" t="s">
        <v>40</v>
      </c>
      <c r="S5">
        <v>29</v>
      </c>
      <c r="T5" t="s">
        <v>61</v>
      </c>
      <c r="U5" t="s">
        <v>42</v>
      </c>
      <c r="V5" t="s">
        <v>43</v>
      </c>
      <c r="W5" t="s">
        <v>42</v>
      </c>
      <c r="X5" s="1">
        <v>44519</v>
      </c>
      <c r="Y5">
        <v>9</v>
      </c>
      <c r="Z5" t="s">
        <v>44</v>
      </c>
      <c r="AA5">
        <v>3.5175000000000001</v>
      </c>
      <c r="AB5">
        <v>3.5</v>
      </c>
      <c r="AC5" s="1">
        <v>44533</v>
      </c>
      <c r="AD5">
        <v>5</v>
      </c>
      <c r="AE5" t="s">
        <v>62</v>
      </c>
      <c r="AF5">
        <v>4</v>
      </c>
      <c r="AG5" t="s">
        <v>44</v>
      </c>
      <c r="AH5">
        <v>3.56</v>
      </c>
      <c r="AI5" s="1">
        <v>44551</v>
      </c>
      <c r="AJ5">
        <v>8869940190</v>
      </c>
      <c r="AK5">
        <v>87821190</v>
      </c>
      <c r="AL5">
        <v>43.26</v>
      </c>
      <c r="AM5">
        <v>56.74</v>
      </c>
      <c r="AN5">
        <v>96.85</v>
      </c>
      <c r="AO5">
        <v>92.28</v>
      </c>
      <c r="AP5" t="s">
        <v>50</v>
      </c>
      <c r="AQ5" t="s">
        <v>53</v>
      </c>
      <c r="AR5">
        <v>-2.89237574092463</v>
      </c>
      <c r="AS5" t="s">
        <v>35</v>
      </c>
      <c r="AT5" t="s">
        <v>35</v>
      </c>
      <c r="AU5">
        <v>2</v>
      </c>
      <c r="AV5" t="str">
        <f>_xlfn.IFNA(VLOOKUP($C5,[1]akclindata!$A:$U,17,FALSE),"NA")</f>
        <v>NA</v>
      </c>
      <c r="AW5" t="str">
        <f>_xlfn.IFNA(VLOOKUP($C5,[1]akclindata!$A:$U,17,FALSE),"NA")</f>
        <v>NA</v>
      </c>
      <c r="AX5" t="str">
        <f>_xlfn.IFNA(VLOOKUP($C5,[1]akclindata!$A:$U,7,FALSE),"NA")</f>
        <v>NA</v>
      </c>
      <c r="AY5" t="str">
        <f>_xlfn.IFNA(VLOOKUP($C5,[1]akclindata!$A:$U,8,FALSE),"NA")</f>
        <v>NA</v>
      </c>
      <c r="AZ5" t="str">
        <f>_xlfn.IFNA(VLOOKUP($C5,[1]akclindata!$A:$U,9,FALSE),"NA")</f>
        <v>NA</v>
      </c>
      <c r="BA5" t="str">
        <f>_xlfn.IFNA(VLOOKUP($C5,[1]akclindata!$A:$U,10,FALSE),"NA")</f>
        <v>NA</v>
      </c>
      <c r="BB5" t="str">
        <f>_xlfn.IFNA(VLOOKUP($C5,[1]akclindata!$A:$U,11,FALSE),"NA")</f>
        <v>NA</v>
      </c>
      <c r="BC5" s="1" t="str">
        <f>_xlfn.IFNA(VLOOKUP($C5,[1]akclindata!$A:$U,6,FALSE),"NA")</f>
        <v>NA</v>
      </c>
      <c r="BD5" s="1" t="str">
        <f>_xlfn.IFNA(VLOOKUP($C5,[1]akclindata!$A:$U,18,FALSE),"NA")</f>
        <v>NA</v>
      </c>
      <c r="BE5" s="1" t="str">
        <f>_xlfn.IFNA(VLOOKUP($C5,[1]akclindata!$A:$U,19,FALSE),"NA")</f>
        <v>NA</v>
      </c>
      <c r="BF5" s="1" t="str">
        <f>_xlfn.IFNA(VLOOKUP($C5,[1]akclindata!$A:$U,20,FALSE),"NA")</f>
        <v>NA</v>
      </c>
      <c r="BG5" t="str">
        <f>_xlfn.IFNA(VLOOKUP($C5,[1]akclindata!$A:$U,21,FALSE),"NA")</f>
        <v>NA</v>
      </c>
      <c r="BH5" s="1" t="str">
        <f>_xlfn.IFNA(VLOOKUP($C5,[2]Sheet1!$1:$1048576,6,FALSE),_xlfn.IFNA(VLOOKUP($C5,'[2]Transfer 06.03.22'!$1:$1048576,7,FALSE),_xlfn.IFNA(VLOOKUP($C5,'[2]Transfer 06.08.22'!$1:$1048576,7,FALSE),"None")))</f>
        <v>None</v>
      </c>
    </row>
    <row r="6" spans="1:60" x14ac:dyDescent="0.25">
      <c r="A6" t="s">
        <v>63</v>
      </c>
      <c r="B6">
        <v>1</v>
      </c>
      <c r="C6" t="s">
        <v>64</v>
      </c>
      <c r="D6">
        <v>1</v>
      </c>
      <c r="E6">
        <v>1</v>
      </c>
      <c r="F6" s="1">
        <v>44516</v>
      </c>
      <c r="G6" t="s">
        <v>35</v>
      </c>
      <c r="H6" t="s">
        <v>49</v>
      </c>
      <c r="I6" t="s">
        <v>50</v>
      </c>
      <c r="J6" t="s">
        <v>38</v>
      </c>
      <c r="K6">
        <v>1</v>
      </c>
      <c r="L6">
        <v>64</v>
      </c>
      <c r="M6" s="2">
        <v>43588</v>
      </c>
      <c r="N6" t="s">
        <v>39</v>
      </c>
      <c r="O6">
        <v>8</v>
      </c>
      <c r="P6" t="s">
        <v>40</v>
      </c>
      <c r="Q6" t="s">
        <v>40</v>
      </c>
      <c r="S6">
        <v>30</v>
      </c>
      <c r="T6" t="s">
        <v>61</v>
      </c>
      <c r="U6" t="s">
        <v>42</v>
      </c>
      <c r="V6" t="s">
        <v>43</v>
      </c>
      <c r="W6" t="s">
        <v>42</v>
      </c>
      <c r="X6" s="1">
        <v>44519</v>
      </c>
      <c r="Y6">
        <v>9</v>
      </c>
      <c r="Z6" t="s">
        <v>44</v>
      </c>
      <c r="AA6">
        <v>21.018999999999998</v>
      </c>
      <c r="AB6">
        <v>15</v>
      </c>
      <c r="AC6" s="1">
        <v>44540</v>
      </c>
      <c r="AD6">
        <v>6</v>
      </c>
      <c r="AE6" t="s">
        <v>65</v>
      </c>
      <c r="AF6">
        <v>4</v>
      </c>
      <c r="AG6" t="s">
        <v>44</v>
      </c>
      <c r="AH6">
        <v>0.57999999999999996</v>
      </c>
      <c r="AI6" s="1">
        <v>44551</v>
      </c>
      <c r="AJ6">
        <v>9797755884</v>
      </c>
      <c r="AK6">
        <v>97007484</v>
      </c>
      <c r="AL6">
        <v>42.48</v>
      </c>
      <c r="AM6">
        <v>57.52</v>
      </c>
      <c r="AN6">
        <v>97.63</v>
      </c>
      <c r="AO6">
        <v>93.76</v>
      </c>
      <c r="AP6" t="s">
        <v>50</v>
      </c>
      <c r="AQ6" t="s">
        <v>46</v>
      </c>
      <c r="AR6">
        <v>7.5</v>
      </c>
      <c r="AS6" t="s">
        <v>35</v>
      </c>
      <c r="AT6" t="s">
        <v>35</v>
      </c>
      <c r="AU6">
        <v>1</v>
      </c>
      <c r="AV6" t="str">
        <f>_xlfn.IFNA(VLOOKUP($C6,[1]akclindata!$A:$U,17,FALSE),"NA")</f>
        <v>NA</v>
      </c>
      <c r="AW6" t="str">
        <f>_xlfn.IFNA(VLOOKUP($C6,[1]akclindata!$A:$U,17,FALSE),"NA")</f>
        <v>NA</v>
      </c>
      <c r="AX6" t="str">
        <f>_xlfn.IFNA(VLOOKUP($C6,[1]akclindata!$A:$U,7,FALSE),"NA")</f>
        <v>NA</v>
      </c>
      <c r="AY6" t="str">
        <f>_xlfn.IFNA(VLOOKUP($C6,[1]akclindata!$A:$U,8,FALSE),"NA")</f>
        <v>NA</v>
      </c>
      <c r="AZ6" t="str">
        <f>_xlfn.IFNA(VLOOKUP($C6,[1]akclindata!$A:$U,9,FALSE),"NA")</f>
        <v>NA</v>
      </c>
      <c r="BA6" t="str">
        <f>_xlfn.IFNA(VLOOKUP($C6,[1]akclindata!$A:$U,10,FALSE),"NA")</f>
        <v>NA</v>
      </c>
      <c r="BB6" t="str">
        <f>_xlfn.IFNA(VLOOKUP($C6,[1]akclindata!$A:$U,11,FALSE),"NA")</f>
        <v>NA</v>
      </c>
      <c r="BC6" s="1" t="str">
        <f>_xlfn.IFNA(VLOOKUP($C6,[1]akclindata!$A:$U,6,FALSE),"NA")</f>
        <v>NA</v>
      </c>
      <c r="BD6" s="1" t="str">
        <f>_xlfn.IFNA(VLOOKUP($C6,[1]akclindata!$A:$U,18,FALSE),"NA")</f>
        <v>NA</v>
      </c>
      <c r="BE6" s="1" t="str">
        <f>_xlfn.IFNA(VLOOKUP($C6,[1]akclindata!$A:$U,19,FALSE),"NA")</f>
        <v>NA</v>
      </c>
      <c r="BF6" s="1" t="str">
        <f>_xlfn.IFNA(VLOOKUP($C6,[1]akclindata!$A:$U,20,FALSE),"NA")</f>
        <v>NA</v>
      </c>
      <c r="BG6" t="str">
        <f>_xlfn.IFNA(VLOOKUP($C6,[1]akclindata!$A:$U,21,FALSE),"NA")</f>
        <v>NA</v>
      </c>
      <c r="BH6" s="1" t="str">
        <f>_xlfn.IFNA(VLOOKUP($C6,[2]Sheet1!$1:$1048576,6,FALSE),_xlfn.IFNA(VLOOKUP($C6,'[2]Transfer 06.03.22'!$1:$1048576,7,FALSE),_xlfn.IFNA(VLOOKUP($C6,'[2]Transfer 06.08.22'!$1:$1048576,7,FALSE),"None")))</f>
        <v>None</v>
      </c>
    </row>
    <row r="7" spans="1:60" x14ac:dyDescent="0.25">
      <c r="A7" t="s">
        <v>66</v>
      </c>
      <c r="B7">
        <v>4.7509841039258101E-2</v>
      </c>
      <c r="C7" t="s">
        <v>67</v>
      </c>
      <c r="D7">
        <v>1</v>
      </c>
      <c r="E7">
        <v>1</v>
      </c>
      <c r="F7" s="1">
        <v>44516</v>
      </c>
      <c r="G7" t="s">
        <v>35</v>
      </c>
      <c r="H7" t="s">
        <v>49</v>
      </c>
      <c r="I7" t="s">
        <v>50</v>
      </c>
      <c r="J7" t="s">
        <v>38</v>
      </c>
      <c r="K7">
        <v>2</v>
      </c>
      <c r="L7">
        <v>63</v>
      </c>
      <c r="M7" s="2">
        <v>43759</v>
      </c>
      <c r="N7" t="s">
        <v>39</v>
      </c>
      <c r="O7" t="s">
        <v>51</v>
      </c>
      <c r="P7">
        <v>4</v>
      </c>
      <c r="Q7" t="s">
        <v>40</v>
      </c>
      <c r="S7">
        <v>46</v>
      </c>
      <c r="T7" t="s">
        <v>50</v>
      </c>
      <c r="U7" t="s">
        <v>42</v>
      </c>
      <c r="V7" t="s">
        <v>43</v>
      </c>
      <c r="W7" t="s">
        <v>42</v>
      </c>
      <c r="X7" s="1">
        <v>44519</v>
      </c>
      <c r="Y7">
        <v>9</v>
      </c>
      <c r="Z7" t="s">
        <v>44</v>
      </c>
      <c r="AA7">
        <v>3.0914999999999999</v>
      </c>
      <c r="AB7">
        <v>3.1</v>
      </c>
      <c r="AC7" s="1">
        <v>44540</v>
      </c>
      <c r="AD7">
        <v>6</v>
      </c>
      <c r="AE7" t="s">
        <v>68</v>
      </c>
      <c r="AF7">
        <v>4</v>
      </c>
      <c r="AG7" t="s">
        <v>44</v>
      </c>
      <c r="AH7">
        <v>1</v>
      </c>
      <c r="AI7" s="1">
        <v>44551</v>
      </c>
      <c r="AJ7">
        <v>15703922582</v>
      </c>
      <c r="AK7">
        <v>155484382</v>
      </c>
      <c r="AL7">
        <v>42.99</v>
      </c>
      <c r="AM7">
        <v>57.01</v>
      </c>
      <c r="AN7">
        <v>97.67</v>
      </c>
      <c r="AO7">
        <v>93.71</v>
      </c>
      <c r="AP7" t="s">
        <v>50</v>
      </c>
      <c r="AQ7" t="s">
        <v>53</v>
      </c>
      <c r="AR7">
        <v>-1.3020769199428599</v>
      </c>
      <c r="AS7" t="s">
        <v>35</v>
      </c>
      <c r="AT7" t="s">
        <v>35</v>
      </c>
      <c r="AU7">
        <v>2</v>
      </c>
      <c r="AV7" t="str">
        <f>_xlfn.IFNA(VLOOKUP($C7,[1]akclindata!$A:$U,17,FALSE),"NA")</f>
        <v>NA</v>
      </c>
      <c r="AW7" t="str">
        <f>_xlfn.IFNA(VLOOKUP($C7,[1]akclindata!$A:$U,17,FALSE),"NA")</f>
        <v>NA</v>
      </c>
      <c r="AX7" t="str">
        <f>_xlfn.IFNA(VLOOKUP($C7,[1]akclindata!$A:$U,7,FALSE),"NA")</f>
        <v>NA</v>
      </c>
      <c r="AY7" t="str">
        <f>_xlfn.IFNA(VLOOKUP($C7,[1]akclindata!$A:$U,8,FALSE),"NA")</f>
        <v>NA</v>
      </c>
      <c r="AZ7" t="str">
        <f>_xlfn.IFNA(VLOOKUP($C7,[1]akclindata!$A:$U,9,FALSE),"NA")</f>
        <v>NA</v>
      </c>
      <c r="BA7" t="str">
        <f>_xlfn.IFNA(VLOOKUP($C7,[1]akclindata!$A:$U,10,FALSE),"NA")</f>
        <v>NA</v>
      </c>
      <c r="BB7" t="str">
        <f>_xlfn.IFNA(VLOOKUP($C7,[1]akclindata!$A:$U,11,FALSE),"NA")</f>
        <v>NA</v>
      </c>
      <c r="BC7" s="1" t="str">
        <f>_xlfn.IFNA(VLOOKUP($C7,[1]akclindata!$A:$U,6,FALSE),"NA")</f>
        <v>NA</v>
      </c>
      <c r="BD7" s="1" t="str">
        <f>_xlfn.IFNA(VLOOKUP($C7,[1]akclindata!$A:$U,18,FALSE),"NA")</f>
        <v>NA</v>
      </c>
      <c r="BE7" s="1" t="str">
        <f>_xlfn.IFNA(VLOOKUP($C7,[1]akclindata!$A:$U,19,FALSE),"NA")</f>
        <v>NA</v>
      </c>
      <c r="BF7" s="1" t="str">
        <f>_xlfn.IFNA(VLOOKUP($C7,[1]akclindata!$A:$U,20,FALSE),"NA")</f>
        <v>NA</v>
      </c>
      <c r="BG7" t="str">
        <f>_xlfn.IFNA(VLOOKUP($C7,[1]akclindata!$A:$U,21,FALSE),"NA")</f>
        <v>NA</v>
      </c>
      <c r="BH7" s="1" t="str">
        <f>_xlfn.IFNA(VLOOKUP($C7,[2]Sheet1!$1:$1048576,6,FALSE),_xlfn.IFNA(VLOOKUP($C7,'[2]Transfer 06.03.22'!$1:$1048576,7,FALSE),_xlfn.IFNA(VLOOKUP($C7,'[2]Transfer 06.08.22'!$1:$1048576,7,FALSE),"None")))</f>
        <v>None</v>
      </c>
    </row>
    <row r="8" spans="1:60" x14ac:dyDescent="0.25">
      <c r="A8" t="s">
        <v>69</v>
      </c>
      <c r="B8">
        <v>1</v>
      </c>
      <c r="C8" t="s">
        <v>70</v>
      </c>
      <c r="D8">
        <v>1</v>
      </c>
      <c r="E8">
        <v>3.6</v>
      </c>
      <c r="F8" s="1">
        <v>44435</v>
      </c>
      <c r="G8" t="s">
        <v>71</v>
      </c>
      <c r="H8" t="s">
        <v>49</v>
      </c>
      <c r="I8" t="s">
        <v>72</v>
      </c>
      <c r="J8" t="s">
        <v>73</v>
      </c>
      <c r="K8">
        <v>2</v>
      </c>
      <c r="L8">
        <v>70</v>
      </c>
      <c r="M8" s="1">
        <v>43762</v>
      </c>
      <c r="N8" t="s">
        <v>74</v>
      </c>
      <c r="O8">
        <v>5</v>
      </c>
      <c r="P8">
        <v>3.4</v>
      </c>
      <c r="Q8" t="s">
        <v>40</v>
      </c>
      <c r="S8">
        <v>23.34</v>
      </c>
      <c r="T8" t="s">
        <v>75</v>
      </c>
      <c r="U8" t="s">
        <v>76</v>
      </c>
      <c r="V8" t="s">
        <v>76</v>
      </c>
      <c r="W8" t="s">
        <v>76</v>
      </c>
      <c r="X8" s="1">
        <v>44459</v>
      </c>
      <c r="Y8">
        <v>2</v>
      </c>
      <c r="Z8" t="s">
        <v>44</v>
      </c>
      <c r="AA8">
        <v>15.51263889</v>
      </c>
      <c r="AB8">
        <v>15</v>
      </c>
      <c r="AC8" s="1">
        <v>44470</v>
      </c>
      <c r="AD8">
        <v>1</v>
      </c>
      <c r="AE8" t="s">
        <v>77</v>
      </c>
      <c r="AF8">
        <v>4</v>
      </c>
      <c r="AG8" t="s">
        <v>78</v>
      </c>
      <c r="AH8">
        <v>3.04</v>
      </c>
      <c r="AI8" s="1">
        <v>44510</v>
      </c>
      <c r="AJ8">
        <v>10091020898</v>
      </c>
      <c r="AK8">
        <v>99911098</v>
      </c>
      <c r="AL8">
        <v>2.0999999999999999E-3</v>
      </c>
      <c r="AM8">
        <v>41.99</v>
      </c>
      <c r="AN8">
        <v>97.99</v>
      </c>
      <c r="AO8">
        <v>94.49</v>
      </c>
      <c r="AP8" t="s">
        <v>74</v>
      </c>
      <c r="AQ8" t="s">
        <v>1055</v>
      </c>
      <c r="AR8">
        <v>7.5</v>
      </c>
      <c r="AS8" t="s">
        <v>71</v>
      </c>
      <c r="AT8" t="s">
        <v>71</v>
      </c>
      <c r="AU8">
        <v>2</v>
      </c>
      <c r="AV8">
        <f>_xlfn.IFNA(VLOOKUP($C8,[1]akclindata!$A:$U,17,FALSE),"NA")</f>
        <v>3.4</v>
      </c>
      <c r="AW8">
        <f>_xlfn.IFNA(VLOOKUP($C8,[1]akclindata!$A:$U,17,FALSE),"NA")</f>
        <v>3.4</v>
      </c>
      <c r="AX8">
        <f>_xlfn.IFNA(VLOOKUP($C8,[1]akclindata!$A:$U,7,FALSE),"NA")</f>
        <v>3</v>
      </c>
      <c r="AY8">
        <f>_xlfn.IFNA(VLOOKUP($C8,[1]akclindata!$A:$U,8,FALSE),"NA")</f>
        <v>13</v>
      </c>
      <c r="AZ8">
        <f>_xlfn.IFNA(VLOOKUP($C8,[1]akclindata!$A:$U,9,FALSE),"NA")</f>
        <v>11</v>
      </c>
      <c r="BA8" t="str">
        <f>_xlfn.IFNA(VLOOKUP($C8,[1]akclindata!$A:$U,10,FALSE),"NA")</f>
        <v>N</v>
      </c>
      <c r="BB8" t="str">
        <f>_xlfn.IFNA(VLOOKUP($C8,[1]akclindata!$A:$U,11,FALSE),"NA")</f>
        <v>N</v>
      </c>
      <c r="BC8" s="1">
        <f>_xlfn.IFNA(VLOOKUP($C8,[1]akclindata!$A:$U,6,FALSE),"NA")</f>
        <v>43754</v>
      </c>
      <c r="BD8" s="1">
        <f>_xlfn.IFNA(VLOOKUP($C8,[1]akclindata!$A:$U,18,FALSE),"NA")</f>
        <v>0</v>
      </c>
      <c r="BE8" s="1">
        <f>_xlfn.IFNA(VLOOKUP($C8,[1]akclindata!$A:$U,19,FALSE),"NA")</f>
        <v>44491</v>
      </c>
      <c r="BF8" s="1" t="str">
        <f>_xlfn.IFNA(VLOOKUP($C8,[1]akclindata!$A:$U,20,FALSE),"NA")</f>
        <v>N</v>
      </c>
      <c r="BG8">
        <f>_xlfn.IFNA(VLOOKUP($C8,[1]akclindata!$A:$U,21,FALSE),"NA")</f>
        <v>0</v>
      </c>
      <c r="BH8" s="1" t="str">
        <f>_xlfn.IFNA(VLOOKUP($C8,[2]Sheet1!$1:$1048576,6,FALSE),_xlfn.IFNA(VLOOKUP($C8,'[2]Transfer 06.03.22'!$1:$1048576,7,FALSE),_xlfn.IFNA(VLOOKUP($C8,'[2]Transfer 06.08.22'!$1:$1048576,7,FALSE),"None")))</f>
        <v>No Prior Treatment</v>
      </c>
    </row>
    <row r="9" spans="1:60" x14ac:dyDescent="0.25">
      <c r="A9" t="s">
        <v>79</v>
      </c>
      <c r="B9">
        <v>0.27044572510226</v>
      </c>
      <c r="C9" t="s">
        <v>80</v>
      </c>
      <c r="D9">
        <v>1</v>
      </c>
      <c r="E9">
        <v>1</v>
      </c>
      <c r="F9" s="1">
        <v>44516</v>
      </c>
      <c r="G9" t="s">
        <v>35</v>
      </c>
      <c r="H9" t="s">
        <v>49</v>
      </c>
      <c r="I9" t="s">
        <v>50</v>
      </c>
      <c r="J9" t="s">
        <v>38</v>
      </c>
      <c r="K9">
        <v>1</v>
      </c>
      <c r="L9">
        <v>57</v>
      </c>
      <c r="M9" s="2">
        <v>43803</v>
      </c>
      <c r="N9" t="s">
        <v>39</v>
      </c>
      <c r="O9" t="s">
        <v>51</v>
      </c>
      <c r="P9" t="s">
        <v>40</v>
      </c>
      <c r="Q9" t="s">
        <v>40</v>
      </c>
      <c r="S9">
        <v>26.46</v>
      </c>
      <c r="T9" t="s">
        <v>50</v>
      </c>
      <c r="U9" t="s">
        <v>81</v>
      </c>
      <c r="V9" t="s">
        <v>57</v>
      </c>
      <c r="W9" t="s">
        <v>57</v>
      </c>
      <c r="X9" s="1">
        <v>44519</v>
      </c>
      <c r="Y9">
        <v>9</v>
      </c>
      <c r="Z9" t="s">
        <v>44</v>
      </c>
      <c r="AA9">
        <v>22.270499999999998</v>
      </c>
      <c r="AB9">
        <v>15</v>
      </c>
      <c r="AC9" s="1">
        <v>44540</v>
      </c>
      <c r="AD9">
        <v>6</v>
      </c>
      <c r="AE9" t="s">
        <v>82</v>
      </c>
      <c r="AF9">
        <v>4</v>
      </c>
      <c r="AG9" t="s">
        <v>44</v>
      </c>
      <c r="AH9">
        <v>0.62</v>
      </c>
      <c r="AI9" s="1">
        <v>44551</v>
      </c>
      <c r="AJ9">
        <v>16182621374</v>
      </c>
      <c r="AK9">
        <v>160223974</v>
      </c>
      <c r="AL9">
        <v>43.39</v>
      </c>
      <c r="AM9">
        <v>56.61</v>
      </c>
      <c r="AN9">
        <v>97.38</v>
      </c>
      <c r="AO9">
        <v>93.27</v>
      </c>
      <c r="AP9" t="s">
        <v>50</v>
      </c>
      <c r="AQ9" t="s">
        <v>46</v>
      </c>
      <c r="AR9">
        <v>-0.43097748559495602</v>
      </c>
      <c r="AS9" t="s">
        <v>35</v>
      </c>
      <c r="AT9" t="s">
        <v>35</v>
      </c>
      <c r="AU9">
        <v>1</v>
      </c>
      <c r="AV9" t="str">
        <f>_xlfn.IFNA(VLOOKUP($C9,[1]akclindata!$A:$U,17,FALSE),"NA")</f>
        <v>NA</v>
      </c>
      <c r="AW9" t="str">
        <f>_xlfn.IFNA(VLOOKUP($C9,[1]akclindata!$A:$U,17,FALSE),"NA")</f>
        <v>NA</v>
      </c>
      <c r="AX9" t="str">
        <f>_xlfn.IFNA(VLOOKUP($C9,[1]akclindata!$A:$U,7,FALSE),"NA")</f>
        <v>NA</v>
      </c>
      <c r="AY9" t="str">
        <f>_xlfn.IFNA(VLOOKUP($C9,[1]akclindata!$A:$U,8,FALSE),"NA")</f>
        <v>NA</v>
      </c>
      <c r="AZ9" t="str">
        <f>_xlfn.IFNA(VLOOKUP($C9,[1]akclindata!$A:$U,9,FALSE),"NA")</f>
        <v>NA</v>
      </c>
      <c r="BA9" t="str">
        <f>_xlfn.IFNA(VLOOKUP($C9,[1]akclindata!$A:$U,10,FALSE),"NA")</f>
        <v>NA</v>
      </c>
      <c r="BB9" t="str">
        <f>_xlfn.IFNA(VLOOKUP($C9,[1]akclindata!$A:$U,11,FALSE),"NA")</f>
        <v>NA</v>
      </c>
      <c r="BC9" s="1" t="str">
        <f>_xlfn.IFNA(VLOOKUP($C9,[1]akclindata!$A:$U,6,FALSE),"NA")</f>
        <v>NA</v>
      </c>
      <c r="BD9" s="1" t="str">
        <f>_xlfn.IFNA(VLOOKUP($C9,[1]akclindata!$A:$U,18,FALSE),"NA")</f>
        <v>NA</v>
      </c>
      <c r="BE9" s="1" t="str">
        <f>_xlfn.IFNA(VLOOKUP($C9,[1]akclindata!$A:$U,19,FALSE),"NA")</f>
        <v>NA</v>
      </c>
      <c r="BF9" s="1" t="str">
        <f>_xlfn.IFNA(VLOOKUP($C9,[1]akclindata!$A:$U,20,FALSE),"NA")</f>
        <v>NA</v>
      </c>
      <c r="BG9" t="str">
        <f>_xlfn.IFNA(VLOOKUP($C9,[1]akclindata!$A:$U,21,FALSE),"NA")</f>
        <v>NA</v>
      </c>
      <c r="BH9" s="1" t="str">
        <f>_xlfn.IFNA(VLOOKUP($C9,[2]Sheet1!$1:$1048576,6,FALSE),_xlfn.IFNA(VLOOKUP($C9,'[2]Transfer 06.03.22'!$1:$1048576,7,FALSE),_xlfn.IFNA(VLOOKUP($C9,'[2]Transfer 06.08.22'!$1:$1048576,7,FALSE),"None")))</f>
        <v>None</v>
      </c>
    </row>
    <row r="10" spans="1:60" x14ac:dyDescent="0.25">
      <c r="A10" t="s">
        <v>83</v>
      </c>
      <c r="B10">
        <v>3.5643474330276999E-3</v>
      </c>
      <c r="C10" t="s">
        <v>84</v>
      </c>
      <c r="D10">
        <v>1</v>
      </c>
      <c r="E10">
        <v>1</v>
      </c>
      <c r="F10" s="1">
        <v>44516</v>
      </c>
      <c r="G10" t="s">
        <v>35</v>
      </c>
      <c r="H10" t="s">
        <v>49</v>
      </c>
      <c r="I10" t="s">
        <v>50</v>
      </c>
      <c r="J10" t="s">
        <v>38</v>
      </c>
      <c r="K10">
        <v>1</v>
      </c>
      <c r="L10">
        <v>45</v>
      </c>
      <c r="M10" s="2">
        <v>42915</v>
      </c>
      <c r="N10" t="s">
        <v>39</v>
      </c>
      <c r="O10" t="s">
        <v>51</v>
      </c>
      <c r="P10" t="s">
        <v>40</v>
      </c>
      <c r="Q10" t="s">
        <v>40</v>
      </c>
      <c r="S10">
        <v>30</v>
      </c>
      <c r="T10" t="s">
        <v>61</v>
      </c>
      <c r="U10" t="s">
        <v>42</v>
      </c>
      <c r="V10" t="s">
        <v>43</v>
      </c>
      <c r="W10" t="s">
        <v>42</v>
      </c>
      <c r="X10" s="1">
        <v>44519</v>
      </c>
      <c r="Y10">
        <v>9</v>
      </c>
      <c r="Z10" t="s">
        <v>44</v>
      </c>
      <c r="AA10">
        <v>7.6959999999999997</v>
      </c>
      <c r="AB10">
        <v>7.7</v>
      </c>
      <c r="AC10" s="1">
        <v>44533</v>
      </c>
      <c r="AD10">
        <v>5</v>
      </c>
      <c r="AE10" t="s">
        <v>85</v>
      </c>
      <c r="AF10">
        <v>4</v>
      </c>
      <c r="AG10" t="s">
        <v>44</v>
      </c>
      <c r="AH10">
        <v>12.6</v>
      </c>
      <c r="AI10" s="1">
        <v>44551</v>
      </c>
      <c r="AJ10">
        <v>12339715804</v>
      </c>
      <c r="AK10">
        <v>122175404</v>
      </c>
      <c r="AL10">
        <v>44.98</v>
      </c>
      <c r="AM10">
        <v>55.02</v>
      </c>
      <c r="AN10">
        <v>97.26</v>
      </c>
      <c r="AO10">
        <v>92.97</v>
      </c>
      <c r="AP10" t="s">
        <v>50</v>
      </c>
      <c r="AQ10" t="s">
        <v>46</v>
      </c>
      <c r="AR10">
        <v>-2.4464692281713498</v>
      </c>
      <c r="AS10" t="s">
        <v>35</v>
      </c>
      <c r="AT10" t="s">
        <v>35</v>
      </c>
      <c r="AU10">
        <v>1</v>
      </c>
      <c r="AV10" t="str">
        <f>_xlfn.IFNA(VLOOKUP($C10,[1]akclindata!$A:$U,17,FALSE),"NA")</f>
        <v>NA</v>
      </c>
      <c r="AW10" t="str">
        <f>_xlfn.IFNA(VLOOKUP($C10,[1]akclindata!$A:$U,17,FALSE),"NA")</f>
        <v>NA</v>
      </c>
      <c r="AX10" t="str">
        <f>_xlfn.IFNA(VLOOKUP($C10,[1]akclindata!$A:$U,7,FALSE),"NA")</f>
        <v>NA</v>
      </c>
      <c r="AY10" t="str">
        <f>_xlfn.IFNA(VLOOKUP($C10,[1]akclindata!$A:$U,8,FALSE),"NA")</f>
        <v>NA</v>
      </c>
      <c r="AZ10" t="str">
        <f>_xlfn.IFNA(VLOOKUP($C10,[1]akclindata!$A:$U,9,FALSE),"NA")</f>
        <v>NA</v>
      </c>
      <c r="BA10" t="str">
        <f>_xlfn.IFNA(VLOOKUP($C10,[1]akclindata!$A:$U,10,FALSE),"NA")</f>
        <v>NA</v>
      </c>
      <c r="BB10" t="str">
        <f>_xlfn.IFNA(VLOOKUP($C10,[1]akclindata!$A:$U,11,FALSE),"NA")</f>
        <v>NA</v>
      </c>
      <c r="BC10" s="1" t="str">
        <f>_xlfn.IFNA(VLOOKUP($C10,[1]akclindata!$A:$U,6,FALSE),"NA")</f>
        <v>NA</v>
      </c>
      <c r="BD10" s="1" t="str">
        <f>_xlfn.IFNA(VLOOKUP($C10,[1]akclindata!$A:$U,18,FALSE),"NA")</f>
        <v>NA</v>
      </c>
      <c r="BE10" s="1" t="str">
        <f>_xlfn.IFNA(VLOOKUP($C10,[1]akclindata!$A:$U,19,FALSE),"NA")</f>
        <v>NA</v>
      </c>
      <c r="BF10" s="1" t="str">
        <f>_xlfn.IFNA(VLOOKUP($C10,[1]akclindata!$A:$U,20,FALSE),"NA")</f>
        <v>NA</v>
      </c>
      <c r="BG10" t="str">
        <f>_xlfn.IFNA(VLOOKUP($C10,[1]akclindata!$A:$U,21,FALSE),"NA")</f>
        <v>NA</v>
      </c>
      <c r="BH10" s="1" t="str">
        <f>_xlfn.IFNA(VLOOKUP($C10,[2]Sheet1!$1:$1048576,6,FALSE),_xlfn.IFNA(VLOOKUP($C10,'[2]Transfer 06.03.22'!$1:$1048576,7,FALSE),_xlfn.IFNA(VLOOKUP($C10,'[2]Transfer 06.08.22'!$1:$1048576,7,FALSE),"None")))</f>
        <v>None</v>
      </c>
    </row>
    <row r="11" spans="1:60" x14ac:dyDescent="0.25">
      <c r="A11" t="s">
        <v>86</v>
      </c>
      <c r="B11">
        <v>0.107235055262332</v>
      </c>
      <c r="C11" t="s">
        <v>87</v>
      </c>
      <c r="D11">
        <v>1</v>
      </c>
      <c r="E11">
        <v>1</v>
      </c>
      <c r="F11" s="1">
        <v>44516</v>
      </c>
      <c r="G11" t="s">
        <v>35</v>
      </c>
      <c r="H11" t="s">
        <v>49</v>
      </c>
      <c r="I11" t="s">
        <v>50</v>
      </c>
      <c r="J11" t="s">
        <v>38</v>
      </c>
      <c r="K11">
        <v>2</v>
      </c>
      <c r="L11">
        <v>58</v>
      </c>
      <c r="M11" s="2">
        <v>43684</v>
      </c>
      <c r="N11" t="s">
        <v>39</v>
      </c>
      <c r="O11">
        <v>11</v>
      </c>
      <c r="P11" t="s">
        <v>40</v>
      </c>
      <c r="Q11" t="s">
        <v>40</v>
      </c>
      <c r="S11">
        <v>22</v>
      </c>
      <c r="T11" t="s">
        <v>50</v>
      </c>
      <c r="U11" t="s">
        <v>42</v>
      </c>
      <c r="V11" t="s">
        <v>88</v>
      </c>
      <c r="W11" t="s">
        <v>88</v>
      </c>
      <c r="X11" s="1">
        <v>44519</v>
      </c>
      <c r="Y11">
        <v>9</v>
      </c>
      <c r="Z11" t="s">
        <v>44</v>
      </c>
      <c r="AA11">
        <v>10.391500000000001</v>
      </c>
      <c r="AB11">
        <v>10.4</v>
      </c>
      <c r="AC11" s="1">
        <v>44533</v>
      </c>
      <c r="AD11">
        <v>7</v>
      </c>
      <c r="AE11" t="s">
        <v>89</v>
      </c>
      <c r="AF11">
        <v>4</v>
      </c>
      <c r="AG11" t="s">
        <v>44</v>
      </c>
      <c r="AH11">
        <v>1.48</v>
      </c>
      <c r="AI11" s="1">
        <v>44551</v>
      </c>
      <c r="AJ11">
        <v>7748170560</v>
      </c>
      <c r="AK11">
        <v>76714560</v>
      </c>
      <c r="AL11">
        <v>43.57</v>
      </c>
      <c r="AM11">
        <v>56.43</v>
      </c>
      <c r="AN11">
        <v>96.55</v>
      </c>
      <c r="AO11">
        <v>92.21</v>
      </c>
      <c r="AP11" t="s">
        <v>50</v>
      </c>
      <c r="AQ11" t="s">
        <v>53</v>
      </c>
      <c r="AR11">
        <v>-0.92040034901309897</v>
      </c>
      <c r="AS11" t="s">
        <v>35</v>
      </c>
      <c r="AT11" t="s">
        <v>35</v>
      </c>
      <c r="AU11">
        <v>2</v>
      </c>
      <c r="AV11" t="str">
        <f>_xlfn.IFNA(VLOOKUP($C11,[1]akclindata!$A:$U,17,FALSE),"NA")</f>
        <v>NA</v>
      </c>
      <c r="AW11" t="str">
        <f>_xlfn.IFNA(VLOOKUP($C11,[1]akclindata!$A:$U,17,FALSE),"NA")</f>
        <v>NA</v>
      </c>
      <c r="AX11" t="str">
        <f>_xlfn.IFNA(VLOOKUP($C11,[1]akclindata!$A:$U,7,FALSE),"NA")</f>
        <v>NA</v>
      </c>
      <c r="AY11" t="str">
        <f>_xlfn.IFNA(VLOOKUP($C11,[1]akclindata!$A:$U,8,FALSE),"NA")</f>
        <v>NA</v>
      </c>
      <c r="AZ11" t="str">
        <f>_xlfn.IFNA(VLOOKUP($C11,[1]akclindata!$A:$U,9,FALSE),"NA")</f>
        <v>NA</v>
      </c>
      <c r="BA11" t="str">
        <f>_xlfn.IFNA(VLOOKUP($C11,[1]akclindata!$A:$U,10,FALSE),"NA")</f>
        <v>NA</v>
      </c>
      <c r="BB11" t="str">
        <f>_xlfn.IFNA(VLOOKUP($C11,[1]akclindata!$A:$U,11,FALSE),"NA")</f>
        <v>NA</v>
      </c>
      <c r="BC11" s="1" t="str">
        <f>_xlfn.IFNA(VLOOKUP($C11,[1]akclindata!$A:$U,6,FALSE),"NA")</f>
        <v>NA</v>
      </c>
      <c r="BD11" s="1" t="str">
        <f>_xlfn.IFNA(VLOOKUP($C11,[1]akclindata!$A:$U,18,FALSE),"NA")</f>
        <v>NA</v>
      </c>
      <c r="BE11" s="1" t="str">
        <f>_xlfn.IFNA(VLOOKUP($C11,[1]akclindata!$A:$U,19,FALSE),"NA")</f>
        <v>NA</v>
      </c>
      <c r="BF11" s="1" t="str">
        <f>_xlfn.IFNA(VLOOKUP($C11,[1]akclindata!$A:$U,20,FALSE),"NA")</f>
        <v>NA</v>
      </c>
      <c r="BG11" t="str">
        <f>_xlfn.IFNA(VLOOKUP($C11,[1]akclindata!$A:$U,21,FALSE),"NA")</f>
        <v>NA</v>
      </c>
      <c r="BH11" s="1" t="str">
        <f>_xlfn.IFNA(VLOOKUP($C11,[2]Sheet1!$1:$1048576,6,FALSE),_xlfn.IFNA(VLOOKUP($C11,'[2]Transfer 06.03.22'!$1:$1048576,7,FALSE),_xlfn.IFNA(VLOOKUP($C11,'[2]Transfer 06.08.22'!$1:$1048576,7,FALSE),"None")))</f>
        <v>None</v>
      </c>
    </row>
    <row r="12" spans="1:60" x14ac:dyDescent="0.25">
      <c r="A12" t="s">
        <v>90</v>
      </c>
      <c r="B12">
        <v>7.7234026265817698E-2</v>
      </c>
      <c r="C12" t="s">
        <v>91</v>
      </c>
      <c r="D12">
        <v>1</v>
      </c>
      <c r="E12">
        <v>1.5</v>
      </c>
      <c r="F12" s="1">
        <v>44516</v>
      </c>
      <c r="G12" t="s">
        <v>35</v>
      </c>
      <c r="H12" t="s">
        <v>49</v>
      </c>
      <c r="I12" t="s">
        <v>50</v>
      </c>
      <c r="J12" t="s">
        <v>38</v>
      </c>
      <c r="K12">
        <v>2</v>
      </c>
      <c r="L12">
        <v>56</v>
      </c>
      <c r="M12" s="2">
        <v>42604</v>
      </c>
      <c r="N12" t="s">
        <v>39</v>
      </c>
      <c r="O12" t="s">
        <v>51</v>
      </c>
      <c r="P12" t="s">
        <v>40</v>
      </c>
      <c r="Q12" t="s">
        <v>40</v>
      </c>
      <c r="S12">
        <v>31</v>
      </c>
      <c r="T12" t="s">
        <v>61</v>
      </c>
      <c r="U12" t="s">
        <v>42</v>
      </c>
      <c r="V12" t="s">
        <v>43</v>
      </c>
      <c r="W12" t="s">
        <v>42</v>
      </c>
      <c r="X12" s="1">
        <v>44519</v>
      </c>
      <c r="Y12">
        <v>9</v>
      </c>
      <c r="Z12" t="s">
        <v>44</v>
      </c>
      <c r="AA12">
        <v>0.98166666700000005</v>
      </c>
      <c r="AB12">
        <v>1.5</v>
      </c>
      <c r="AC12" s="1">
        <v>44533</v>
      </c>
      <c r="AD12">
        <v>7</v>
      </c>
      <c r="AE12" t="s">
        <v>92</v>
      </c>
      <c r="AF12">
        <v>4</v>
      </c>
      <c r="AG12" t="s">
        <v>44</v>
      </c>
      <c r="AH12">
        <v>1.1299999999999999</v>
      </c>
      <c r="AI12" s="1">
        <v>44551</v>
      </c>
      <c r="AJ12">
        <v>8599688430</v>
      </c>
      <c r="AK12">
        <v>85145430</v>
      </c>
      <c r="AL12">
        <v>41.89</v>
      </c>
      <c r="AM12">
        <v>58.11</v>
      </c>
      <c r="AN12">
        <v>97.78</v>
      </c>
      <c r="AO12">
        <v>93.94</v>
      </c>
      <c r="AP12" t="s">
        <v>50</v>
      </c>
      <c r="AQ12" t="s">
        <v>53</v>
      </c>
      <c r="AR12">
        <v>-1.07728289636369</v>
      </c>
      <c r="AS12" t="s">
        <v>35</v>
      </c>
      <c r="AT12" t="s">
        <v>35</v>
      </c>
      <c r="AU12">
        <v>2</v>
      </c>
      <c r="AV12" t="str">
        <f>_xlfn.IFNA(VLOOKUP($C12,[1]akclindata!$A:$U,17,FALSE),"NA")</f>
        <v>NA</v>
      </c>
      <c r="AW12" t="str">
        <f>_xlfn.IFNA(VLOOKUP($C12,[1]akclindata!$A:$U,17,FALSE),"NA")</f>
        <v>NA</v>
      </c>
      <c r="AX12" t="str">
        <f>_xlfn.IFNA(VLOOKUP($C12,[1]akclindata!$A:$U,7,FALSE),"NA")</f>
        <v>NA</v>
      </c>
      <c r="AY12" t="str">
        <f>_xlfn.IFNA(VLOOKUP($C12,[1]akclindata!$A:$U,8,FALSE),"NA")</f>
        <v>NA</v>
      </c>
      <c r="AZ12" t="str">
        <f>_xlfn.IFNA(VLOOKUP($C12,[1]akclindata!$A:$U,9,FALSE),"NA")</f>
        <v>NA</v>
      </c>
      <c r="BA12" t="str">
        <f>_xlfn.IFNA(VLOOKUP($C12,[1]akclindata!$A:$U,10,FALSE),"NA")</f>
        <v>NA</v>
      </c>
      <c r="BB12" t="str">
        <f>_xlfn.IFNA(VLOOKUP($C12,[1]akclindata!$A:$U,11,FALSE),"NA")</f>
        <v>NA</v>
      </c>
      <c r="BC12" s="1" t="str">
        <f>_xlfn.IFNA(VLOOKUP($C12,[1]akclindata!$A:$U,6,FALSE),"NA")</f>
        <v>NA</v>
      </c>
      <c r="BD12" s="1" t="str">
        <f>_xlfn.IFNA(VLOOKUP($C12,[1]akclindata!$A:$U,18,FALSE),"NA")</f>
        <v>NA</v>
      </c>
      <c r="BE12" s="1" t="str">
        <f>_xlfn.IFNA(VLOOKUP($C12,[1]akclindata!$A:$U,19,FALSE),"NA")</f>
        <v>NA</v>
      </c>
      <c r="BF12" s="1" t="str">
        <f>_xlfn.IFNA(VLOOKUP($C12,[1]akclindata!$A:$U,20,FALSE),"NA")</f>
        <v>NA</v>
      </c>
      <c r="BG12" t="str">
        <f>_xlfn.IFNA(VLOOKUP($C12,[1]akclindata!$A:$U,21,FALSE),"NA")</f>
        <v>NA</v>
      </c>
      <c r="BH12" s="1" t="str">
        <f>_xlfn.IFNA(VLOOKUP($C12,[2]Sheet1!$1:$1048576,6,FALSE),_xlfn.IFNA(VLOOKUP($C12,'[2]Transfer 06.03.22'!$1:$1048576,7,FALSE),_xlfn.IFNA(VLOOKUP($C12,'[2]Transfer 06.08.22'!$1:$1048576,7,FALSE),"None")))</f>
        <v>None</v>
      </c>
    </row>
    <row r="13" spans="1:60" x14ac:dyDescent="0.25">
      <c r="A13" t="s">
        <v>93</v>
      </c>
      <c r="B13">
        <v>2.36292399666111E-2</v>
      </c>
      <c r="C13" t="s">
        <v>94</v>
      </c>
      <c r="D13">
        <v>1</v>
      </c>
      <c r="E13">
        <v>5</v>
      </c>
      <c r="F13" s="1">
        <v>44516</v>
      </c>
      <c r="G13" t="s">
        <v>35</v>
      </c>
      <c r="H13" t="s">
        <v>49</v>
      </c>
      <c r="I13" t="s">
        <v>50</v>
      </c>
      <c r="J13" t="s">
        <v>38</v>
      </c>
      <c r="K13">
        <v>1</v>
      </c>
      <c r="L13">
        <v>61</v>
      </c>
      <c r="M13" s="2">
        <v>43776</v>
      </c>
      <c r="N13" t="s">
        <v>39</v>
      </c>
      <c r="O13" t="s">
        <v>51</v>
      </c>
      <c r="P13" t="s">
        <v>40</v>
      </c>
      <c r="Q13" t="s">
        <v>40</v>
      </c>
      <c r="S13">
        <v>36.729999999999997</v>
      </c>
      <c r="T13" t="s">
        <v>50</v>
      </c>
      <c r="U13" t="s">
        <v>95</v>
      </c>
      <c r="V13" t="s">
        <v>88</v>
      </c>
      <c r="W13" t="s">
        <v>88</v>
      </c>
      <c r="X13" s="1">
        <v>44519</v>
      </c>
      <c r="Y13">
        <v>9</v>
      </c>
      <c r="Z13" t="s">
        <v>44</v>
      </c>
      <c r="AA13">
        <v>15.708299999999999</v>
      </c>
      <c r="AB13">
        <v>15</v>
      </c>
      <c r="AC13" s="1">
        <v>44533</v>
      </c>
      <c r="AD13">
        <v>7</v>
      </c>
      <c r="AE13" t="s">
        <v>96</v>
      </c>
      <c r="AF13">
        <v>4</v>
      </c>
      <c r="AG13" t="s">
        <v>44</v>
      </c>
      <c r="AH13">
        <v>7.35</v>
      </c>
      <c r="AI13" s="1">
        <v>44551</v>
      </c>
      <c r="AJ13">
        <v>8219889242</v>
      </c>
      <c r="AK13">
        <v>81385042</v>
      </c>
      <c r="AL13">
        <v>42.73</v>
      </c>
      <c r="AM13">
        <v>57.27</v>
      </c>
      <c r="AN13">
        <v>96.85</v>
      </c>
      <c r="AO13">
        <v>92.66</v>
      </c>
      <c r="AP13" t="s">
        <v>50</v>
      </c>
      <c r="AQ13" t="s">
        <v>46</v>
      </c>
      <c r="AR13">
        <v>-1.6161650120644599</v>
      </c>
      <c r="AS13" t="s">
        <v>35</v>
      </c>
      <c r="AT13" t="s">
        <v>35</v>
      </c>
      <c r="AU13">
        <v>1</v>
      </c>
      <c r="AV13" t="str">
        <f>_xlfn.IFNA(VLOOKUP($C13,[1]akclindata!$A:$U,17,FALSE),"NA")</f>
        <v>NA</v>
      </c>
      <c r="AW13" t="str">
        <f>_xlfn.IFNA(VLOOKUP($C13,[1]akclindata!$A:$U,17,FALSE),"NA")</f>
        <v>NA</v>
      </c>
      <c r="AX13" t="str">
        <f>_xlfn.IFNA(VLOOKUP($C13,[1]akclindata!$A:$U,7,FALSE),"NA")</f>
        <v>NA</v>
      </c>
      <c r="AY13" t="str">
        <f>_xlfn.IFNA(VLOOKUP($C13,[1]akclindata!$A:$U,8,FALSE),"NA")</f>
        <v>NA</v>
      </c>
      <c r="AZ13" t="str">
        <f>_xlfn.IFNA(VLOOKUP($C13,[1]akclindata!$A:$U,9,FALSE),"NA")</f>
        <v>NA</v>
      </c>
      <c r="BA13" t="str">
        <f>_xlfn.IFNA(VLOOKUP($C13,[1]akclindata!$A:$U,10,FALSE),"NA")</f>
        <v>NA</v>
      </c>
      <c r="BB13" t="str">
        <f>_xlfn.IFNA(VLOOKUP($C13,[1]akclindata!$A:$U,11,FALSE),"NA")</f>
        <v>NA</v>
      </c>
      <c r="BC13" s="1" t="str">
        <f>_xlfn.IFNA(VLOOKUP($C13,[1]akclindata!$A:$U,6,FALSE),"NA")</f>
        <v>NA</v>
      </c>
      <c r="BD13" s="1" t="str">
        <f>_xlfn.IFNA(VLOOKUP($C13,[1]akclindata!$A:$U,18,FALSE),"NA")</f>
        <v>NA</v>
      </c>
      <c r="BE13" s="1" t="str">
        <f>_xlfn.IFNA(VLOOKUP($C13,[1]akclindata!$A:$U,19,FALSE),"NA")</f>
        <v>NA</v>
      </c>
      <c r="BF13" s="1" t="str">
        <f>_xlfn.IFNA(VLOOKUP($C13,[1]akclindata!$A:$U,20,FALSE),"NA")</f>
        <v>NA</v>
      </c>
      <c r="BG13" t="str">
        <f>_xlfn.IFNA(VLOOKUP($C13,[1]akclindata!$A:$U,21,FALSE),"NA")</f>
        <v>NA</v>
      </c>
      <c r="BH13" s="1" t="str">
        <f>_xlfn.IFNA(VLOOKUP($C13,[2]Sheet1!$1:$1048576,6,FALSE),_xlfn.IFNA(VLOOKUP($C13,'[2]Transfer 06.03.22'!$1:$1048576,7,FALSE),_xlfn.IFNA(VLOOKUP($C13,'[2]Transfer 06.08.22'!$1:$1048576,7,FALSE),"None")))</f>
        <v>None</v>
      </c>
    </row>
    <row r="14" spans="1:60" x14ac:dyDescent="0.25">
      <c r="A14" t="s">
        <v>97</v>
      </c>
      <c r="B14">
        <v>1.29660285168066E-2</v>
      </c>
      <c r="C14" t="s">
        <v>98</v>
      </c>
      <c r="D14">
        <v>1</v>
      </c>
      <c r="E14">
        <v>5</v>
      </c>
      <c r="F14" s="1">
        <v>44516</v>
      </c>
      <c r="G14" t="s">
        <v>35</v>
      </c>
      <c r="H14" t="s">
        <v>49</v>
      </c>
      <c r="I14" t="s">
        <v>50</v>
      </c>
      <c r="J14" t="s">
        <v>38</v>
      </c>
      <c r="K14">
        <v>1</v>
      </c>
      <c r="L14">
        <v>56</v>
      </c>
      <c r="M14" s="2">
        <v>43759</v>
      </c>
      <c r="N14" t="s">
        <v>39</v>
      </c>
      <c r="O14">
        <v>5</v>
      </c>
      <c r="P14" t="s">
        <v>40</v>
      </c>
      <c r="Q14" t="s">
        <v>40</v>
      </c>
      <c r="S14">
        <v>28</v>
      </c>
      <c r="T14" t="s">
        <v>61</v>
      </c>
      <c r="U14" t="s">
        <v>95</v>
      </c>
      <c r="V14" t="s">
        <v>88</v>
      </c>
      <c r="W14" t="s">
        <v>88</v>
      </c>
      <c r="X14" s="1">
        <v>44519</v>
      </c>
      <c r="Y14">
        <v>9</v>
      </c>
      <c r="Z14" t="s">
        <v>44</v>
      </c>
      <c r="AA14">
        <v>4.7313999999999998</v>
      </c>
      <c r="AB14">
        <v>15</v>
      </c>
      <c r="AC14" s="1">
        <v>44533</v>
      </c>
      <c r="AD14">
        <v>7</v>
      </c>
      <c r="AE14" t="s">
        <v>99</v>
      </c>
      <c r="AF14">
        <v>4</v>
      </c>
      <c r="AG14" t="s">
        <v>44</v>
      </c>
      <c r="AH14">
        <v>4.26</v>
      </c>
      <c r="AI14" s="1">
        <v>44551</v>
      </c>
      <c r="AJ14">
        <v>7668772036</v>
      </c>
      <c r="AK14">
        <v>75928436</v>
      </c>
      <c r="AL14">
        <v>41.71</v>
      </c>
      <c r="AM14">
        <v>58.29</v>
      </c>
      <c r="AN14">
        <v>97.62</v>
      </c>
      <c r="AO14">
        <v>93.56</v>
      </c>
      <c r="AP14" t="s">
        <v>50</v>
      </c>
      <c r="AQ14" t="s">
        <v>46</v>
      </c>
      <c r="AR14">
        <v>-1.88152512793089</v>
      </c>
      <c r="AS14" t="s">
        <v>35</v>
      </c>
      <c r="AT14" t="s">
        <v>35</v>
      </c>
      <c r="AU14">
        <v>1</v>
      </c>
      <c r="AV14" t="str">
        <f>_xlfn.IFNA(VLOOKUP($C14,[1]akclindata!$A:$U,17,FALSE),"NA")</f>
        <v>NA</v>
      </c>
      <c r="AW14" t="str">
        <f>_xlfn.IFNA(VLOOKUP($C14,[1]akclindata!$A:$U,17,FALSE),"NA")</f>
        <v>NA</v>
      </c>
      <c r="AX14" t="str">
        <f>_xlfn.IFNA(VLOOKUP($C14,[1]akclindata!$A:$U,7,FALSE),"NA")</f>
        <v>NA</v>
      </c>
      <c r="AY14" t="str">
        <f>_xlfn.IFNA(VLOOKUP($C14,[1]akclindata!$A:$U,8,FALSE),"NA")</f>
        <v>NA</v>
      </c>
      <c r="AZ14" t="str">
        <f>_xlfn.IFNA(VLOOKUP($C14,[1]akclindata!$A:$U,9,FALSE),"NA")</f>
        <v>NA</v>
      </c>
      <c r="BA14" t="str">
        <f>_xlfn.IFNA(VLOOKUP($C14,[1]akclindata!$A:$U,10,FALSE),"NA")</f>
        <v>NA</v>
      </c>
      <c r="BB14" t="str">
        <f>_xlfn.IFNA(VLOOKUP($C14,[1]akclindata!$A:$U,11,FALSE),"NA")</f>
        <v>NA</v>
      </c>
      <c r="BC14" s="1" t="str">
        <f>_xlfn.IFNA(VLOOKUP($C14,[1]akclindata!$A:$U,6,FALSE),"NA")</f>
        <v>NA</v>
      </c>
      <c r="BD14" s="1" t="str">
        <f>_xlfn.IFNA(VLOOKUP($C14,[1]akclindata!$A:$U,18,FALSE),"NA")</f>
        <v>NA</v>
      </c>
      <c r="BE14" s="1" t="str">
        <f>_xlfn.IFNA(VLOOKUP($C14,[1]akclindata!$A:$U,19,FALSE),"NA")</f>
        <v>NA</v>
      </c>
      <c r="BF14" s="1" t="str">
        <f>_xlfn.IFNA(VLOOKUP($C14,[1]akclindata!$A:$U,20,FALSE),"NA")</f>
        <v>NA</v>
      </c>
      <c r="BG14" t="str">
        <f>_xlfn.IFNA(VLOOKUP($C14,[1]akclindata!$A:$U,21,FALSE),"NA")</f>
        <v>NA</v>
      </c>
      <c r="BH14" s="1" t="str">
        <f>_xlfn.IFNA(VLOOKUP($C14,[2]Sheet1!$1:$1048576,6,FALSE),_xlfn.IFNA(VLOOKUP($C14,'[2]Transfer 06.03.22'!$1:$1048576,7,FALSE),_xlfn.IFNA(VLOOKUP($C14,'[2]Transfer 06.08.22'!$1:$1048576,7,FALSE),"None")))</f>
        <v>None</v>
      </c>
    </row>
    <row r="15" spans="1:60" x14ac:dyDescent="0.25">
      <c r="A15" t="s">
        <v>100</v>
      </c>
      <c r="B15">
        <v>0.99959402933767605</v>
      </c>
      <c r="C15" t="s">
        <v>101</v>
      </c>
      <c r="D15">
        <v>1</v>
      </c>
      <c r="E15">
        <v>3.7</v>
      </c>
      <c r="F15" s="1">
        <v>44435</v>
      </c>
      <c r="G15" t="s">
        <v>71</v>
      </c>
      <c r="H15" t="s">
        <v>49</v>
      </c>
      <c r="I15" t="s">
        <v>72</v>
      </c>
      <c r="J15" t="s">
        <v>73</v>
      </c>
      <c r="K15">
        <v>2</v>
      </c>
      <c r="L15">
        <v>62</v>
      </c>
      <c r="M15" s="1">
        <v>43768</v>
      </c>
      <c r="N15" t="s">
        <v>102</v>
      </c>
      <c r="O15">
        <v>7</v>
      </c>
      <c r="P15">
        <v>2.5</v>
      </c>
      <c r="Q15" t="s">
        <v>40</v>
      </c>
      <c r="S15">
        <v>35.69</v>
      </c>
      <c r="T15" t="s">
        <v>75</v>
      </c>
      <c r="U15" t="s">
        <v>76</v>
      </c>
      <c r="V15" t="s">
        <v>76</v>
      </c>
      <c r="W15" t="s">
        <v>76</v>
      </c>
      <c r="X15" s="1">
        <v>44459</v>
      </c>
      <c r="Y15">
        <v>2</v>
      </c>
      <c r="Z15" t="s">
        <v>44</v>
      </c>
      <c r="AA15">
        <v>1.13027027</v>
      </c>
      <c r="AB15">
        <v>4.2</v>
      </c>
      <c r="AC15" s="1">
        <v>44470</v>
      </c>
      <c r="AD15">
        <v>1</v>
      </c>
      <c r="AE15" t="s">
        <v>103</v>
      </c>
      <c r="AF15">
        <v>4</v>
      </c>
      <c r="AG15" t="s">
        <v>78</v>
      </c>
      <c r="AH15">
        <v>1</v>
      </c>
      <c r="AI15" s="1">
        <v>44510</v>
      </c>
      <c r="AJ15">
        <v>8684330066</v>
      </c>
      <c r="AK15">
        <v>85983466</v>
      </c>
      <c r="AL15">
        <v>2.2000000000000001E-3</v>
      </c>
      <c r="AM15">
        <v>41.21</v>
      </c>
      <c r="AN15">
        <v>97.95</v>
      </c>
      <c r="AO15">
        <v>94.27</v>
      </c>
      <c r="AP15" t="s">
        <v>104</v>
      </c>
      <c r="AQ15" t="s">
        <v>1055</v>
      </c>
      <c r="AR15">
        <v>3.39132900318344</v>
      </c>
      <c r="AS15" t="s">
        <v>71</v>
      </c>
      <c r="AT15" t="s">
        <v>71</v>
      </c>
      <c r="AU15">
        <v>2</v>
      </c>
      <c r="AV15">
        <f>_xlfn.IFNA(VLOOKUP($C15,[1]akclindata!$A:$U,17,FALSE),"NA")</f>
        <v>2.5</v>
      </c>
      <c r="AW15">
        <f>_xlfn.IFNA(VLOOKUP($C15,[1]akclindata!$A:$U,17,FALSE),"NA")</f>
        <v>2.5</v>
      </c>
      <c r="AX15">
        <f>_xlfn.IFNA(VLOOKUP($C15,[1]akclindata!$A:$U,7,FALSE),"NA")</f>
        <v>2</v>
      </c>
      <c r="AY15">
        <f>_xlfn.IFNA(VLOOKUP($C15,[1]akclindata!$A:$U,8,FALSE),"NA")</f>
        <v>1.6</v>
      </c>
      <c r="AZ15">
        <f>_xlfn.IFNA(VLOOKUP($C15,[1]akclindata!$A:$U,9,FALSE),"NA")</f>
        <v>2.4</v>
      </c>
      <c r="BA15" t="str">
        <f>_xlfn.IFNA(VLOOKUP($C15,[1]akclindata!$A:$U,10,FALSE),"NA")</f>
        <v>N</v>
      </c>
      <c r="BB15" t="str">
        <f>_xlfn.IFNA(VLOOKUP($C15,[1]akclindata!$A:$U,11,FALSE),"NA")</f>
        <v>N</v>
      </c>
      <c r="BC15" s="1">
        <f>_xlfn.IFNA(VLOOKUP($C15,[1]akclindata!$A:$U,6,FALSE),"NA")</f>
        <v>43760</v>
      </c>
      <c r="BD15" s="1" t="str">
        <f>_xlfn.IFNA(VLOOKUP($C15,[1]akclindata!$A:$U,18,FALSE),"NA")</f>
        <v>Transplant (7/18/20)</v>
      </c>
      <c r="BE15" s="1">
        <f>_xlfn.IFNA(VLOOKUP($C15,[1]akclindata!$A:$U,19,FALSE),"NA")</f>
        <v>44486</v>
      </c>
      <c r="BF15" s="1" t="str">
        <f>_xlfn.IFNA(VLOOKUP($C15,[1]akclindata!$A:$U,20,FALSE),"NA")</f>
        <v>N</v>
      </c>
      <c r="BG15">
        <f>_xlfn.IFNA(VLOOKUP($C15,[1]akclindata!$A:$U,21,FALSE),"NA")</f>
        <v>0</v>
      </c>
      <c r="BH15" s="1">
        <f>_xlfn.IFNA(VLOOKUP($C15,[2]Sheet1!$1:$1048576,6,FALSE),_xlfn.IFNA(VLOOKUP($C15,'[2]Transfer 06.03.22'!$1:$1048576,7,FALSE),_xlfn.IFNA(VLOOKUP($C15,'[2]Transfer 06.08.22'!$1:$1048576,7,FALSE),"None")))</f>
        <v>43815</v>
      </c>
    </row>
    <row r="16" spans="1:60" x14ac:dyDescent="0.25">
      <c r="A16" t="s">
        <v>105</v>
      </c>
      <c r="B16">
        <v>0.95729152669060402</v>
      </c>
      <c r="C16" t="s">
        <v>106</v>
      </c>
      <c r="D16">
        <v>1</v>
      </c>
      <c r="E16">
        <v>3.8</v>
      </c>
      <c r="F16" s="1">
        <v>44435</v>
      </c>
      <c r="G16" t="s">
        <v>71</v>
      </c>
      <c r="H16" t="s">
        <v>49</v>
      </c>
      <c r="I16" t="s">
        <v>72</v>
      </c>
      <c r="J16" t="s">
        <v>73</v>
      </c>
      <c r="K16">
        <v>1</v>
      </c>
      <c r="L16">
        <v>50</v>
      </c>
      <c r="M16" s="1">
        <v>43879</v>
      </c>
      <c r="N16" t="s">
        <v>102</v>
      </c>
      <c r="O16">
        <v>13</v>
      </c>
      <c r="P16">
        <v>4.2</v>
      </c>
      <c r="Q16" t="s">
        <v>40</v>
      </c>
      <c r="S16">
        <v>28.35</v>
      </c>
      <c r="T16" t="s">
        <v>75</v>
      </c>
      <c r="U16" t="s">
        <v>76</v>
      </c>
      <c r="V16" t="s">
        <v>76</v>
      </c>
      <c r="W16" t="s">
        <v>76</v>
      </c>
      <c r="X16" s="1">
        <v>44459</v>
      </c>
      <c r="Y16">
        <v>2</v>
      </c>
      <c r="Z16" t="s">
        <v>44</v>
      </c>
      <c r="AA16">
        <v>22.986842110000001</v>
      </c>
      <c r="AB16">
        <v>15</v>
      </c>
      <c r="AC16" s="1">
        <v>44473</v>
      </c>
      <c r="AD16">
        <v>2</v>
      </c>
      <c r="AE16" t="s">
        <v>107</v>
      </c>
      <c r="AF16">
        <v>4</v>
      </c>
      <c r="AG16" t="s">
        <v>44</v>
      </c>
      <c r="AH16">
        <v>2.9649999999999999</v>
      </c>
      <c r="AI16" s="1">
        <v>44510</v>
      </c>
      <c r="AJ16">
        <v>14394351936</v>
      </c>
      <c r="AK16">
        <v>142518336</v>
      </c>
      <c r="AL16">
        <v>2.2000000000000001E-3</v>
      </c>
      <c r="AM16">
        <v>42.24</v>
      </c>
      <c r="AN16">
        <v>97.99</v>
      </c>
      <c r="AO16">
        <v>94.53</v>
      </c>
      <c r="AP16" t="s">
        <v>104</v>
      </c>
      <c r="AQ16" t="s">
        <v>1056</v>
      </c>
      <c r="AR16">
        <v>1.35053016777068</v>
      </c>
      <c r="AS16" t="s">
        <v>71</v>
      </c>
      <c r="AT16" t="s">
        <v>71</v>
      </c>
      <c r="AU16">
        <v>1</v>
      </c>
      <c r="AV16">
        <f>_xlfn.IFNA(VLOOKUP($C16,[1]akclindata!$A:$U,17,FALSE),"NA")</f>
        <v>4.2</v>
      </c>
      <c r="AW16">
        <f>_xlfn.IFNA(VLOOKUP($C16,[1]akclindata!$A:$U,17,FALSE),"NA")</f>
        <v>4.2</v>
      </c>
      <c r="AX16">
        <f>_xlfn.IFNA(VLOOKUP($C16,[1]akclindata!$A:$U,7,FALSE),"NA")</f>
        <v>1</v>
      </c>
      <c r="AY16">
        <f>_xlfn.IFNA(VLOOKUP($C16,[1]akclindata!$A:$U,8,FALSE),"NA")</f>
        <v>2.4</v>
      </c>
      <c r="AZ16">
        <f>_xlfn.IFNA(VLOOKUP($C16,[1]akclindata!$A:$U,9,FALSE),"NA")</f>
        <v>2.4</v>
      </c>
      <c r="BA16" t="str">
        <f>_xlfn.IFNA(VLOOKUP($C16,[1]akclindata!$A:$U,10,FALSE),"NA")</f>
        <v>N</v>
      </c>
      <c r="BB16" t="str">
        <f>_xlfn.IFNA(VLOOKUP($C16,[1]akclindata!$A:$U,11,FALSE),"NA")</f>
        <v>N</v>
      </c>
      <c r="BC16" s="1">
        <f>_xlfn.IFNA(VLOOKUP($C16,[1]akclindata!$A:$U,6,FALSE),"NA")</f>
        <v>43861</v>
      </c>
      <c r="BD16" s="1" t="str">
        <f>_xlfn.IFNA(VLOOKUP($C16,[1]akclindata!$A:$U,18,FALSE),"NA")</f>
        <v>Transplant (2/18/20)</v>
      </c>
      <c r="BE16" s="1">
        <f>_xlfn.IFNA(VLOOKUP($C16,[1]akclindata!$A:$U,19,FALSE),"NA")</f>
        <v>44168</v>
      </c>
      <c r="BF16" s="1" t="str">
        <f>_xlfn.IFNA(VLOOKUP($C16,[1]akclindata!$A:$U,20,FALSE),"NA")</f>
        <v>N</v>
      </c>
      <c r="BG16">
        <f>_xlfn.IFNA(VLOOKUP($C16,[1]akclindata!$A:$U,21,FALSE),"NA")</f>
        <v>0</v>
      </c>
      <c r="BH16" s="1" t="str">
        <f>_xlfn.IFNA(VLOOKUP($C16,[2]Sheet1!$1:$1048576,6,FALSE),_xlfn.IFNA(VLOOKUP($C16,'[2]Transfer 06.03.22'!$1:$1048576,7,FALSE),_xlfn.IFNA(VLOOKUP($C16,'[2]Transfer 06.08.22'!$1:$1048576,7,FALSE),"None")))</f>
        <v>No Prior Treatment</v>
      </c>
    </row>
    <row r="17" spans="1:60" x14ac:dyDescent="0.25">
      <c r="A17" t="s">
        <v>108</v>
      </c>
      <c r="B17">
        <v>1</v>
      </c>
      <c r="C17" t="s">
        <v>109</v>
      </c>
      <c r="D17">
        <v>1</v>
      </c>
      <c r="E17">
        <v>3.8</v>
      </c>
      <c r="F17" s="1">
        <v>44435</v>
      </c>
      <c r="G17" t="s">
        <v>71</v>
      </c>
      <c r="H17" t="s">
        <v>49</v>
      </c>
      <c r="I17" t="s">
        <v>72</v>
      </c>
      <c r="J17" t="s">
        <v>73</v>
      </c>
      <c r="K17">
        <v>2</v>
      </c>
      <c r="L17">
        <v>58</v>
      </c>
      <c r="M17" s="1">
        <v>43886</v>
      </c>
      <c r="N17" t="s">
        <v>110</v>
      </c>
      <c r="O17">
        <v>5</v>
      </c>
      <c r="P17">
        <v>2.8</v>
      </c>
      <c r="Q17" t="s">
        <v>40</v>
      </c>
      <c r="S17">
        <v>25.08</v>
      </c>
      <c r="T17" t="s">
        <v>75</v>
      </c>
      <c r="U17" t="s">
        <v>76</v>
      </c>
      <c r="V17" t="s">
        <v>76</v>
      </c>
      <c r="W17" t="s">
        <v>76</v>
      </c>
      <c r="X17" s="1">
        <v>44459</v>
      </c>
      <c r="Y17">
        <v>2</v>
      </c>
      <c r="Z17" t="s">
        <v>44</v>
      </c>
      <c r="AA17">
        <v>54.219868419999997</v>
      </c>
      <c r="AB17">
        <v>15</v>
      </c>
      <c r="AC17" s="1">
        <v>44473</v>
      </c>
      <c r="AD17">
        <v>2</v>
      </c>
      <c r="AE17" t="s">
        <v>111</v>
      </c>
      <c r="AF17">
        <v>4</v>
      </c>
      <c r="AG17" t="s">
        <v>44</v>
      </c>
      <c r="AH17">
        <v>6.5549999999999997</v>
      </c>
      <c r="AI17" s="1">
        <v>44510</v>
      </c>
      <c r="AJ17">
        <v>10434886912</v>
      </c>
      <c r="AK17">
        <v>103315712</v>
      </c>
      <c r="AL17">
        <v>2.2000000000000001E-3</v>
      </c>
      <c r="AM17">
        <v>41.88</v>
      </c>
      <c r="AN17">
        <v>98.01</v>
      </c>
      <c r="AO17">
        <v>94.56</v>
      </c>
      <c r="AP17" t="s">
        <v>110</v>
      </c>
      <c r="AQ17" t="s">
        <v>1055</v>
      </c>
      <c r="AR17">
        <v>7.5</v>
      </c>
      <c r="AS17" t="s">
        <v>71</v>
      </c>
      <c r="AT17" t="s">
        <v>71</v>
      </c>
      <c r="AU17">
        <v>2</v>
      </c>
      <c r="AV17">
        <f>_xlfn.IFNA(VLOOKUP($C17,[1]akclindata!$A:$U,17,FALSE),"NA")</f>
        <v>2.8</v>
      </c>
      <c r="AW17">
        <f>_xlfn.IFNA(VLOOKUP($C17,[1]akclindata!$A:$U,17,FALSE),"NA")</f>
        <v>2.8</v>
      </c>
      <c r="AX17">
        <f>_xlfn.IFNA(VLOOKUP($C17,[1]akclindata!$A:$U,7,FALSE),"NA")</f>
        <v>2</v>
      </c>
      <c r="AY17">
        <f>_xlfn.IFNA(VLOOKUP($C17,[1]akclindata!$A:$U,8,FALSE),"NA")</f>
        <v>3.4</v>
      </c>
      <c r="AZ17">
        <f>_xlfn.IFNA(VLOOKUP($C17,[1]akclindata!$A:$U,9,FALSE),"NA")</f>
        <v>4.4000000000000004</v>
      </c>
      <c r="BA17" t="str">
        <f>_xlfn.IFNA(VLOOKUP($C17,[1]akclindata!$A:$U,10,FALSE),"NA")</f>
        <v>Y</v>
      </c>
      <c r="BB17" t="str">
        <f>_xlfn.IFNA(VLOOKUP($C17,[1]akclindata!$A:$U,11,FALSE),"NA")</f>
        <v>N</v>
      </c>
      <c r="BC17" s="1">
        <f>_xlfn.IFNA(VLOOKUP($C17,[1]akclindata!$A:$U,6,FALSE),"NA")</f>
        <v>43867</v>
      </c>
      <c r="BD17" s="1">
        <f>_xlfn.IFNA(VLOOKUP($C17,[1]akclindata!$A:$U,18,FALSE),"NA")</f>
        <v>0</v>
      </c>
      <c r="BE17" s="1">
        <f>_xlfn.IFNA(VLOOKUP($C17,[1]akclindata!$A:$U,19,FALSE),"NA")</f>
        <v>43983</v>
      </c>
      <c r="BF17" s="1" t="str">
        <f>_xlfn.IFNA(VLOOKUP($C17,[1]akclindata!$A:$U,20,FALSE),"NA")</f>
        <v>Y (9/1/20)</v>
      </c>
      <c r="BG17">
        <f>_xlfn.IFNA(VLOOKUP($C17,[1]akclindata!$A:$U,21,FALSE),"NA")</f>
        <v>0</v>
      </c>
      <c r="BH17" s="1" t="str">
        <f>_xlfn.IFNA(VLOOKUP($C17,[2]Sheet1!$1:$1048576,6,FALSE),_xlfn.IFNA(VLOOKUP($C17,'[2]Transfer 06.03.22'!$1:$1048576,7,FALSE),_xlfn.IFNA(VLOOKUP($C17,'[2]Transfer 06.08.22'!$1:$1048576,7,FALSE),"None")))</f>
        <v>2/14/2020 (lenvatinib)</v>
      </c>
    </row>
    <row r="18" spans="1:60" x14ac:dyDescent="0.25">
      <c r="A18" t="s">
        <v>113</v>
      </c>
      <c r="B18">
        <v>0.72906753176654304</v>
      </c>
      <c r="C18" t="s">
        <v>114</v>
      </c>
      <c r="D18">
        <v>1</v>
      </c>
      <c r="E18">
        <v>3.7</v>
      </c>
      <c r="F18" s="1">
        <v>44435</v>
      </c>
      <c r="G18" t="s">
        <v>71</v>
      </c>
      <c r="H18" t="s">
        <v>49</v>
      </c>
      <c r="I18" t="s">
        <v>72</v>
      </c>
      <c r="J18" t="s">
        <v>73</v>
      </c>
      <c r="K18">
        <v>2</v>
      </c>
      <c r="L18">
        <v>64</v>
      </c>
      <c r="M18" s="1">
        <v>44077</v>
      </c>
      <c r="N18" t="s">
        <v>74</v>
      </c>
      <c r="O18">
        <v>9</v>
      </c>
      <c r="P18">
        <v>14.2</v>
      </c>
      <c r="Q18" t="s">
        <v>40</v>
      </c>
      <c r="S18">
        <v>18.78</v>
      </c>
      <c r="T18" t="s">
        <v>115</v>
      </c>
      <c r="U18" t="s">
        <v>76</v>
      </c>
      <c r="V18" t="s">
        <v>76</v>
      </c>
      <c r="W18" t="s">
        <v>76</v>
      </c>
      <c r="X18" s="1">
        <v>44459</v>
      </c>
      <c r="Y18">
        <v>2</v>
      </c>
      <c r="Z18" t="s">
        <v>44</v>
      </c>
      <c r="AA18">
        <v>12.31445946</v>
      </c>
      <c r="AB18">
        <v>15</v>
      </c>
      <c r="AC18" s="1">
        <v>44473</v>
      </c>
      <c r="AD18">
        <v>2</v>
      </c>
      <c r="AE18" t="s">
        <v>116</v>
      </c>
      <c r="AF18">
        <v>4</v>
      </c>
      <c r="AG18" t="s">
        <v>44</v>
      </c>
      <c r="AH18">
        <v>2.2749999999999999</v>
      </c>
      <c r="AI18" s="1">
        <v>44510</v>
      </c>
      <c r="AJ18">
        <v>6764777192</v>
      </c>
      <c r="AK18">
        <v>66977992</v>
      </c>
      <c r="AL18">
        <v>2.2000000000000001E-3</v>
      </c>
      <c r="AM18">
        <v>42.54</v>
      </c>
      <c r="AN18">
        <v>96.84</v>
      </c>
      <c r="AO18">
        <v>92.83</v>
      </c>
      <c r="AP18" t="s">
        <v>74</v>
      </c>
      <c r="AQ18" t="s">
        <v>1055</v>
      </c>
      <c r="AR18">
        <v>0.42990670433120898</v>
      </c>
      <c r="AS18" t="s">
        <v>71</v>
      </c>
      <c r="AT18" t="s">
        <v>71</v>
      </c>
      <c r="AU18">
        <v>2</v>
      </c>
      <c r="AV18">
        <f>_xlfn.IFNA(VLOOKUP($C18,[1]akclindata!$A:$U,17,FALSE),"NA")</f>
        <v>14.2</v>
      </c>
      <c r="AW18">
        <f>_xlfn.IFNA(VLOOKUP($C18,[1]akclindata!$A:$U,17,FALSE),"NA")</f>
        <v>14.2</v>
      </c>
      <c r="AX18">
        <f>_xlfn.IFNA(VLOOKUP($C18,[1]akclindata!$A:$U,7,FALSE),"NA")</f>
        <v>2</v>
      </c>
      <c r="AY18">
        <f>_xlfn.IFNA(VLOOKUP($C18,[1]akclindata!$A:$U,8,FALSE),"NA")</f>
        <v>3.9</v>
      </c>
      <c r="AZ18">
        <f>_xlfn.IFNA(VLOOKUP($C18,[1]akclindata!$A:$U,9,FALSE),"NA")</f>
        <v>3.3</v>
      </c>
      <c r="BA18" t="str">
        <f>_xlfn.IFNA(VLOOKUP($C18,[1]akclindata!$A:$U,10,FALSE),"NA")</f>
        <v>N</v>
      </c>
      <c r="BB18" t="str">
        <f>_xlfn.IFNA(VLOOKUP($C18,[1]akclindata!$A:$U,11,FALSE),"NA")</f>
        <v>N</v>
      </c>
      <c r="BC18" s="1">
        <f>_xlfn.IFNA(VLOOKUP($C18,[1]akclindata!$A:$U,6,FALSE),"NA")</f>
        <v>44042</v>
      </c>
      <c r="BD18" s="1">
        <f>_xlfn.IFNA(VLOOKUP($C18,[1]akclindata!$A:$U,18,FALSE),"NA")</f>
        <v>0</v>
      </c>
      <c r="BE18" s="1">
        <f>_xlfn.IFNA(VLOOKUP($C18,[1]akclindata!$A:$U,19,FALSE),"NA")</f>
        <v>44048</v>
      </c>
      <c r="BF18" s="1" t="str">
        <f>_xlfn.IFNA(VLOOKUP($C18,[1]akclindata!$A:$U,20,FALSE),"NA")</f>
        <v>Y  (9/30/20)</v>
      </c>
      <c r="BG18">
        <f>_xlfn.IFNA(VLOOKUP($C18,[1]akclindata!$A:$U,21,FALSE),"NA")</f>
        <v>0</v>
      </c>
      <c r="BH18" s="1">
        <f>_xlfn.IFNA(VLOOKUP($C18,[2]Sheet1!$1:$1048576,6,FALSE),_xlfn.IFNA(VLOOKUP($C18,'[2]Transfer 06.03.22'!$1:$1048576,7,FALSE),_xlfn.IFNA(VLOOKUP($C18,'[2]Transfer 06.08.22'!$1:$1048576,7,FALSE),"None")))</f>
        <v>43609</v>
      </c>
    </row>
    <row r="19" spans="1:60" x14ac:dyDescent="0.25">
      <c r="A19" t="s">
        <v>117</v>
      </c>
      <c r="B19">
        <v>1</v>
      </c>
      <c r="C19" t="s">
        <v>118</v>
      </c>
      <c r="D19">
        <v>1</v>
      </c>
      <c r="E19">
        <v>3.9</v>
      </c>
      <c r="F19" s="1">
        <v>44435</v>
      </c>
      <c r="G19" t="s">
        <v>71</v>
      </c>
      <c r="H19" t="s">
        <v>49</v>
      </c>
      <c r="I19" t="s">
        <v>72</v>
      </c>
      <c r="J19" t="s">
        <v>73</v>
      </c>
      <c r="K19">
        <v>2</v>
      </c>
      <c r="L19">
        <v>73</v>
      </c>
      <c r="M19" s="1">
        <v>44124</v>
      </c>
      <c r="N19" t="s">
        <v>110</v>
      </c>
      <c r="O19">
        <v>7</v>
      </c>
      <c r="P19">
        <v>264350</v>
      </c>
      <c r="Q19" t="s">
        <v>40</v>
      </c>
      <c r="S19">
        <v>20.32</v>
      </c>
      <c r="T19" t="s">
        <v>75</v>
      </c>
      <c r="U19" t="s">
        <v>1057</v>
      </c>
      <c r="V19" t="s">
        <v>1057</v>
      </c>
      <c r="W19" t="s">
        <v>1057</v>
      </c>
      <c r="X19" s="1">
        <v>44459</v>
      </c>
      <c r="Y19">
        <v>2</v>
      </c>
      <c r="Z19" t="s">
        <v>44</v>
      </c>
      <c r="AA19">
        <v>203.5038462</v>
      </c>
      <c r="AB19">
        <v>15</v>
      </c>
      <c r="AC19" s="1">
        <v>44473</v>
      </c>
      <c r="AD19">
        <v>2</v>
      </c>
      <c r="AE19" t="s">
        <v>120</v>
      </c>
      <c r="AF19">
        <v>4</v>
      </c>
      <c r="AG19" t="s">
        <v>44</v>
      </c>
      <c r="AH19">
        <v>1.67</v>
      </c>
      <c r="AI19" s="1">
        <v>44510</v>
      </c>
      <c r="AJ19">
        <v>11027539156</v>
      </c>
      <c r="AK19">
        <v>109183556</v>
      </c>
      <c r="AL19">
        <v>2.2000000000000001E-3</v>
      </c>
      <c r="AM19">
        <v>43.47</v>
      </c>
      <c r="AN19">
        <v>95.24</v>
      </c>
      <c r="AO19">
        <v>90.68</v>
      </c>
      <c r="AP19" t="s">
        <v>110</v>
      </c>
      <c r="AQ19" t="s">
        <v>1055</v>
      </c>
      <c r="AR19">
        <v>7.5</v>
      </c>
      <c r="AS19" t="s">
        <v>71</v>
      </c>
      <c r="AT19" t="s">
        <v>71</v>
      </c>
      <c r="AU19">
        <v>2</v>
      </c>
      <c r="AV19">
        <f>_xlfn.IFNA(VLOOKUP($C19,[1]akclindata!$A:$U,17,FALSE),"NA")</f>
        <v>264350</v>
      </c>
      <c r="AW19">
        <f>_xlfn.IFNA(VLOOKUP($C19,[1]akclindata!$A:$U,17,FALSE),"NA")</f>
        <v>264350</v>
      </c>
      <c r="AX19">
        <f>_xlfn.IFNA(VLOOKUP($C19,[1]akclindata!$A:$U,7,FALSE),"NA")</f>
        <v>10</v>
      </c>
      <c r="AY19">
        <f>_xlfn.IFNA(VLOOKUP($C19,[1]akclindata!$A:$U,8,FALSE),"NA")</f>
        <v>16.899999999999999</v>
      </c>
      <c r="AZ19">
        <f>_xlfn.IFNA(VLOOKUP($C19,[1]akclindata!$A:$U,9,FALSE),"NA")</f>
        <v>20.8</v>
      </c>
      <c r="BA19" t="str">
        <f>_xlfn.IFNA(VLOOKUP($C19,[1]akclindata!$A:$U,10,FALSE),"NA")</f>
        <v>Y</v>
      </c>
      <c r="BB19" t="str">
        <f>_xlfn.IFNA(VLOOKUP($C19,[1]akclindata!$A:$U,11,FALSE),"NA")</f>
        <v>N</v>
      </c>
      <c r="BC19" s="1">
        <f>_xlfn.IFNA(VLOOKUP($C19,[1]akclindata!$A:$U,6,FALSE),"NA")</f>
        <v>44124</v>
      </c>
      <c r="BD19" s="1">
        <f>_xlfn.IFNA(VLOOKUP($C19,[1]akclindata!$A:$U,18,FALSE),"NA")</f>
        <v>0</v>
      </c>
      <c r="BE19" s="1">
        <f>_xlfn.IFNA(VLOOKUP($C19,[1]akclindata!$A:$U,19,FALSE),"NA")</f>
        <v>44124</v>
      </c>
      <c r="BF19" s="1" t="str">
        <f>_xlfn.IFNA(VLOOKUP($C19,[1]akclindata!$A:$U,20,FALSE),"NA")</f>
        <v>N</v>
      </c>
      <c r="BG19">
        <f>_xlfn.IFNA(VLOOKUP($C19,[1]akclindata!$A:$U,21,FALSE),"NA")</f>
        <v>0</v>
      </c>
      <c r="BH19" s="1" t="str">
        <f>_xlfn.IFNA(VLOOKUP($C19,[2]Sheet1!$1:$1048576,6,FALSE),_xlfn.IFNA(VLOOKUP($C19,'[2]Transfer 06.03.22'!$1:$1048576,7,FALSE),_xlfn.IFNA(VLOOKUP($C19,'[2]Transfer 06.08.22'!$1:$1048576,7,FALSE),"None")))</f>
        <v>No Prior Treatment</v>
      </c>
    </row>
    <row r="20" spans="1:60" x14ac:dyDescent="0.25">
      <c r="A20" t="s">
        <v>121</v>
      </c>
      <c r="B20">
        <v>5.86431019826111E-3</v>
      </c>
      <c r="C20" t="s">
        <v>122</v>
      </c>
      <c r="D20">
        <v>1</v>
      </c>
      <c r="E20">
        <v>3</v>
      </c>
      <c r="F20" s="1">
        <v>44435</v>
      </c>
      <c r="G20" t="s">
        <v>71</v>
      </c>
      <c r="H20" t="s">
        <v>49</v>
      </c>
      <c r="I20" t="s">
        <v>72</v>
      </c>
      <c r="J20" t="s">
        <v>73</v>
      </c>
      <c r="K20">
        <v>2</v>
      </c>
      <c r="L20">
        <v>81</v>
      </c>
      <c r="M20" s="1">
        <v>44132</v>
      </c>
      <c r="N20" t="s">
        <v>74</v>
      </c>
      <c r="O20">
        <v>6</v>
      </c>
      <c r="P20">
        <v>5</v>
      </c>
      <c r="Q20" t="s">
        <v>40</v>
      </c>
      <c r="S20">
        <v>33.549999999999997</v>
      </c>
      <c r="T20" t="s">
        <v>123</v>
      </c>
      <c r="U20" t="s">
        <v>76</v>
      </c>
      <c r="V20" t="s">
        <v>76</v>
      </c>
      <c r="W20" t="s">
        <v>76</v>
      </c>
      <c r="X20" s="1">
        <v>44456</v>
      </c>
      <c r="Y20">
        <v>3</v>
      </c>
      <c r="Z20" t="s">
        <v>78</v>
      </c>
      <c r="AA20">
        <v>4.2465000000000002</v>
      </c>
      <c r="AB20">
        <v>12.7</v>
      </c>
      <c r="AC20" s="1">
        <v>44473</v>
      </c>
      <c r="AD20">
        <v>2</v>
      </c>
      <c r="AE20" t="s">
        <v>124</v>
      </c>
      <c r="AF20">
        <v>4</v>
      </c>
      <c r="AG20" t="s">
        <v>44</v>
      </c>
      <c r="AH20">
        <v>4.7350000000000003</v>
      </c>
      <c r="AI20" s="1">
        <v>44510</v>
      </c>
      <c r="AJ20">
        <v>4957139388</v>
      </c>
      <c r="AK20">
        <v>49080588</v>
      </c>
      <c r="AL20">
        <v>2.2000000000000001E-3</v>
      </c>
      <c r="AM20">
        <v>42.97</v>
      </c>
      <c r="AN20">
        <v>97.6</v>
      </c>
      <c r="AO20">
        <v>93.91</v>
      </c>
      <c r="AP20" t="s">
        <v>74</v>
      </c>
      <c r="AQ20" t="s">
        <v>1055</v>
      </c>
      <c r="AR20">
        <v>-2.2292287307335901</v>
      </c>
      <c r="AS20" t="s">
        <v>71</v>
      </c>
      <c r="AT20" t="s">
        <v>71</v>
      </c>
      <c r="AU20">
        <v>2</v>
      </c>
      <c r="AV20">
        <f>_xlfn.IFNA(VLOOKUP($C20,[1]akclindata!$A:$U,17,FALSE),"NA")</f>
        <v>5</v>
      </c>
      <c r="AW20">
        <f>_xlfn.IFNA(VLOOKUP($C20,[1]akclindata!$A:$U,17,FALSE),"NA")</f>
        <v>5</v>
      </c>
      <c r="AX20">
        <f>_xlfn.IFNA(VLOOKUP($C20,[1]akclindata!$A:$U,7,FALSE),"NA")</f>
        <v>2</v>
      </c>
      <c r="AY20">
        <f>_xlfn.IFNA(VLOOKUP($C20,[1]akclindata!$A:$U,8,FALSE),"NA")</f>
        <v>3.3</v>
      </c>
      <c r="AZ20">
        <f>_xlfn.IFNA(VLOOKUP($C20,[1]akclindata!$A:$U,9,FALSE),"NA")</f>
        <v>3</v>
      </c>
      <c r="BA20" t="str">
        <f>_xlfn.IFNA(VLOOKUP($C20,[1]akclindata!$A:$U,10,FALSE),"NA")</f>
        <v>N</v>
      </c>
      <c r="BB20" t="str">
        <f>_xlfn.IFNA(VLOOKUP($C20,[1]akclindata!$A:$U,11,FALSE),"NA")</f>
        <v>N</v>
      </c>
      <c r="BC20" s="1">
        <f>_xlfn.IFNA(VLOOKUP($C20,[1]akclindata!$A:$U,6,FALSE),"NA")</f>
        <v>44105</v>
      </c>
      <c r="BD20" s="1">
        <f>_xlfn.IFNA(VLOOKUP($C20,[1]akclindata!$A:$U,18,FALSE),"NA")</f>
        <v>0</v>
      </c>
      <c r="BE20" s="1">
        <f>_xlfn.IFNA(VLOOKUP($C20,[1]akclindata!$A:$U,19,FALSE),"NA")</f>
        <v>44504</v>
      </c>
      <c r="BF20" s="1" t="str">
        <f>_xlfn.IFNA(VLOOKUP($C20,[1]akclindata!$A:$U,20,FALSE),"NA")</f>
        <v>N</v>
      </c>
      <c r="BG20">
        <f>_xlfn.IFNA(VLOOKUP($C20,[1]akclindata!$A:$U,21,FALSE),"NA")</f>
        <v>0</v>
      </c>
      <c r="BH20" s="1" t="str">
        <f>_xlfn.IFNA(VLOOKUP($C20,[2]Sheet1!$1:$1048576,6,FALSE),_xlfn.IFNA(VLOOKUP($C20,'[2]Transfer 06.03.22'!$1:$1048576,7,FALSE),_xlfn.IFNA(VLOOKUP($C20,'[2]Transfer 06.08.22'!$1:$1048576,7,FALSE),"None")))</f>
        <v>No Prior Treatment</v>
      </c>
    </row>
    <row r="21" spans="1:60" x14ac:dyDescent="0.25">
      <c r="A21" t="s">
        <v>125</v>
      </c>
      <c r="B21">
        <v>0.509878626481998</v>
      </c>
      <c r="C21" t="s">
        <v>126</v>
      </c>
      <c r="D21">
        <v>1</v>
      </c>
      <c r="E21">
        <v>2.8</v>
      </c>
      <c r="F21" s="1">
        <v>44435</v>
      </c>
      <c r="G21" t="s">
        <v>71</v>
      </c>
      <c r="H21" t="s">
        <v>49</v>
      </c>
      <c r="I21" t="s">
        <v>72</v>
      </c>
      <c r="J21" t="s">
        <v>73</v>
      </c>
      <c r="K21">
        <v>2</v>
      </c>
      <c r="L21">
        <v>71</v>
      </c>
      <c r="M21" s="1">
        <v>44186</v>
      </c>
      <c r="N21" t="s">
        <v>102</v>
      </c>
      <c r="O21">
        <v>5</v>
      </c>
      <c r="P21">
        <v>6.4</v>
      </c>
      <c r="Q21" t="s">
        <v>40</v>
      </c>
      <c r="S21">
        <v>27.4</v>
      </c>
      <c r="T21" t="s">
        <v>123</v>
      </c>
      <c r="U21" t="s">
        <v>76</v>
      </c>
      <c r="V21" t="s">
        <v>76</v>
      </c>
      <c r="W21" t="s">
        <v>76</v>
      </c>
      <c r="X21" s="1">
        <v>44456</v>
      </c>
      <c r="Y21">
        <v>3</v>
      </c>
      <c r="Z21" t="s">
        <v>78</v>
      </c>
      <c r="AA21">
        <v>4.7708928569999998</v>
      </c>
      <c r="AB21">
        <v>13.4</v>
      </c>
      <c r="AC21" s="1">
        <v>44473</v>
      </c>
      <c r="AD21">
        <v>2</v>
      </c>
      <c r="AE21" t="s">
        <v>127</v>
      </c>
      <c r="AF21">
        <v>4</v>
      </c>
      <c r="AG21" t="s">
        <v>44</v>
      </c>
      <c r="AH21">
        <v>4.0449999999999999</v>
      </c>
      <c r="AI21" s="1">
        <v>44510</v>
      </c>
      <c r="AJ21">
        <v>8602882858</v>
      </c>
      <c r="AK21">
        <v>85177058</v>
      </c>
      <c r="AL21">
        <v>1.9E-3</v>
      </c>
      <c r="AM21">
        <v>41.54</v>
      </c>
      <c r="AN21">
        <v>98.08</v>
      </c>
      <c r="AO21">
        <v>94.58</v>
      </c>
      <c r="AP21" t="s">
        <v>104</v>
      </c>
      <c r="AQ21" t="s">
        <v>1055</v>
      </c>
      <c r="AR21">
        <v>1.7163165320564801E-2</v>
      </c>
      <c r="AS21" t="s">
        <v>71</v>
      </c>
      <c r="AT21" t="s">
        <v>71</v>
      </c>
      <c r="AU21">
        <v>2</v>
      </c>
      <c r="AV21">
        <f>_xlfn.IFNA(VLOOKUP($C21,[1]akclindata!$A:$U,17,FALSE),"NA")</f>
        <v>6.4</v>
      </c>
      <c r="AW21">
        <f>_xlfn.IFNA(VLOOKUP($C21,[1]akclindata!$A:$U,17,FALSE),"NA")</f>
        <v>6.4</v>
      </c>
      <c r="AX21" t="str">
        <f>_xlfn.IFNA(VLOOKUP($C21,[1]akclindata!$A:$U,7,FALSE),"NA")</f>
        <v>inumerable</v>
      </c>
      <c r="AY21">
        <f>_xlfn.IFNA(VLOOKUP($C21,[1]akclindata!$A:$U,8,FALSE),"NA")</f>
        <v>2.2999999999999998</v>
      </c>
      <c r="AZ21">
        <f>_xlfn.IFNA(VLOOKUP($C21,[1]akclindata!$A:$U,9,FALSE),"NA")</f>
        <v>2.2999999999999998</v>
      </c>
      <c r="BA21" t="str">
        <f>_xlfn.IFNA(VLOOKUP($C21,[1]akclindata!$A:$U,10,FALSE),"NA")</f>
        <v>N</v>
      </c>
      <c r="BB21" t="str">
        <f>_xlfn.IFNA(VLOOKUP($C21,[1]akclindata!$A:$U,11,FALSE),"NA")</f>
        <v>N</v>
      </c>
      <c r="BC21" s="1">
        <f>_xlfn.IFNA(VLOOKUP($C21,[1]akclindata!$A:$U,6,FALSE),"NA")</f>
        <v>44169</v>
      </c>
      <c r="BD21" s="1" t="str">
        <f>_xlfn.IFNA(VLOOKUP($C21,[1]akclindata!$A:$U,18,FALSE),"NA")</f>
        <v>Transplant (6/4/21)</v>
      </c>
      <c r="BE21" s="1">
        <f>_xlfn.IFNA(VLOOKUP($C21,[1]akclindata!$A:$U,19,FALSE),"NA")</f>
        <v>44476</v>
      </c>
      <c r="BF21" s="1" t="str">
        <f>_xlfn.IFNA(VLOOKUP($C21,[1]akclindata!$A:$U,20,FALSE),"NA")</f>
        <v>N</v>
      </c>
      <c r="BG21">
        <f>_xlfn.IFNA(VLOOKUP($C21,[1]akclindata!$A:$U,21,FALSE),"NA")</f>
        <v>0</v>
      </c>
      <c r="BH21" s="1">
        <f>_xlfn.IFNA(VLOOKUP($C21,[2]Sheet1!$1:$1048576,6,FALSE),_xlfn.IFNA(VLOOKUP($C21,'[2]Transfer 06.03.22'!$1:$1048576,7,FALSE),_xlfn.IFNA(VLOOKUP($C21,'[2]Transfer 06.08.22'!$1:$1048576,7,FALSE),"None")))</f>
        <v>44078</v>
      </c>
    </row>
    <row r="22" spans="1:60" x14ac:dyDescent="0.25">
      <c r="A22" t="s">
        <v>129</v>
      </c>
      <c r="B22">
        <v>0.76667876824825199</v>
      </c>
      <c r="C22" t="s">
        <v>130</v>
      </c>
      <c r="D22">
        <v>1</v>
      </c>
      <c r="E22">
        <v>5.2</v>
      </c>
      <c r="F22" s="1">
        <v>44435</v>
      </c>
      <c r="G22" t="s">
        <v>71</v>
      </c>
      <c r="H22" t="s">
        <v>49</v>
      </c>
      <c r="I22" t="s">
        <v>72</v>
      </c>
      <c r="J22" t="s">
        <v>73</v>
      </c>
      <c r="K22">
        <v>2</v>
      </c>
      <c r="L22">
        <v>69</v>
      </c>
      <c r="M22" s="1">
        <v>44236</v>
      </c>
      <c r="N22" t="s">
        <v>74</v>
      </c>
      <c r="O22">
        <v>5</v>
      </c>
      <c r="P22">
        <v>14.3</v>
      </c>
      <c r="Q22" t="s">
        <v>40</v>
      </c>
      <c r="S22">
        <v>27.45</v>
      </c>
      <c r="T22" t="s">
        <v>37</v>
      </c>
      <c r="U22" t="s">
        <v>131</v>
      </c>
      <c r="V22" t="s">
        <v>131</v>
      </c>
      <c r="W22" t="s">
        <v>131</v>
      </c>
      <c r="X22" s="1">
        <v>44456</v>
      </c>
      <c r="Y22">
        <v>3</v>
      </c>
      <c r="Z22" t="s">
        <v>78</v>
      </c>
      <c r="AA22">
        <v>22.823653849999999</v>
      </c>
      <c r="AB22">
        <v>15</v>
      </c>
      <c r="AC22" s="1">
        <v>44473</v>
      </c>
      <c r="AD22">
        <v>2</v>
      </c>
      <c r="AE22" t="s">
        <v>132</v>
      </c>
      <c r="AF22">
        <v>4</v>
      </c>
      <c r="AG22" t="s">
        <v>44</v>
      </c>
      <c r="AH22">
        <v>1.28</v>
      </c>
      <c r="AI22" s="1">
        <v>44510</v>
      </c>
      <c r="AJ22">
        <v>12977807948</v>
      </c>
      <c r="AK22">
        <v>128493148</v>
      </c>
      <c r="AL22">
        <v>2.2000000000000001E-3</v>
      </c>
      <c r="AM22">
        <v>49.73</v>
      </c>
      <c r="AN22">
        <v>92.89</v>
      </c>
      <c r="AO22">
        <v>86.19</v>
      </c>
      <c r="AP22" t="s">
        <v>74</v>
      </c>
      <c r="AQ22" t="s">
        <v>1055</v>
      </c>
      <c r="AR22">
        <v>0.51665917594387401</v>
      </c>
      <c r="AS22" t="s">
        <v>71</v>
      </c>
      <c r="AT22" t="s">
        <v>71</v>
      </c>
      <c r="AU22">
        <v>2</v>
      </c>
      <c r="AV22">
        <f>_xlfn.IFNA(VLOOKUP($C22,[1]akclindata!$A:$U,17,FALSE),"NA")</f>
        <v>14.3</v>
      </c>
      <c r="AW22">
        <f>_xlfn.IFNA(VLOOKUP($C22,[1]akclindata!$A:$U,17,FALSE),"NA")</f>
        <v>14.3</v>
      </c>
      <c r="AX22">
        <f>_xlfn.IFNA(VLOOKUP($C22,[1]akclindata!$A:$U,7,FALSE),"NA")</f>
        <v>6</v>
      </c>
      <c r="AY22">
        <f>_xlfn.IFNA(VLOOKUP($C22,[1]akclindata!$A:$U,8,FALSE),"NA")</f>
        <v>2.4</v>
      </c>
      <c r="AZ22">
        <f>_xlfn.IFNA(VLOOKUP($C22,[1]akclindata!$A:$U,9,FALSE),"NA")</f>
        <v>2.4</v>
      </c>
      <c r="BA22" t="str">
        <f>_xlfn.IFNA(VLOOKUP($C22,[1]akclindata!$A:$U,10,FALSE),"NA")</f>
        <v>N</v>
      </c>
      <c r="BB22" t="str">
        <f>_xlfn.IFNA(VLOOKUP($C22,[1]akclindata!$A:$U,11,FALSE),"NA")</f>
        <v>N</v>
      </c>
      <c r="BC22" s="1">
        <f>_xlfn.IFNA(VLOOKUP($C22,[1]akclindata!$A:$U,6,FALSE),"NA")</f>
        <v>44215</v>
      </c>
      <c r="BD22" s="1">
        <f>_xlfn.IFNA(VLOOKUP($C22,[1]akclindata!$A:$U,18,FALSE),"NA")</f>
        <v>0</v>
      </c>
      <c r="BE22" s="1">
        <f>_xlfn.IFNA(VLOOKUP($C22,[1]akclindata!$A:$U,19,FALSE),"NA")</f>
        <v>44418</v>
      </c>
      <c r="BF22" s="1" t="str">
        <f>_xlfn.IFNA(VLOOKUP($C22,[1]akclindata!$A:$U,20,FALSE),"NA")</f>
        <v>N</v>
      </c>
      <c r="BG22">
        <f>_xlfn.IFNA(VLOOKUP($C22,[1]akclindata!$A:$U,21,FALSE),"NA")</f>
        <v>0</v>
      </c>
      <c r="BH22" s="1">
        <f>_xlfn.IFNA(VLOOKUP($C22,[2]Sheet1!$1:$1048576,6,FALSE),_xlfn.IFNA(VLOOKUP($C22,'[2]Transfer 06.03.22'!$1:$1048576,7,FALSE),_xlfn.IFNA(VLOOKUP($C22,'[2]Transfer 06.08.22'!$1:$1048576,7,FALSE),"None")))</f>
        <v>44077</v>
      </c>
    </row>
    <row r="23" spans="1:60" x14ac:dyDescent="0.25">
      <c r="A23" t="s">
        <v>133</v>
      </c>
      <c r="B23">
        <v>0.85501292734457801</v>
      </c>
      <c r="C23" t="s">
        <v>134</v>
      </c>
      <c r="D23">
        <v>1</v>
      </c>
      <c r="E23">
        <v>3</v>
      </c>
      <c r="F23" s="1">
        <v>44435</v>
      </c>
      <c r="G23" t="s">
        <v>71</v>
      </c>
      <c r="H23" t="s">
        <v>49</v>
      </c>
      <c r="I23" t="s">
        <v>72</v>
      </c>
      <c r="J23" t="s">
        <v>73</v>
      </c>
      <c r="K23">
        <v>2</v>
      </c>
      <c r="L23">
        <v>62</v>
      </c>
      <c r="M23" s="1">
        <v>44246</v>
      </c>
      <c r="N23">
        <v>0</v>
      </c>
      <c r="O23">
        <v>3</v>
      </c>
      <c r="P23">
        <v>129.30000000000001</v>
      </c>
      <c r="Q23" t="s">
        <v>40</v>
      </c>
      <c r="S23">
        <v>27.98</v>
      </c>
      <c r="T23" t="s">
        <v>75</v>
      </c>
      <c r="U23" t="s">
        <v>76</v>
      </c>
      <c r="V23" t="s">
        <v>76</v>
      </c>
      <c r="W23" t="s">
        <v>76</v>
      </c>
      <c r="X23" s="1">
        <v>44456</v>
      </c>
      <c r="Y23">
        <v>3</v>
      </c>
      <c r="Z23" t="s">
        <v>78</v>
      </c>
      <c r="AA23">
        <v>22.16183333</v>
      </c>
      <c r="AB23">
        <v>15</v>
      </c>
      <c r="AC23" s="1">
        <v>44473</v>
      </c>
      <c r="AD23">
        <v>2</v>
      </c>
      <c r="AE23" t="s">
        <v>135</v>
      </c>
      <c r="AF23">
        <v>4</v>
      </c>
      <c r="AG23" t="s">
        <v>44</v>
      </c>
      <c r="AH23">
        <v>1.5049999999999999</v>
      </c>
      <c r="AI23" s="1">
        <v>44510</v>
      </c>
      <c r="AJ23">
        <v>10372810898</v>
      </c>
      <c r="AK23">
        <v>102701098</v>
      </c>
      <c r="AL23">
        <v>2.0999999999999999E-3</v>
      </c>
      <c r="AM23">
        <v>43.15</v>
      </c>
      <c r="AN23">
        <v>97.49</v>
      </c>
      <c r="AO23">
        <v>93.59</v>
      </c>
      <c r="AP23" t="s">
        <v>104</v>
      </c>
      <c r="AQ23" t="s">
        <v>1055</v>
      </c>
      <c r="AR23">
        <v>0.77064339970637197</v>
      </c>
      <c r="AS23" t="s">
        <v>71</v>
      </c>
      <c r="AT23" t="s">
        <v>71</v>
      </c>
      <c r="AU23">
        <v>2</v>
      </c>
      <c r="AV23">
        <f>_xlfn.IFNA(VLOOKUP($C23,[1]akclindata!$A:$U,17,FALSE),"NA")</f>
        <v>129.30000000000001</v>
      </c>
      <c r="AW23">
        <f>_xlfn.IFNA(VLOOKUP($C23,[1]akclindata!$A:$U,17,FALSE),"NA")</f>
        <v>129.30000000000001</v>
      </c>
      <c r="AX23">
        <f>_xlfn.IFNA(VLOOKUP($C23,[1]akclindata!$A:$U,7,FALSE),"NA")</f>
        <v>2</v>
      </c>
      <c r="AY23">
        <f>_xlfn.IFNA(VLOOKUP($C23,[1]akclindata!$A:$U,8,FALSE),"NA")</f>
        <v>2.1</v>
      </c>
      <c r="AZ23">
        <f>_xlfn.IFNA(VLOOKUP($C23,[1]akclindata!$A:$U,9,FALSE),"NA")</f>
        <v>2.1</v>
      </c>
      <c r="BA23" t="str">
        <f>_xlfn.IFNA(VLOOKUP($C23,[1]akclindata!$A:$U,10,FALSE),"NA")</f>
        <v>N</v>
      </c>
      <c r="BB23" t="str">
        <f>_xlfn.IFNA(VLOOKUP($C23,[1]akclindata!$A:$U,11,FALSE),"NA")</f>
        <v>N</v>
      </c>
      <c r="BC23" s="1">
        <f>_xlfn.IFNA(VLOOKUP($C23,[1]akclindata!$A:$U,6,FALSE),"NA")</f>
        <v>44209</v>
      </c>
      <c r="BD23" s="1" t="str">
        <f>_xlfn.IFNA(VLOOKUP($C23,[1]akclindata!$A:$U,18,FALSE),"NA")</f>
        <v>Transplant (4/6/21)</v>
      </c>
      <c r="BE23" s="1">
        <f>_xlfn.IFNA(VLOOKUP($C23,[1]akclindata!$A:$U,19,FALSE),"NA")</f>
        <v>44424</v>
      </c>
      <c r="BF23" s="1" t="str">
        <f>_xlfn.IFNA(VLOOKUP($C23,[1]akclindata!$A:$U,20,FALSE),"NA")</f>
        <v>N</v>
      </c>
      <c r="BG23">
        <f>_xlfn.IFNA(VLOOKUP($C23,[1]akclindata!$A:$U,21,FALSE),"NA")</f>
        <v>0</v>
      </c>
      <c r="BH23" s="1">
        <f>_xlfn.IFNA(VLOOKUP($C23,[2]Sheet1!$1:$1048576,6,FALSE),_xlfn.IFNA(VLOOKUP($C23,'[2]Transfer 06.03.22'!$1:$1048576,7,FALSE),_xlfn.IFNA(VLOOKUP($C23,'[2]Transfer 06.08.22'!$1:$1048576,7,FALSE),"None")))</f>
        <v>44246</v>
      </c>
    </row>
    <row r="24" spans="1:60" x14ac:dyDescent="0.25">
      <c r="A24" t="s">
        <v>136</v>
      </c>
      <c r="B24">
        <v>0.52087611766650499</v>
      </c>
      <c r="C24" t="s">
        <v>137</v>
      </c>
      <c r="D24">
        <v>1</v>
      </c>
      <c r="E24">
        <v>3</v>
      </c>
      <c r="F24" s="1">
        <v>44435</v>
      </c>
      <c r="G24" t="s">
        <v>71</v>
      </c>
      <c r="H24" t="s">
        <v>49</v>
      </c>
      <c r="I24" t="s">
        <v>72</v>
      </c>
      <c r="J24" t="s">
        <v>73</v>
      </c>
      <c r="K24">
        <v>1</v>
      </c>
      <c r="L24">
        <v>57</v>
      </c>
      <c r="M24" s="1">
        <v>42758</v>
      </c>
      <c r="N24" t="s">
        <v>102</v>
      </c>
      <c r="O24">
        <v>8</v>
      </c>
      <c r="P24">
        <v>3.5</v>
      </c>
      <c r="Q24" t="s">
        <v>40</v>
      </c>
      <c r="S24">
        <v>22.13</v>
      </c>
      <c r="T24" t="s">
        <v>75</v>
      </c>
      <c r="U24" t="s">
        <v>76</v>
      </c>
      <c r="V24" t="s">
        <v>76</v>
      </c>
      <c r="W24" t="s">
        <v>76</v>
      </c>
      <c r="X24" s="1">
        <v>44455</v>
      </c>
      <c r="Y24">
        <v>1</v>
      </c>
      <c r="Z24" t="s">
        <v>44</v>
      </c>
      <c r="AA24">
        <v>25.610833329999998</v>
      </c>
      <c r="AB24">
        <v>15</v>
      </c>
      <c r="AC24" s="1">
        <v>44470</v>
      </c>
      <c r="AD24">
        <v>1</v>
      </c>
      <c r="AE24" t="s">
        <v>138</v>
      </c>
      <c r="AF24">
        <v>4</v>
      </c>
      <c r="AG24" t="s">
        <v>78</v>
      </c>
      <c r="AH24">
        <v>1.165</v>
      </c>
      <c r="AI24" s="1">
        <v>44510</v>
      </c>
      <c r="AJ24">
        <v>13594204282</v>
      </c>
      <c r="AK24">
        <v>134596082</v>
      </c>
      <c r="AL24">
        <v>2.0999999999999999E-3</v>
      </c>
      <c r="AM24">
        <v>42.02</v>
      </c>
      <c r="AN24">
        <v>97.75</v>
      </c>
      <c r="AO24">
        <v>94</v>
      </c>
      <c r="AP24" t="s">
        <v>104</v>
      </c>
      <c r="AQ24" t="s">
        <v>1056</v>
      </c>
      <c r="AR24">
        <v>3.6286626178904997E-2</v>
      </c>
      <c r="AS24" t="s">
        <v>71</v>
      </c>
      <c r="AT24" t="s">
        <v>71</v>
      </c>
      <c r="AU24">
        <v>1</v>
      </c>
      <c r="AV24">
        <f>_xlfn.IFNA(VLOOKUP($C24,[1]akclindata!$A:$U,17,FALSE),"NA")</f>
        <v>3.5</v>
      </c>
      <c r="AW24">
        <f>_xlfn.IFNA(VLOOKUP($C24,[1]akclindata!$A:$U,17,FALSE),"NA")</f>
        <v>3.5</v>
      </c>
      <c r="AX24">
        <f>_xlfn.IFNA(VLOOKUP($C24,[1]akclindata!$A:$U,7,FALSE),"NA")</f>
        <v>2</v>
      </c>
      <c r="AY24">
        <f>_xlfn.IFNA(VLOOKUP($C24,[1]akclindata!$A:$U,8,FALSE),"NA")</f>
        <v>1</v>
      </c>
      <c r="AZ24">
        <f>_xlfn.IFNA(VLOOKUP($C24,[1]akclindata!$A:$U,9,FALSE),"NA")</f>
        <v>1.1000000000000001</v>
      </c>
      <c r="BA24" t="str">
        <f>_xlfn.IFNA(VLOOKUP($C24,[1]akclindata!$A:$U,10,FALSE),"NA")</f>
        <v>N</v>
      </c>
      <c r="BB24" t="str">
        <f>_xlfn.IFNA(VLOOKUP($C24,[1]akclindata!$A:$U,11,FALSE),"NA")</f>
        <v>N</v>
      </c>
      <c r="BC24" s="1">
        <f>_xlfn.IFNA(VLOOKUP($C24,[1]akclindata!$A:$U,6,FALSE),"NA")</f>
        <v>42755</v>
      </c>
      <c r="BD24" s="1" t="str">
        <f>_xlfn.IFNA(VLOOKUP($C24,[1]akclindata!$A:$U,18,FALSE),"NA")</f>
        <v>Transplant (1/23/17)</v>
      </c>
      <c r="BE24" s="1">
        <f>_xlfn.IFNA(VLOOKUP($C24,[1]akclindata!$A:$U,19,FALSE),"NA")</f>
        <v>42758</v>
      </c>
      <c r="BF24" s="1" t="str">
        <f>_xlfn.IFNA(VLOOKUP($C24,[1]akclindata!$A:$U,20,FALSE),"NA")</f>
        <v>N</v>
      </c>
      <c r="BG24">
        <f>_xlfn.IFNA(VLOOKUP($C24,[1]akclindata!$A:$U,21,FALSE),"NA")</f>
        <v>0</v>
      </c>
      <c r="BH24" s="1">
        <f>_xlfn.IFNA(VLOOKUP($C24,[2]Sheet1!$1:$1048576,6,FALSE),_xlfn.IFNA(VLOOKUP($C24,'[2]Transfer 06.03.22'!$1:$1048576,7,FALSE),_xlfn.IFNA(VLOOKUP($C24,'[2]Transfer 06.08.22'!$1:$1048576,7,FALSE),"None")))</f>
        <v>42489</v>
      </c>
    </row>
    <row r="25" spans="1:60" x14ac:dyDescent="0.25">
      <c r="A25" t="s">
        <v>139</v>
      </c>
      <c r="B25">
        <v>1</v>
      </c>
      <c r="C25" t="s">
        <v>140</v>
      </c>
      <c r="D25">
        <v>1</v>
      </c>
      <c r="E25">
        <v>3.8</v>
      </c>
      <c r="F25" s="1">
        <v>44435</v>
      </c>
      <c r="G25" t="s">
        <v>71</v>
      </c>
      <c r="H25" t="s">
        <v>49</v>
      </c>
      <c r="I25" t="s">
        <v>72</v>
      </c>
      <c r="J25" t="s">
        <v>73</v>
      </c>
      <c r="K25">
        <v>2</v>
      </c>
      <c r="L25">
        <v>67</v>
      </c>
      <c r="M25" s="1">
        <v>44280</v>
      </c>
      <c r="N25" t="s">
        <v>110</v>
      </c>
      <c r="O25">
        <v>6</v>
      </c>
      <c r="P25">
        <v>3.3</v>
      </c>
      <c r="Q25" t="s">
        <v>40</v>
      </c>
      <c r="S25">
        <v>22.69</v>
      </c>
      <c r="T25" t="s">
        <v>75</v>
      </c>
      <c r="U25" t="s">
        <v>1057</v>
      </c>
      <c r="V25" t="s">
        <v>1057</v>
      </c>
      <c r="W25" t="s">
        <v>1057</v>
      </c>
      <c r="X25" s="1">
        <v>44456</v>
      </c>
      <c r="Y25">
        <v>3</v>
      </c>
      <c r="Z25" t="s">
        <v>78</v>
      </c>
      <c r="AA25">
        <v>11.10171053</v>
      </c>
      <c r="AB25">
        <v>15</v>
      </c>
      <c r="AC25" s="1">
        <v>44473</v>
      </c>
      <c r="AD25">
        <v>2</v>
      </c>
      <c r="AE25" t="s">
        <v>141</v>
      </c>
      <c r="AF25">
        <v>4</v>
      </c>
      <c r="AG25" t="s">
        <v>44</v>
      </c>
      <c r="AH25">
        <v>1.97</v>
      </c>
      <c r="AI25" s="1">
        <v>44510</v>
      </c>
      <c r="AJ25">
        <v>12285837960</v>
      </c>
      <c r="AK25">
        <v>121641960</v>
      </c>
      <c r="AL25">
        <v>2.2000000000000001E-3</v>
      </c>
      <c r="AM25">
        <v>42.79</v>
      </c>
      <c r="AN25">
        <v>96.08</v>
      </c>
      <c r="AO25">
        <v>91.78</v>
      </c>
      <c r="AP25" t="s">
        <v>110</v>
      </c>
      <c r="AQ25" t="s">
        <v>1055</v>
      </c>
      <c r="AR25">
        <v>7.5</v>
      </c>
      <c r="AS25" t="s">
        <v>71</v>
      </c>
      <c r="AT25" t="s">
        <v>71</v>
      </c>
      <c r="AU25">
        <v>2</v>
      </c>
      <c r="AV25">
        <f>_xlfn.IFNA(VLOOKUP($C25,[1]akclindata!$A:$U,17,FALSE),"NA")</f>
        <v>3.3</v>
      </c>
      <c r="AW25">
        <f>_xlfn.IFNA(VLOOKUP($C25,[1]akclindata!$A:$U,17,FALSE),"NA")</f>
        <v>3.3</v>
      </c>
      <c r="AX25">
        <f>_xlfn.IFNA(VLOOKUP($C25,[1]akclindata!$A:$U,7,FALSE),"NA")</f>
        <v>1</v>
      </c>
      <c r="AY25">
        <f>_xlfn.IFNA(VLOOKUP($C25,[1]akclindata!$A:$U,8,FALSE),"NA")</f>
        <v>4.9000000000000004</v>
      </c>
      <c r="AZ25">
        <f>_xlfn.IFNA(VLOOKUP($C25,[1]akclindata!$A:$U,9,FALSE),"NA")</f>
        <v>2</v>
      </c>
      <c r="BA25" t="str">
        <f>_xlfn.IFNA(VLOOKUP($C25,[1]akclindata!$A:$U,10,FALSE),"NA")</f>
        <v>Y</v>
      </c>
      <c r="BB25" t="str">
        <f>_xlfn.IFNA(VLOOKUP($C25,[1]akclindata!$A:$U,11,FALSE),"NA")</f>
        <v>N</v>
      </c>
      <c r="BC25" s="1">
        <f>_xlfn.IFNA(VLOOKUP($C25,[1]akclindata!$A:$U,6,FALSE),"NA")</f>
        <v>44275</v>
      </c>
      <c r="BD25" s="1">
        <f>_xlfn.IFNA(VLOOKUP($C25,[1]akclindata!$A:$U,18,FALSE),"NA")</f>
        <v>0</v>
      </c>
      <c r="BE25" s="1">
        <f>_xlfn.IFNA(VLOOKUP($C25,[1]akclindata!$A:$U,19,FALSE),"NA")</f>
        <v>44466</v>
      </c>
      <c r="BF25" s="1" t="str">
        <f>_xlfn.IFNA(VLOOKUP($C25,[1]akclindata!$A:$U,20,FALSE),"NA")</f>
        <v>N</v>
      </c>
      <c r="BG25">
        <f>_xlfn.IFNA(VLOOKUP($C25,[1]akclindata!$A:$U,21,FALSE),"NA")</f>
        <v>0</v>
      </c>
      <c r="BH25" s="1" t="str">
        <f>_xlfn.IFNA(VLOOKUP($C25,[2]Sheet1!$1:$1048576,6,FALSE),_xlfn.IFNA(VLOOKUP($C25,'[2]Transfer 06.03.22'!$1:$1048576,7,FALSE),_xlfn.IFNA(VLOOKUP($C25,'[2]Transfer 06.08.22'!$1:$1048576,7,FALSE),"None")))</f>
        <v>4/21/2021 (Bevacizumab)</v>
      </c>
    </row>
    <row r="26" spans="1:60" x14ac:dyDescent="0.25">
      <c r="A26" t="s">
        <v>142</v>
      </c>
      <c r="B26">
        <v>0.119360114487149</v>
      </c>
      <c r="C26" t="s">
        <v>143</v>
      </c>
      <c r="D26">
        <v>1</v>
      </c>
      <c r="E26">
        <v>5.4</v>
      </c>
      <c r="F26" s="1">
        <v>44435</v>
      </c>
      <c r="G26" t="s">
        <v>71</v>
      </c>
      <c r="H26" t="s">
        <v>49</v>
      </c>
      <c r="I26" t="s">
        <v>72</v>
      </c>
      <c r="J26" t="s">
        <v>73</v>
      </c>
      <c r="K26">
        <v>2</v>
      </c>
      <c r="L26">
        <v>68</v>
      </c>
      <c r="M26" s="1">
        <v>44350</v>
      </c>
      <c r="N26" t="s">
        <v>74</v>
      </c>
      <c r="O26">
        <v>5</v>
      </c>
      <c r="P26">
        <v>5</v>
      </c>
      <c r="Q26" t="s">
        <v>40</v>
      </c>
      <c r="S26">
        <v>33.43</v>
      </c>
      <c r="T26" t="s">
        <v>123</v>
      </c>
      <c r="U26" t="s">
        <v>76</v>
      </c>
      <c r="V26" t="s">
        <v>76</v>
      </c>
      <c r="W26" t="s">
        <v>76</v>
      </c>
      <c r="X26" s="1">
        <v>44456</v>
      </c>
      <c r="Y26">
        <v>3</v>
      </c>
      <c r="Z26" t="s">
        <v>78</v>
      </c>
      <c r="AA26">
        <v>34.877870369999997</v>
      </c>
      <c r="AB26">
        <v>15</v>
      </c>
      <c r="AC26" s="1">
        <v>44473</v>
      </c>
      <c r="AD26">
        <v>2</v>
      </c>
      <c r="AE26" t="s">
        <v>144</v>
      </c>
      <c r="AF26">
        <v>4</v>
      </c>
      <c r="AG26" t="s">
        <v>44</v>
      </c>
      <c r="AH26">
        <v>1.41</v>
      </c>
      <c r="AI26" s="1">
        <v>44510</v>
      </c>
      <c r="AJ26">
        <v>12885549296</v>
      </c>
      <c r="AK26">
        <v>127579696</v>
      </c>
      <c r="AL26">
        <v>2.2000000000000001E-3</v>
      </c>
      <c r="AM26">
        <v>43.88</v>
      </c>
      <c r="AN26">
        <v>95.33</v>
      </c>
      <c r="AO26">
        <v>90.64</v>
      </c>
      <c r="AP26" t="s">
        <v>74</v>
      </c>
      <c r="AQ26" t="s">
        <v>1055</v>
      </c>
      <c r="AR26">
        <v>-0.86793912473026602</v>
      </c>
      <c r="AS26" t="s">
        <v>71</v>
      </c>
      <c r="AT26" t="s">
        <v>71</v>
      </c>
      <c r="AU26">
        <v>2</v>
      </c>
      <c r="AV26">
        <f>_xlfn.IFNA(VLOOKUP($C26,[1]akclindata!$A:$U,17,FALSE),"NA")</f>
        <v>5</v>
      </c>
      <c r="AW26">
        <f>_xlfn.IFNA(VLOOKUP($C26,[1]akclindata!$A:$U,17,FALSE),"NA")</f>
        <v>5</v>
      </c>
      <c r="AX26">
        <f>_xlfn.IFNA(VLOOKUP($C26,[1]akclindata!$A:$U,7,FALSE),"NA")</f>
        <v>2</v>
      </c>
      <c r="AY26">
        <f>_xlfn.IFNA(VLOOKUP($C26,[1]akclindata!$A:$U,8,FALSE),"NA")</f>
        <v>4</v>
      </c>
      <c r="AZ26">
        <f>_xlfn.IFNA(VLOOKUP($C26,[1]akclindata!$A:$U,9,FALSE),"NA")</f>
        <v>3.8</v>
      </c>
      <c r="BA26" t="str">
        <f>_xlfn.IFNA(VLOOKUP($C26,[1]akclindata!$A:$U,10,FALSE),"NA")</f>
        <v>N</v>
      </c>
      <c r="BB26" t="str">
        <f>_xlfn.IFNA(VLOOKUP($C26,[1]akclindata!$A:$U,11,FALSE),"NA")</f>
        <v>N</v>
      </c>
      <c r="BC26" s="1">
        <f>_xlfn.IFNA(VLOOKUP($C26,[1]akclindata!$A:$U,6,FALSE),"NA")</f>
        <v>44300</v>
      </c>
      <c r="BD26" s="1">
        <f>_xlfn.IFNA(VLOOKUP($C26,[1]akclindata!$A:$U,18,FALSE),"NA")</f>
        <v>0</v>
      </c>
      <c r="BE26" s="1">
        <f>_xlfn.IFNA(VLOOKUP($C26,[1]akclindata!$A:$U,19,FALSE),"NA")</f>
        <v>44350</v>
      </c>
      <c r="BF26" s="1" t="str">
        <f>_xlfn.IFNA(VLOOKUP($C26,[1]akclindata!$A:$U,20,FALSE),"NA")</f>
        <v>N</v>
      </c>
      <c r="BG26">
        <f>_xlfn.IFNA(VLOOKUP($C26,[1]akclindata!$A:$U,21,FALSE),"NA")</f>
        <v>0</v>
      </c>
      <c r="BH26" s="1" t="str">
        <f>_xlfn.IFNA(VLOOKUP($C26,[2]Sheet1!$1:$1048576,6,FALSE),_xlfn.IFNA(VLOOKUP($C26,'[2]Transfer 06.03.22'!$1:$1048576,7,FALSE),_xlfn.IFNA(VLOOKUP($C26,'[2]Transfer 06.08.22'!$1:$1048576,7,FALSE),"None")))</f>
        <v>No Prior Treatment</v>
      </c>
    </row>
    <row r="27" spans="1:60" x14ac:dyDescent="0.25">
      <c r="A27" t="s">
        <v>145</v>
      </c>
      <c r="B27">
        <v>0.28467019221677398</v>
      </c>
      <c r="C27" t="s">
        <v>146</v>
      </c>
      <c r="D27">
        <v>1</v>
      </c>
      <c r="E27">
        <v>5.6</v>
      </c>
      <c r="F27" s="1">
        <v>44435</v>
      </c>
      <c r="G27" t="s">
        <v>71</v>
      </c>
      <c r="H27" t="s">
        <v>49</v>
      </c>
      <c r="I27" t="s">
        <v>72</v>
      </c>
      <c r="J27" t="s">
        <v>73</v>
      </c>
      <c r="K27">
        <v>2</v>
      </c>
      <c r="L27">
        <v>72</v>
      </c>
      <c r="M27" s="1">
        <v>44350</v>
      </c>
      <c r="N27" t="s">
        <v>74</v>
      </c>
      <c r="O27">
        <v>5</v>
      </c>
      <c r="P27">
        <v>199.9</v>
      </c>
      <c r="Q27" t="s">
        <v>40</v>
      </c>
      <c r="S27">
        <v>29.4</v>
      </c>
      <c r="T27" t="s">
        <v>147</v>
      </c>
      <c r="U27" t="s">
        <v>76</v>
      </c>
      <c r="V27" t="s">
        <v>76</v>
      </c>
      <c r="W27" t="s">
        <v>76</v>
      </c>
      <c r="X27" s="1">
        <v>44456</v>
      </c>
      <c r="Y27">
        <v>3</v>
      </c>
      <c r="Z27" t="s">
        <v>78</v>
      </c>
      <c r="AA27">
        <v>15.90205357</v>
      </c>
      <c r="AB27">
        <v>15</v>
      </c>
      <c r="AC27" s="1">
        <v>44473</v>
      </c>
      <c r="AD27">
        <v>2</v>
      </c>
      <c r="AE27" t="s">
        <v>148</v>
      </c>
      <c r="AF27">
        <v>4</v>
      </c>
      <c r="AG27" t="s">
        <v>44</v>
      </c>
      <c r="AH27">
        <v>1.83</v>
      </c>
      <c r="AI27" s="1">
        <v>44510</v>
      </c>
      <c r="AJ27">
        <v>12319484090</v>
      </c>
      <c r="AK27">
        <v>121975090</v>
      </c>
      <c r="AL27">
        <v>2.2000000000000001E-3</v>
      </c>
      <c r="AM27">
        <v>42.59</v>
      </c>
      <c r="AN27">
        <v>97.77</v>
      </c>
      <c r="AO27">
        <v>94.11</v>
      </c>
      <c r="AP27" t="s">
        <v>74</v>
      </c>
      <c r="AQ27" t="s">
        <v>1055</v>
      </c>
      <c r="AR27">
        <v>-0.40016432786440198</v>
      </c>
      <c r="AS27" t="s">
        <v>71</v>
      </c>
      <c r="AT27" t="s">
        <v>71</v>
      </c>
      <c r="AU27">
        <v>2</v>
      </c>
      <c r="AV27">
        <f>_xlfn.IFNA(VLOOKUP($C27,[1]akclindata!$A:$U,17,FALSE),"NA")</f>
        <v>199.9</v>
      </c>
      <c r="AW27">
        <f>_xlfn.IFNA(VLOOKUP($C27,[1]akclindata!$A:$U,17,FALSE),"NA")</f>
        <v>199.9</v>
      </c>
      <c r="AX27">
        <f>_xlfn.IFNA(VLOOKUP($C27,[1]akclindata!$A:$U,7,FALSE),"NA")</f>
        <v>5</v>
      </c>
      <c r="AY27">
        <f>_xlfn.IFNA(VLOOKUP($C27,[1]akclindata!$A:$U,8,FALSE),"NA")</f>
        <v>4.5999999999999996</v>
      </c>
      <c r="AZ27">
        <f>_xlfn.IFNA(VLOOKUP($C27,[1]akclindata!$A:$U,9,FALSE),"NA")</f>
        <v>3.6</v>
      </c>
      <c r="BA27" t="str">
        <f>_xlfn.IFNA(VLOOKUP($C27,[1]akclindata!$A:$U,10,FALSE),"NA")</f>
        <v>N</v>
      </c>
      <c r="BB27" t="str">
        <f>_xlfn.IFNA(VLOOKUP($C27,[1]akclindata!$A:$U,11,FALSE),"NA")</f>
        <v>N</v>
      </c>
      <c r="BC27" s="1">
        <f>_xlfn.IFNA(VLOOKUP($C27,[1]akclindata!$A:$U,6,FALSE),"NA")</f>
        <v>44331</v>
      </c>
      <c r="BD27" s="1">
        <f>_xlfn.IFNA(VLOOKUP($C27,[1]akclindata!$A:$U,18,FALSE),"NA")</f>
        <v>0</v>
      </c>
      <c r="BE27" s="1">
        <f>_xlfn.IFNA(VLOOKUP($C27,[1]akclindata!$A:$U,19,FALSE),"NA")</f>
        <v>44447</v>
      </c>
      <c r="BF27" s="1" t="str">
        <f>_xlfn.IFNA(VLOOKUP($C27,[1]akclindata!$A:$U,20,FALSE),"NA")</f>
        <v>N</v>
      </c>
      <c r="BG27">
        <f>_xlfn.IFNA(VLOOKUP($C27,[1]akclindata!$A:$U,21,FALSE),"NA")</f>
        <v>0</v>
      </c>
      <c r="BH27" s="1" t="str">
        <f>_xlfn.IFNA(VLOOKUP($C27,[2]Sheet1!$1:$1048576,6,FALSE),_xlfn.IFNA(VLOOKUP($C27,'[2]Transfer 06.03.22'!$1:$1048576,7,FALSE),_xlfn.IFNA(VLOOKUP($C27,'[2]Transfer 06.08.22'!$1:$1048576,7,FALSE),"None")))</f>
        <v>No Prior Treatment</v>
      </c>
    </row>
    <row r="28" spans="1:60" x14ac:dyDescent="0.25">
      <c r="A28" t="s">
        <v>149</v>
      </c>
      <c r="B28">
        <v>1</v>
      </c>
      <c r="C28" t="s">
        <v>150</v>
      </c>
      <c r="D28">
        <v>1</v>
      </c>
      <c r="E28">
        <v>5.4</v>
      </c>
      <c r="F28" s="1">
        <v>44435</v>
      </c>
      <c r="G28" t="s">
        <v>71</v>
      </c>
      <c r="H28" t="s">
        <v>49</v>
      </c>
      <c r="I28" t="s">
        <v>72</v>
      </c>
      <c r="J28" t="s">
        <v>73</v>
      </c>
      <c r="K28">
        <v>1</v>
      </c>
      <c r="L28">
        <v>67</v>
      </c>
      <c r="M28" s="1">
        <v>44379</v>
      </c>
      <c r="N28" t="s">
        <v>74</v>
      </c>
      <c r="O28">
        <v>8</v>
      </c>
      <c r="P28">
        <v>3503</v>
      </c>
      <c r="Q28" t="s">
        <v>40</v>
      </c>
      <c r="S28">
        <v>39.770000000000003</v>
      </c>
      <c r="T28" t="s">
        <v>75</v>
      </c>
      <c r="U28" t="s">
        <v>1057</v>
      </c>
      <c r="V28" t="s">
        <v>1057</v>
      </c>
      <c r="W28" t="s">
        <v>1057</v>
      </c>
      <c r="X28" s="1">
        <v>44456</v>
      </c>
      <c r="Y28">
        <v>3</v>
      </c>
      <c r="Z28" t="s">
        <v>78</v>
      </c>
      <c r="AA28">
        <v>232.57546300000001</v>
      </c>
      <c r="AB28">
        <v>15</v>
      </c>
      <c r="AC28" s="1">
        <v>44473</v>
      </c>
      <c r="AD28">
        <v>2</v>
      </c>
      <c r="AE28" t="s">
        <v>151</v>
      </c>
      <c r="AF28">
        <v>4</v>
      </c>
      <c r="AG28" t="s">
        <v>44</v>
      </c>
      <c r="AH28">
        <v>1.87</v>
      </c>
      <c r="AI28" s="1">
        <v>44510</v>
      </c>
      <c r="AJ28">
        <v>10120511282</v>
      </c>
      <c r="AK28">
        <v>100203082</v>
      </c>
      <c r="AL28">
        <v>2.0999999999999999E-3</v>
      </c>
      <c r="AM28">
        <v>42.53</v>
      </c>
      <c r="AN28">
        <v>96.8</v>
      </c>
      <c r="AO28">
        <v>92.57</v>
      </c>
      <c r="AP28" t="s">
        <v>74</v>
      </c>
      <c r="AQ28" t="s">
        <v>1056</v>
      </c>
      <c r="AR28">
        <v>7.5</v>
      </c>
      <c r="AS28" t="s">
        <v>71</v>
      </c>
      <c r="AT28" t="s">
        <v>71</v>
      </c>
      <c r="AU28">
        <v>1</v>
      </c>
      <c r="AV28">
        <f>_xlfn.IFNA(VLOOKUP($C28,[1]akclindata!$A:$U,17,FALSE),"NA")</f>
        <v>3503</v>
      </c>
      <c r="AW28">
        <f>_xlfn.IFNA(VLOOKUP($C28,[1]akclindata!$A:$U,17,FALSE),"NA")</f>
        <v>3503</v>
      </c>
      <c r="AX28">
        <f>_xlfn.IFNA(VLOOKUP($C28,[1]akclindata!$A:$U,7,FALSE),"NA")</f>
        <v>1</v>
      </c>
      <c r="AY28" t="str">
        <f>_xlfn.IFNA(VLOOKUP($C28,[1]akclindata!$A:$U,8,FALSE),"NA")</f>
        <v>expansively infiltrative</v>
      </c>
      <c r="AZ28">
        <f>_xlfn.IFNA(VLOOKUP($C28,[1]akclindata!$A:$U,9,FALSE),"NA")</f>
        <v>0</v>
      </c>
      <c r="BA28" t="str">
        <f>_xlfn.IFNA(VLOOKUP($C28,[1]akclindata!$A:$U,10,FALSE),"NA")</f>
        <v>Y</v>
      </c>
      <c r="BB28" t="str">
        <f>_xlfn.IFNA(VLOOKUP($C28,[1]akclindata!$A:$U,11,FALSE),"NA")</f>
        <v>Y(peritonial)</v>
      </c>
      <c r="BC28" s="1">
        <f>_xlfn.IFNA(VLOOKUP($C28,[1]akclindata!$A:$U,6,FALSE),"NA")</f>
        <v>44376</v>
      </c>
      <c r="BD28" s="1">
        <f>_xlfn.IFNA(VLOOKUP($C28,[1]akclindata!$A:$U,18,FALSE),"NA")</f>
        <v>0</v>
      </c>
      <c r="BE28" s="1">
        <f>_xlfn.IFNA(VLOOKUP($C28,[1]akclindata!$A:$U,19,FALSE),"NA")</f>
        <v>44379</v>
      </c>
      <c r="BF28" s="1" t="str">
        <f>_xlfn.IFNA(VLOOKUP($C28,[1]akclindata!$A:$U,20,FALSE),"NA")</f>
        <v>Y (8/29/21)</v>
      </c>
      <c r="BG28">
        <f>_xlfn.IFNA(VLOOKUP($C28,[1]akclindata!$A:$U,21,FALSE),"NA")</f>
        <v>0</v>
      </c>
      <c r="BH28" s="1" t="str">
        <f>_xlfn.IFNA(VLOOKUP($C28,[2]Sheet1!$1:$1048576,6,FALSE),_xlfn.IFNA(VLOOKUP($C28,'[2]Transfer 06.03.22'!$1:$1048576,7,FALSE),_xlfn.IFNA(VLOOKUP($C28,'[2]Transfer 06.08.22'!$1:$1048576,7,FALSE),"None")))</f>
        <v>7/16/21 (Bevacizumab)</v>
      </c>
    </row>
    <row r="29" spans="1:60" x14ac:dyDescent="0.25">
      <c r="A29" t="s">
        <v>152</v>
      </c>
      <c r="B29">
        <v>0.35191684547666602</v>
      </c>
      <c r="C29" t="s">
        <v>153</v>
      </c>
      <c r="D29">
        <v>1</v>
      </c>
      <c r="E29">
        <v>3.6</v>
      </c>
      <c r="F29" s="1">
        <v>44448</v>
      </c>
      <c r="G29" t="s">
        <v>35</v>
      </c>
      <c r="H29" t="s">
        <v>49</v>
      </c>
      <c r="I29" t="s">
        <v>50</v>
      </c>
      <c r="J29" t="s">
        <v>73</v>
      </c>
      <c r="K29">
        <v>1</v>
      </c>
      <c r="L29">
        <v>67</v>
      </c>
      <c r="M29" s="1">
        <v>43431</v>
      </c>
      <c r="N29" t="s">
        <v>39</v>
      </c>
      <c r="O29">
        <v>11</v>
      </c>
      <c r="P29">
        <v>2</v>
      </c>
      <c r="Q29" t="s">
        <v>40</v>
      </c>
      <c r="S29">
        <v>28.2</v>
      </c>
      <c r="T29" t="s">
        <v>147</v>
      </c>
      <c r="U29" t="s">
        <v>76</v>
      </c>
      <c r="V29" t="s">
        <v>76</v>
      </c>
      <c r="W29" t="s">
        <v>76</v>
      </c>
      <c r="X29" s="1">
        <v>44455</v>
      </c>
      <c r="Y29">
        <v>1</v>
      </c>
      <c r="Z29" t="s">
        <v>44</v>
      </c>
      <c r="AA29">
        <v>75.480833329999996</v>
      </c>
      <c r="AB29">
        <v>15</v>
      </c>
      <c r="AC29" s="1">
        <v>44470</v>
      </c>
      <c r="AD29">
        <v>1</v>
      </c>
      <c r="AE29" t="s">
        <v>154</v>
      </c>
      <c r="AF29">
        <v>4</v>
      </c>
      <c r="AG29" t="s">
        <v>78</v>
      </c>
      <c r="AH29">
        <v>1.635</v>
      </c>
      <c r="AI29" s="1">
        <v>44510</v>
      </c>
      <c r="AJ29">
        <v>10558951474</v>
      </c>
      <c r="AK29">
        <v>104544074</v>
      </c>
      <c r="AL29">
        <v>2.2000000000000001E-3</v>
      </c>
      <c r="AM29">
        <v>41.58</v>
      </c>
      <c r="AN29">
        <v>97.72</v>
      </c>
      <c r="AO29">
        <v>94</v>
      </c>
      <c r="AP29" t="s">
        <v>50</v>
      </c>
      <c r="AQ29" t="s">
        <v>1056</v>
      </c>
      <c r="AR29">
        <v>-0.26519067703942201</v>
      </c>
      <c r="AS29" t="s">
        <v>35</v>
      </c>
      <c r="AT29" t="s">
        <v>35</v>
      </c>
      <c r="AU29">
        <v>1</v>
      </c>
      <c r="AV29">
        <f>_xlfn.IFNA(VLOOKUP($C29,[1]akclindata!$A:$U,17,FALSE),"NA")</f>
        <v>2</v>
      </c>
      <c r="AW29">
        <f>_xlfn.IFNA(VLOOKUP($C29,[1]akclindata!$A:$U,17,FALSE),"NA")</f>
        <v>2</v>
      </c>
      <c r="AX29">
        <f>_xlfn.IFNA(VLOOKUP($C29,[1]akclindata!$A:$U,7,FALSE),"NA")</f>
        <v>0</v>
      </c>
      <c r="AY29">
        <f>_xlfn.IFNA(VLOOKUP($C29,[1]akclindata!$A:$U,8,FALSE),"NA")</f>
        <v>0</v>
      </c>
      <c r="AZ29">
        <f>_xlfn.IFNA(VLOOKUP($C29,[1]akclindata!$A:$U,9,FALSE),"NA")</f>
        <v>0</v>
      </c>
      <c r="BA29">
        <f>_xlfn.IFNA(VLOOKUP($C29,[1]akclindata!$A:$U,10,FALSE),"NA")</f>
        <v>0</v>
      </c>
      <c r="BB29">
        <f>_xlfn.IFNA(VLOOKUP($C29,[1]akclindata!$A:$U,11,FALSE),"NA")</f>
        <v>0</v>
      </c>
      <c r="BC29" s="1">
        <f>_xlfn.IFNA(VLOOKUP($C29,[1]akclindata!$A:$U,6,FALSE),"NA")</f>
        <v>43300</v>
      </c>
      <c r="BD29" s="1" t="str">
        <f>_xlfn.IFNA(VLOOKUP($C29,[1]akclindata!$A:$U,18,FALSE),"NA")</f>
        <v>Transplant (11/27/18)</v>
      </c>
      <c r="BE29" s="1">
        <f>_xlfn.IFNA(VLOOKUP($C29,[1]akclindata!$A:$U,19,FALSE),"NA")</f>
        <v>44064</v>
      </c>
      <c r="BF29" s="1" t="str">
        <f>_xlfn.IFNA(VLOOKUP($C29,[1]akclindata!$A:$U,20,FALSE),"NA")</f>
        <v>N</v>
      </c>
      <c r="BG29">
        <f>_xlfn.IFNA(VLOOKUP($C29,[1]akclindata!$A:$U,21,FALSE),"NA")</f>
        <v>0</v>
      </c>
    </row>
    <row r="30" spans="1:60" x14ac:dyDescent="0.25">
      <c r="A30" t="s">
        <v>155</v>
      </c>
      <c r="B30">
        <v>1.25154931903709E-3</v>
      </c>
      <c r="C30" t="s">
        <v>156</v>
      </c>
      <c r="D30">
        <v>1</v>
      </c>
      <c r="E30">
        <v>3.9</v>
      </c>
      <c r="F30" s="1">
        <v>44448</v>
      </c>
      <c r="G30" t="s">
        <v>35</v>
      </c>
      <c r="H30" t="s">
        <v>49</v>
      </c>
      <c r="I30" t="s">
        <v>50</v>
      </c>
      <c r="J30" t="s">
        <v>73</v>
      </c>
      <c r="K30">
        <v>1</v>
      </c>
      <c r="L30">
        <v>57</v>
      </c>
      <c r="M30" s="1">
        <v>43434</v>
      </c>
      <c r="N30" t="s">
        <v>39</v>
      </c>
      <c r="O30">
        <v>6</v>
      </c>
      <c r="P30">
        <v>3.2</v>
      </c>
      <c r="Q30" t="s">
        <v>40</v>
      </c>
      <c r="S30">
        <v>22.8</v>
      </c>
      <c r="T30" t="s">
        <v>147</v>
      </c>
      <c r="U30" t="s">
        <v>76</v>
      </c>
      <c r="V30" t="s">
        <v>76</v>
      </c>
      <c r="W30" t="s">
        <v>76</v>
      </c>
      <c r="X30" s="1">
        <v>44455</v>
      </c>
      <c r="Y30">
        <v>1</v>
      </c>
      <c r="Z30" t="s">
        <v>44</v>
      </c>
      <c r="AA30">
        <v>9.1815384620000007</v>
      </c>
      <c r="AB30">
        <v>15</v>
      </c>
      <c r="AC30" s="1">
        <v>44470</v>
      </c>
      <c r="AD30">
        <v>1</v>
      </c>
      <c r="AE30" t="s">
        <v>157</v>
      </c>
      <c r="AF30">
        <v>4</v>
      </c>
      <c r="AG30" t="s">
        <v>78</v>
      </c>
      <c r="AH30">
        <v>2.5049999999999999</v>
      </c>
      <c r="AI30" s="1">
        <v>44510</v>
      </c>
      <c r="AJ30">
        <v>13027658922</v>
      </c>
      <c r="AK30">
        <v>128986722</v>
      </c>
      <c r="AL30">
        <v>2.0999999999999999E-3</v>
      </c>
      <c r="AM30">
        <v>41.46</v>
      </c>
      <c r="AN30">
        <v>97.85</v>
      </c>
      <c r="AO30">
        <v>94.16</v>
      </c>
      <c r="AP30" t="s">
        <v>50</v>
      </c>
      <c r="AQ30" t="s">
        <v>1056</v>
      </c>
      <c r="AR30">
        <v>-2.90200815036071</v>
      </c>
      <c r="AS30" t="s">
        <v>35</v>
      </c>
      <c r="AT30" t="s">
        <v>35</v>
      </c>
      <c r="AU30">
        <v>1</v>
      </c>
      <c r="AV30">
        <f>_xlfn.IFNA(VLOOKUP($C30,[1]akclindata!$A:$U,17,FALSE),"NA")</f>
        <v>3.2</v>
      </c>
      <c r="AW30">
        <f>_xlfn.IFNA(VLOOKUP($C30,[1]akclindata!$A:$U,17,FALSE),"NA")</f>
        <v>3.2</v>
      </c>
      <c r="AX30">
        <f>_xlfn.IFNA(VLOOKUP($C30,[1]akclindata!$A:$U,7,FALSE),"NA")</f>
        <v>0</v>
      </c>
      <c r="AY30">
        <f>_xlfn.IFNA(VLOOKUP($C30,[1]akclindata!$A:$U,8,FALSE),"NA")</f>
        <v>0</v>
      </c>
      <c r="AZ30">
        <f>_xlfn.IFNA(VLOOKUP($C30,[1]akclindata!$A:$U,9,FALSE),"NA")</f>
        <v>0</v>
      </c>
      <c r="BA30">
        <f>_xlfn.IFNA(VLOOKUP($C30,[1]akclindata!$A:$U,10,FALSE),"NA")</f>
        <v>0</v>
      </c>
      <c r="BB30">
        <f>_xlfn.IFNA(VLOOKUP($C30,[1]akclindata!$A:$U,11,FALSE),"NA")</f>
        <v>0</v>
      </c>
      <c r="BC30" s="1">
        <f>_xlfn.IFNA(VLOOKUP($C30,[1]akclindata!$A:$U,6,FALSE),"NA")</f>
        <v>43456</v>
      </c>
      <c r="BD30" s="1">
        <f>_xlfn.IFNA(VLOOKUP($C30,[1]akclindata!$A:$U,18,FALSE),"NA")</f>
        <v>0</v>
      </c>
      <c r="BE30" s="1">
        <f>_xlfn.IFNA(VLOOKUP($C30,[1]akclindata!$A:$U,19,FALSE),"NA")</f>
        <v>43826</v>
      </c>
      <c r="BF30" s="1" t="str">
        <f>_xlfn.IFNA(VLOOKUP($C30,[1]akclindata!$A:$U,20,FALSE),"NA")</f>
        <v>N</v>
      </c>
      <c r="BG30">
        <f>_xlfn.IFNA(VLOOKUP($C30,[1]akclindata!$A:$U,21,FALSE),"NA")</f>
        <v>0</v>
      </c>
    </row>
    <row r="31" spans="1:60" x14ac:dyDescent="0.25">
      <c r="A31" t="s">
        <v>158</v>
      </c>
      <c r="B31">
        <v>0.58196855358902499</v>
      </c>
      <c r="C31" t="s">
        <v>159</v>
      </c>
      <c r="D31">
        <v>1</v>
      </c>
      <c r="E31">
        <v>4</v>
      </c>
      <c r="F31" s="1">
        <v>44448</v>
      </c>
      <c r="G31" t="s">
        <v>35</v>
      </c>
      <c r="H31" t="s">
        <v>49</v>
      </c>
      <c r="I31" t="s">
        <v>50</v>
      </c>
      <c r="J31" t="s">
        <v>73</v>
      </c>
      <c r="K31">
        <v>1</v>
      </c>
      <c r="L31">
        <v>36</v>
      </c>
      <c r="M31" s="1">
        <v>43453</v>
      </c>
      <c r="N31" t="s">
        <v>39</v>
      </c>
      <c r="O31">
        <v>12</v>
      </c>
      <c r="P31">
        <v>2.9</v>
      </c>
      <c r="Q31" t="s">
        <v>40</v>
      </c>
      <c r="S31">
        <v>25.35</v>
      </c>
      <c r="T31" t="s">
        <v>147</v>
      </c>
      <c r="U31" t="s">
        <v>76</v>
      </c>
      <c r="V31" t="s">
        <v>76</v>
      </c>
      <c r="W31" t="s">
        <v>76</v>
      </c>
      <c r="X31" s="1">
        <v>44455</v>
      </c>
      <c r="Y31">
        <v>1</v>
      </c>
      <c r="Z31" t="s">
        <v>44</v>
      </c>
      <c r="AA31">
        <v>20.045249999999999</v>
      </c>
      <c r="AB31">
        <v>15</v>
      </c>
      <c r="AC31" s="1">
        <v>44470</v>
      </c>
      <c r="AD31">
        <v>1</v>
      </c>
      <c r="AE31" t="s">
        <v>160</v>
      </c>
      <c r="AF31">
        <v>4</v>
      </c>
      <c r="AG31" t="s">
        <v>78</v>
      </c>
      <c r="AH31">
        <v>1.635</v>
      </c>
      <c r="AI31" s="1">
        <v>44510</v>
      </c>
      <c r="AJ31">
        <v>10364914112</v>
      </c>
      <c r="AK31">
        <v>102622912</v>
      </c>
      <c r="AL31">
        <v>2.2000000000000001E-3</v>
      </c>
      <c r="AM31">
        <v>42.45</v>
      </c>
      <c r="AN31">
        <v>96.81</v>
      </c>
      <c r="AO31">
        <v>92.73</v>
      </c>
      <c r="AP31" t="s">
        <v>50</v>
      </c>
      <c r="AQ31" t="s">
        <v>1056</v>
      </c>
      <c r="AR31">
        <v>0.143690565573906</v>
      </c>
      <c r="AS31" t="s">
        <v>35</v>
      </c>
      <c r="AT31" t="s">
        <v>35</v>
      </c>
      <c r="AU31">
        <v>1</v>
      </c>
      <c r="AV31">
        <f>_xlfn.IFNA(VLOOKUP($C31,[1]akclindata!$A:$U,17,FALSE),"NA")</f>
        <v>2.9</v>
      </c>
      <c r="AW31">
        <f>_xlfn.IFNA(VLOOKUP($C31,[1]akclindata!$A:$U,17,FALSE),"NA")</f>
        <v>2.9</v>
      </c>
      <c r="AX31">
        <f>_xlfn.IFNA(VLOOKUP($C31,[1]akclindata!$A:$U,7,FALSE),"NA")</f>
        <v>0</v>
      </c>
      <c r="AY31">
        <f>_xlfn.IFNA(VLOOKUP($C31,[1]akclindata!$A:$U,8,FALSE),"NA")</f>
        <v>0</v>
      </c>
      <c r="AZ31">
        <f>_xlfn.IFNA(VLOOKUP($C31,[1]akclindata!$A:$U,9,FALSE),"NA")</f>
        <v>0</v>
      </c>
      <c r="BA31">
        <f>_xlfn.IFNA(VLOOKUP($C31,[1]akclindata!$A:$U,10,FALSE),"NA")</f>
        <v>0</v>
      </c>
      <c r="BB31">
        <f>_xlfn.IFNA(VLOOKUP($C31,[1]akclindata!$A:$U,11,FALSE),"NA")</f>
        <v>0</v>
      </c>
      <c r="BC31" s="1">
        <f>_xlfn.IFNA(VLOOKUP($C31,[1]akclindata!$A:$U,6,FALSE),"NA")</f>
        <v>43448</v>
      </c>
      <c r="BD31" s="1" t="str">
        <f>_xlfn.IFNA(VLOOKUP($C31,[1]akclindata!$A:$U,18,FALSE),"NA")</f>
        <v>Transplant (1/8/19)</v>
      </c>
      <c r="BE31" s="1">
        <f>_xlfn.IFNA(VLOOKUP($C31,[1]akclindata!$A:$U,19,FALSE),"NA")</f>
        <v>43532</v>
      </c>
      <c r="BF31" s="1" t="str">
        <f>_xlfn.IFNA(VLOOKUP($C31,[1]akclindata!$A:$U,20,FALSE),"NA")</f>
        <v>N</v>
      </c>
      <c r="BG31">
        <f>_xlfn.IFNA(VLOOKUP($C31,[1]akclindata!$A:$U,21,FALSE),"NA")</f>
        <v>0</v>
      </c>
    </row>
    <row r="32" spans="1:60" x14ac:dyDescent="0.25">
      <c r="A32" t="s">
        <v>161</v>
      </c>
      <c r="B32">
        <v>0.35687306260683399</v>
      </c>
      <c r="C32" t="s">
        <v>162</v>
      </c>
      <c r="D32">
        <v>1</v>
      </c>
      <c r="E32">
        <v>3.7</v>
      </c>
      <c r="F32" s="1">
        <v>44448</v>
      </c>
      <c r="G32" t="s">
        <v>35</v>
      </c>
      <c r="H32" t="s">
        <v>49</v>
      </c>
      <c r="I32" t="s">
        <v>50</v>
      </c>
      <c r="J32" t="s">
        <v>73</v>
      </c>
      <c r="K32">
        <v>2</v>
      </c>
      <c r="L32">
        <v>32</v>
      </c>
      <c r="M32" s="1">
        <v>43453</v>
      </c>
      <c r="N32" t="s">
        <v>39</v>
      </c>
      <c r="O32">
        <v>13</v>
      </c>
      <c r="P32">
        <v>2.6</v>
      </c>
      <c r="Q32" t="s">
        <v>40</v>
      </c>
      <c r="S32">
        <v>28.66</v>
      </c>
      <c r="T32" t="s">
        <v>147</v>
      </c>
      <c r="U32" t="s">
        <v>76</v>
      </c>
      <c r="V32" t="s">
        <v>76</v>
      </c>
      <c r="W32" t="s">
        <v>76</v>
      </c>
      <c r="X32" s="1">
        <v>44455</v>
      </c>
      <c r="Y32">
        <v>1</v>
      </c>
      <c r="Z32" t="s">
        <v>44</v>
      </c>
      <c r="AA32">
        <v>24.304189189999999</v>
      </c>
      <c r="AB32">
        <v>15</v>
      </c>
      <c r="AC32" s="1">
        <v>44470</v>
      </c>
      <c r="AD32">
        <v>1</v>
      </c>
      <c r="AE32" t="s">
        <v>163</v>
      </c>
      <c r="AF32">
        <v>4</v>
      </c>
      <c r="AG32" t="s">
        <v>78</v>
      </c>
      <c r="AH32">
        <v>3.6150000000000002</v>
      </c>
      <c r="AI32" s="1">
        <v>44510</v>
      </c>
      <c r="AJ32">
        <v>15650576200</v>
      </c>
      <c r="AK32">
        <v>154956200</v>
      </c>
      <c r="AL32">
        <v>2.2000000000000001E-3</v>
      </c>
      <c r="AM32">
        <v>42.03</v>
      </c>
      <c r="AN32">
        <v>97.49</v>
      </c>
      <c r="AO32">
        <v>93.81</v>
      </c>
      <c r="AP32" t="s">
        <v>50</v>
      </c>
      <c r="AQ32" t="s">
        <v>1055</v>
      </c>
      <c r="AR32">
        <v>-0.25578293250494499</v>
      </c>
      <c r="AS32" t="s">
        <v>35</v>
      </c>
      <c r="AT32" t="s">
        <v>35</v>
      </c>
      <c r="AU32">
        <v>2</v>
      </c>
      <c r="AV32">
        <f>_xlfn.IFNA(VLOOKUP($C32,[1]akclindata!$A:$U,17,FALSE),"NA")</f>
        <v>2.6</v>
      </c>
      <c r="AW32">
        <f>_xlfn.IFNA(VLOOKUP($C32,[1]akclindata!$A:$U,17,FALSE),"NA")</f>
        <v>2.6</v>
      </c>
      <c r="AX32">
        <f>_xlfn.IFNA(VLOOKUP($C32,[1]akclindata!$A:$U,7,FALSE),"NA")</f>
        <v>0</v>
      </c>
      <c r="AY32">
        <f>_xlfn.IFNA(VLOOKUP($C32,[1]akclindata!$A:$U,8,FALSE),"NA")</f>
        <v>0</v>
      </c>
      <c r="AZ32">
        <f>_xlfn.IFNA(VLOOKUP($C32,[1]akclindata!$A:$U,9,FALSE),"NA")</f>
        <v>0</v>
      </c>
      <c r="BA32">
        <f>_xlfn.IFNA(VLOOKUP($C32,[1]akclindata!$A:$U,10,FALSE),"NA")</f>
        <v>0</v>
      </c>
      <c r="BB32">
        <f>_xlfn.IFNA(VLOOKUP($C32,[1]akclindata!$A:$U,11,FALSE),"NA")</f>
        <v>0</v>
      </c>
      <c r="BC32" s="1">
        <f>_xlfn.IFNA(VLOOKUP($C32,[1]akclindata!$A:$U,6,FALSE),"NA")</f>
        <v>43416</v>
      </c>
      <c r="BD32" s="1" t="str">
        <f>_xlfn.IFNA(VLOOKUP($C32,[1]akclindata!$A:$U,18,FALSE),"NA")</f>
        <v>Transplant (2/3/19)</v>
      </c>
      <c r="BE32" s="1">
        <f>_xlfn.IFNA(VLOOKUP($C32,[1]akclindata!$A:$U,19,FALSE),"NA")</f>
        <v>43499</v>
      </c>
      <c r="BF32" s="1" t="str">
        <f>_xlfn.IFNA(VLOOKUP($C32,[1]akclindata!$A:$U,20,FALSE),"NA")</f>
        <v>N</v>
      </c>
      <c r="BG32">
        <f>_xlfn.IFNA(VLOOKUP($C32,[1]akclindata!$A:$U,21,FALSE),"NA")</f>
        <v>0</v>
      </c>
    </row>
    <row r="33" spans="1:60" x14ac:dyDescent="0.25">
      <c r="A33" t="s">
        <v>164</v>
      </c>
      <c r="B33">
        <v>0.27121277880059202</v>
      </c>
      <c r="C33" t="s">
        <v>165</v>
      </c>
      <c r="D33">
        <v>1</v>
      </c>
      <c r="E33">
        <v>4</v>
      </c>
      <c r="F33" s="1">
        <v>44448</v>
      </c>
      <c r="G33" t="s">
        <v>35</v>
      </c>
      <c r="H33" t="s">
        <v>49</v>
      </c>
      <c r="I33" t="s">
        <v>50</v>
      </c>
      <c r="J33" t="s">
        <v>73</v>
      </c>
      <c r="K33">
        <v>1</v>
      </c>
      <c r="L33">
        <v>62</v>
      </c>
      <c r="M33" s="1">
        <v>43453</v>
      </c>
      <c r="N33" t="s">
        <v>39</v>
      </c>
      <c r="O33">
        <v>10</v>
      </c>
      <c r="P33">
        <v>4.3</v>
      </c>
      <c r="Q33" t="s">
        <v>40</v>
      </c>
      <c r="S33">
        <v>31.73</v>
      </c>
      <c r="T33" t="s">
        <v>147</v>
      </c>
      <c r="U33" t="s">
        <v>76</v>
      </c>
      <c r="V33" t="s">
        <v>76</v>
      </c>
      <c r="W33" t="s">
        <v>76</v>
      </c>
      <c r="X33" s="1">
        <v>44459</v>
      </c>
      <c r="Y33">
        <v>2</v>
      </c>
      <c r="Z33" t="s">
        <v>44</v>
      </c>
      <c r="AA33">
        <v>15.44575</v>
      </c>
      <c r="AB33">
        <v>15</v>
      </c>
      <c r="AC33" s="1">
        <v>44473</v>
      </c>
      <c r="AD33">
        <v>2</v>
      </c>
      <c r="AE33" t="s">
        <v>166</v>
      </c>
      <c r="AF33">
        <v>4</v>
      </c>
      <c r="AG33" t="s">
        <v>44</v>
      </c>
      <c r="AH33">
        <v>3.84</v>
      </c>
      <c r="AI33" s="1">
        <v>44510</v>
      </c>
      <c r="AJ33">
        <v>14771502500</v>
      </c>
      <c r="AK33">
        <v>146252500</v>
      </c>
      <c r="AL33">
        <v>2.2000000000000001E-3</v>
      </c>
      <c r="AM33">
        <v>42.33</v>
      </c>
      <c r="AN33">
        <v>97.37</v>
      </c>
      <c r="AO33">
        <v>93.37</v>
      </c>
      <c r="AP33" t="s">
        <v>50</v>
      </c>
      <c r="AQ33" t="s">
        <v>1056</v>
      </c>
      <c r="AR33">
        <v>-0.42929060052673002</v>
      </c>
      <c r="AS33" t="s">
        <v>35</v>
      </c>
      <c r="AT33" t="s">
        <v>35</v>
      </c>
      <c r="AU33">
        <v>1</v>
      </c>
      <c r="AV33">
        <f>_xlfn.IFNA(VLOOKUP($C33,[1]akclindata!$A:$U,17,FALSE),"NA")</f>
        <v>4.3</v>
      </c>
      <c r="AW33">
        <f>_xlfn.IFNA(VLOOKUP($C33,[1]akclindata!$A:$U,17,FALSE),"NA")</f>
        <v>4.3</v>
      </c>
      <c r="AX33">
        <f>_xlfn.IFNA(VLOOKUP($C33,[1]akclindata!$A:$U,7,FALSE),"NA")</f>
        <v>0</v>
      </c>
      <c r="AY33">
        <f>_xlfn.IFNA(VLOOKUP($C33,[1]akclindata!$A:$U,8,FALSE),"NA")</f>
        <v>0</v>
      </c>
      <c r="AZ33">
        <f>_xlfn.IFNA(VLOOKUP($C33,[1]akclindata!$A:$U,9,FALSE),"NA")</f>
        <v>0</v>
      </c>
      <c r="BA33">
        <f>_xlfn.IFNA(VLOOKUP($C33,[1]akclindata!$A:$U,10,FALSE),"NA")</f>
        <v>0</v>
      </c>
      <c r="BB33">
        <f>_xlfn.IFNA(VLOOKUP($C33,[1]akclindata!$A:$U,11,FALSE),"NA")</f>
        <v>0</v>
      </c>
      <c r="BC33" s="1">
        <f>_xlfn.IFNA(VLOOKUP($C33,[1]akclindata!$A:$U,6,FALSE),"NA")</f>
        <v>43453</v>
      </c>
      <c r="BD33" s="1">
        <f>_xlfn.IFNA(VLOOKUP($C33,[1]akclindata!$A:$U,18,FALSE),"NA")</f>
        <v>0</v>
      </c>
      <c r="BE33" s="1">
        <f>_xlfn.IFNA(VLOOKUP($C33,[1]akclindata!$A:$U,19,FALSE),"NA")</f>
        <v>43453</v>
      </c>
      <c r="BF33" s="1" t="str">
        <f>_xlfn.IFNA(VLOOKUP($C33,[1]akclindata!$A:$U,20,FALSE),"NA")</f>
        <v>N</v>
      </c>
      <c r="BG33">
        <f>_xlfn.IFNA(VLOOKUP($C33,[1]akclindata!$A:$U,21,FALSE),"NA")</f>
        <v>0</v>
      </c>
    </row>
    <row r="34" spans="1:60" x14ac:dyDescent="0.25">
      <c r="A34" t="s">
        <v>167</v>
      </c>
      <c r="B34">
        <v>0.49386034174106103</v>
      </c>
      <c r="C34" t="s">
        <v>168</v>
      </c>
      <c r="D34">
        <v>1</v>
      </c>
      <c r="E34">
        <v>3.8</v>
      </c>
      <c r="F34" s="1">
        <v>44448</v>
      </c>
      <c r="G34" t="s">
        <v>35</v>
      </c>
      <c r="H34" t="s">
        <v>49</v>
      </c>
      <c r="I34" t="s">
        <v>50</v>
      </c>
      <c r="J34" t="s">
        <v>73</v>
      </c>
      <c r="K34">
        <v>2</v>
      </c>
      <c r="L34">
        <v>57</v>
      </c>
      <c r="M34" s="1">
        <v>43469</v>
      </c>
      <c r="N34" t="s">
        <v>39</v>
      </c>
      <c r="O34">
        <v>8</v>
      </c>
      <c r="P34">
        <v>2.8</v>
      </c>
      <c r="Q34" t="s">
        <v>40</v>
      </c>
      <c r="S34">
        <v>24.62</v>
      </c>
      <c r="T34" t="s">
        <v>75</v>
      </c>
      <c r="U34" t="s">
        <v>76</v>
      </c>
      <c r="V34" t="s">
        <v>76</v>
      </c>
      <c r="W34" t="s">
        <v>76</v>
      </c>
      <c r="X34" s="1">
        <v>44459</v>
      </c>
      <c r="Y34">
        <v>2</v>
      </c>
      <c r="Z34" t="s">
        <v>44</v>
      </c>
      <c r="AA34">
        <v>8.2149999999999999</v>
      </c>
      <c r="AB34">
        <v>15</v>
      </c>
      <c r="AC34" s="1">
        <v>44473</v>
      </c>
      <c r="AD34">
        <v>2</v>
      </c>
      <c r="AE34" t="s">
        <v>169</v>
      </c>
      <c r="AF34">
        <v>4</v>
      </c>
      <c r="AG34" t="s">
        <v>44</v>
      </c>
      <c r="AH34">
        <v>5.2549999999999999</v>
      </c>
      <c r="AI34" s="1">
        <v>44510</v>
      </c>
      <c r="AJ34">
        <v>8961834030</v>
      </c>
      <c r="AK34">
        <v>88731030</v>
      </c>
      <c r="AL34">
        <v>2.2000000000000001E-3</v>
      </c>
      <c r="AM34">
        <v>42</v>
      </c>
      <c r="AN34">
        <v>97.77</v>
      </c>
      <c r="AO34">
        <v>94.06</v>
      </c>
      <c r="AP34" t="s">
        <v>50</v>
      </c>
      <c r="AQ34" t="s">
        <v>1055</v>
      </c>
      <c r="AR34">
        <v>-1.06662149217736E-2</v>
      </c>
      <c r="AS34" t="s">
        <v>35</v>
      </c>
      <c r="AT34" t="s">
        <v>35</v>
      </c>
      <c r="AU34">
        <v>2</v>
      </c>
      <c r="AV34">
        <f>_xlfn.IFNA(VLOOKUP($C34,[1]akclindata!$A:$U,17,FALSE),"NA")</f>
        <v>2.8</v>
      </c>
      <c r="AW34">
        <f>_xlfn.IFNA(VLOOKUP($C34,[1]akclindata!$A:$U,17,FALSE),"NA")</f>
        <v>2.8</v>
      </c>
      <c r="AX34">
        <f>_xlfn.IFNA(VLOOKUP($C34,[1]akclindata!$A:$U,7,FALSE),"NA")</f>
        <v>0</v>
      </c>
      <c r="AY34">
        <f>_xlfn.IFNA(VLOOKUP($C34,[1]akclindata!$A:$U,8,FALSE),"NA")</f>
        <v>0</v>
      </c>
      <c r="AZ34">
        <f>_xlfn.IFNA(VLOOKUP($C34,[1]akclindata!$A:$U,9,FALSE),"NA")</f>
        <v>0</v>
      </c>
      <c r="BA34">
        <f>_xlfn.IFNA(VLOOKUP($C34,[1]akclindata!$A:$U,10,FALSE),"NA")</f>
        <v>0</v>
      </c>
      <c r="BB34">
        <f>_xlfn.IFNA(VLOOKUP($C34,[1]akclindata!$A:$U,11,FALSE),"NA")</f>
        <v>0</v>
      </c>
      <c r="BC34" s="1">
        <f>_xlfn.IFNA(VLOOKUP($C34,[1]akclindata!$A:$U,6,FALSE),"NA")</f>
        <v>43469</v>
      </c>
      <c r="BD34" s="1" t="str">
        <f>_xlfn.IFNA(VLOOKUP($C34,[1]akclindata!$A:$U,18,FALSE),"NA")</f>
        <v>Transplant (5/27/19)</v>
      </c>
      <c r="BE34" s="1">
        <f>_xlfn.IFNA(VLOOKUP($C34,[1]akclindata!$A:$U,19,FALSE),"NA")</f>
        <v>43755</v>
      </c>
      <c r="BF34" s="1" t="str">
        <f>_xlfn.IFNA(VLOOKUP($C34,[1]akclindata!$A:$U,20,FALSE),"NA")</f>
        <v>N</v>
      </c>
      <c r="BG34">
        <f>_xlfn.IFNA(VLOOKUP($C34,[1]akclindata!$A:$U,21,FALSE),"NA")</f>
        <v>0</v>
      </c>
    </row>
    <row r="35" spans="1:60" x14ac:dyDescent="0.25">
      <c r="A35" t="s">
        <v>170</v>
      </c>
      <c r="B35">
        <v>0.98555898149619103</v>
      </c>
      <c r="C35" t="s">
        <v>171</v>
      </c>
      <c r="D35">
        <v>1</v>
      </c>
      <c r="E35">
        <v>3</v>
      </c>
      <c r="F35" s="1">
        <v>44435</v>
      </c>
      <c r="G35" t="s">
        <v>71</v>
      </c>
      <c r="H35" t="s">
        <v>49</v>
      </c>
      <c r="I35" t="s">
        <v>72</v>
      </c>
      <c r="J35" t="s">
        <v>73</v>
      </c>
      <c r="K35">
        <v>2</v>
      </c>
      <c r="L35">
        <v>54</v>
      </c>
      <c r="M35" s="1">
        <v>43305</v>
      </c>
      <c r="N35">
        <v>0</v>
      </c>
      <c r="O35">
        <v>5</v>
      </c>
      <c r="P35">
        <v>27.1</v>
      </c>
      <c r="Q35" t="s">
        <v>40</v>
      </c>
      <c r="S35">
        <v>22.87</v>
      </c>
      <c r="T35" t="s">
        <v>75</v>
      </c>
      <c r="U35" t="s">
        <v>1057</v>
      </c>
      <c r="V35" t="s">
        <v>1057</v>
      </c>
      <c r="W35" t="s">
        <v>1057</v>
      </c>
      <c r="X35" s="1">
        <v>44455</v>
      </c>
      <c r="Y35">
        <v>1</v>
      </c>
      <c r="Z35" t="s">
        <v>44</v>
      </c>
      <c r="AA35">
        <v>1.8986666670000001</v>
      </c>
      <c r="AB35">
        <v>5.7</v>
      </c>
      <c r="AC35" s="1">
        <v>44470</v>
      </c>
      <c r="AD35">
        <v>1</v>
      </c>
      <c r="AE35" t="s">
        <v>172</v>
      </c>
      <c r="AF35">
        <v>4</v>
      </c>
      <c r="AG35" t="s">
        <v>78</v>
      </c>
      <c r="AH35">
        <v>1.81</v>
      </c>
      <c r="AI35" s="1">
        <v>44510</v>
      </c>
      <c r="AJ35">
        <v>10507231798</v>
      </c>
      <c r="AK35">
        <v>104031998</v>
      </c>
      <c r="AL35">
        <v>2.2000000000000001E-3</v>
      </c>
      <c r="AM35">
        <v>42.74</v>
      </c>
      <c r="AN35">
        <v>97.72</v>
      </c>
      <c r="AO35">
        <v>94</v>
      </c>
      <c r="AP35" t="s">
        <v>104</v>
      </c>
      <c r="AQ35" t="s">
        <v>1055</v>
      </c>
      <c r="AR35">
        <v>1.834084795598</v>
      </c>
      <c r="AS35" t="s">
        <v>71</v>
      </c>
      <c r="AT35" t="s">
        <v>71</v>
      </c>
      <c r="AU35">
        <v>2</v>
      </c>
      <c r="AV35">
        <f>_xlfn.IFNA(VLOOKUP($C35,[1]akclindata!$A:$U,17,FALSE),"NA")</f>
        <v>27.1</v>
      </c>
      <c r="AW35">
        <f>_xlfn.IFNA(VLOOKUP($C35,[1]akclindata!$A:$U,17,FALSE),"NA")</f>
        <v>27.1</v>
      </c>
      <c r="AX35">
        <f>_xlfn.IFNA(VLOOKUP($C35,[1]akclindata!$A:$U,7,FALSE),"NA")</f>
        <v>1</v>
      </c>
      <c r="AY35">
        <f>_xlfn.IFNA(VLOOKUP($C35,[1]akclindata!$A:$U,8,FALSE),"NA")</f>
        <v>1.2</v>
      </c>
      <c r="AZ35">
        <f>_xlfn.IFNA(VLOOKUP($C35,[1]akclindata!$A:$U,9,FALSE),"NA")</f>
        <v>0.8</v>
      </c>
      <c r="BA35" t="str">
        <f>_xlfn.IFNA(VLOOKUP($C35,[1]akclindata!$A:$U,10,FALSE),"NA")</f>
        <v>N</v>
      </c>
      <c r="BB35" t="str">
        <f>_xlfn.IFNA(VLOOKUP($C35,[1]akclindata!$A:$U,11,FALSE),"NA")</f>
        <v>N</v>
      </c>
      <c r="BC35" s="1">
        <f>_xlfn.IFNA(VLOOKUP($C35,[1]akclindata!$A:$U,6,FALSE),"NA")</f>
        <v>43226</v>
      </c>
      <c r="BD35" s="1">
        <f>_xlfn.IFNA(VLOOKUP($C35,[1]akclindata!$A:$U,18,FALSE),"NA")</f>
        <v>0</v>
      </c>
      <c r="BE35" s="1">
        <f>_xlfn.IFNA(VLOOKUP($C35,[1]akclindata!$A:$U,19,FALSE),"NA")</f>
        <v>43305</v>
      </c>
      <c r="BF35" s="1" t="str">
        <f>_xlfn.IFNA(VLOOKUP($C35,[1]akclindata!$A:$U,20,FALSE),"NA")</f>
        <v>N</v>
      </c>
      <c r="BG35">
        <f>_xlfn.IFNA(VLOOKUP($C35,[1]akclindata!$A:$U,21,FALSE),"NA")</f>
        <v>0</v>
      </c>
      <c r="BH35" s="1" t="str">
        <f>_xlfn.IFNA(VLOOKUP($C35,[2]Sheet1!$1:$1048576,6,FALSE),_xlfn.IFNA(VLOOKUP($C35,'[2]Transfer 06.03.22'!$1:$1048576,7,FALSE),_xlfn.IFNA(VLOOKUP($C35,'[2]Transfer 06.08.22'!$1:$1048576,7,FALSE),"None")))</f>
        <v>No Prior Treatment</v>
      </c>
    </row>
    <row r="36" spans="1:60" x14ac:dyDescent="0.25">
      <c r="A36" t="s">
        <v>173</v>
      </c>
      <c r="B36">
        <v>0.43290229338611702</v>
      </c>
      <c r="C36" t="s">
        <v>174</v>
      </c>
      <c r="D36">
        <v>1</v>
      </c>
      <c r="E36">
        <v>3.9</v>
      </c>
      <c r="F36" s="1">
        <v>44448</v>
      </c>
      <c r="G36" t="s">
        <v>35</v>
      </c>
      <c r="H36" t="s">
        <v>49</v>
      </c>
      <c r="I36" t="s">
        <v>50</v>
      </c>
      <c r="J36" t="s">
        <v>73</v>
      </c>
      <c r="K36">
        <v>2</v>
      </c>
      <c r="L36">
        <v>50</v>
      </c>
      <c r="M36" s="1">
        <v>43476</v>
      </c>
      <c r="N36" t="s">
        <v>39</v>
      </c>
      <c r="O36">
        <v>5</v>
      </c>
      <c r="P36">
        <v>2.8</v>
      </c>
      <c r="Q36" t="s">
        <v>40</v>
      </c>
      <c r="S36">
        <v>38.5</v>
      </c>
      <c r="T36" t="s">
        <v>147</v>
      </c>
      <c r="U36" t="s">
        <v>175</v>
      </c>
      <c r="V36" t="s">
        <v>175</v>
      </c>
      <c r="W36" t="s">
        <v>175</v>
      </c>
      <c r="X36" s="1">
        <v>44459</v>
      </c>
      <c r="Y36">
        <v>2</v>
      </c>
      <c r="Z36" t="s">
        <v>44</v>
      </c>
      <c r="AA36">
        <v>63.279487179999997</v>
      </c>
      <c r="AB36">
        <v>15</v>
      </c>
      <c r="AC36" s="1">
        <v>44473</v>
      </c>
      <c r="AD36">
        <v>2</v>
      </c>
      <c r="AE36" t="s">
        <v>176</v>
      </c>
      <c r="AF36">
        <v>4</v>
      </c>
      <c r="AG36" t="s">
        <v>44</v>
      </c>
      <c r="AH36">
        <v>3</v>
      </c>
      <c r="AI36" s="1">
        <v>44510</v>
      </c>
      <c r="AJ36">
        <v>12398746466</v>
      </c>
      <c r="AK36">
        <v>122759866</v>
      </c>
      <c r="AL36">
        <v>2.2000000000000001E-3</v>
      </c>
      <c r="AM36">
        <v>41.4</v>
      </c>
      <c r="AN36">
        <v>97.95</v>
      </c>
      <c r="AO36">
        <v>94.41</v>
      </c>
      <c r="AP36" t="s">
        <v>50</v>
      </c>
      <c r="AQ36" t="s">
        <v>1055</v>
      </c>
      <c r="AR36">
        <v>-0.117268004388977</v>
      </c>
      <c r="AS36" t="s">
        <v>35</v>
      </c>
      <c r="AT36" t="s">
        <v>35</v>
      </c>
      <c r="AU36">
        <v>2</v>
      </c>
      <c r="AV36">
        <f>_xlfn.IFNA(VLOOKUP($C36,[1]akclindata!$A:$U,17,FALSE),"NA")</f>
        <v>2.8</v>
      </c>
      <c r="AW36">
        <f>_xlfn.IFNA(VLOOKUP($C36,[1]akclindata!$A:$U,17,FALSE),"NA")</f>
        <v>2.8</v>
      </c>
      <c r="AX36">
        <f>_xlfn.IFNA(VLOOKUP($C36,[1]akclindata!$A:$U,7,FALSE),"NA")</f>
        <v>0</v>
      </c>
      <c r="AY36">
        <f>_xlfn.IFNA(VLOOKUP($C36,[1]akclindata!$A:$U,8,FALSE),"NA")</f>
        <v>0</v>
      </c>
      <c r="AZ36">
        <f>_xlfn.IFNA(VLOOKUP($C36,[1]akclindata!$A:$U,9,FALSE),"NA")</f>
        <v>0</v>
      </c>
      <c r="BA36">
        <f>_xlfn.IFNA(VLOOKUP($C36,[1]akclindata!$A:$U,10,FALSE),"NA")</f>
        <v>0</v>
      </c>
      <c r="BB36">
        <f>_xlfn.IFNA(VLOOKUP($C36,[1]akclindata!$A:$U,11,FALSE),"NA")</f>
        <v>0</v>
      </c>
      <c r="BC36" s="1">
        <f>_xlfn.IFNA(VLOOKUP($C36,[1]akclindata!$A:$U,6,FALSE),"NA")</f>
        <v>43473</v>
      </c>
      <c r="BD36" s="1">
        <f>_xlfn.IFNA(VLOOKUP($C36,[1]akclindata!$A:$U,18,FALSE),"NA")</f>
        <v>0</v>
      </c>
      <c r="BE36" s="1">
        <f>_xlfn.IFNA(VLOOKUP($C36,[1]akclindata!$A:$U,19,FALSE),"NA")</f>
        <v>43664</v>
      </c>
      <c r="BF36" s="1" t="str">
        <f>_xlfn.IFNA(VLOOKUP($C36,[1]akclindata!$A:$U,20,FALSE),"NA")</f>
        <v>Y (4/12/21)</v>
      </c>
      <c r="BG36">
        <f>_xlfn.IFNA(VLOOKUP($C36,[1]akclindata!$A:$U,21,FALSE),"NA")</f>
        <v>0</v>
      </c>
    </row>
    <row r="37" spans="1:60" x14ac:dyDescent="0.25">
      <c r="A37" t="s">
        <v>177</v>
      </c>
      <c r="B37">
        <v>8.0139112910847105E-2</v>
      </c>
      <c r="C37" t="s">
        <v>178</v>
      </c>
      <c r="D37">
        <v>1</v>
      </c>
      <c r="E37">
        <v>3.9</v>
      </c>
      <c r="F37" s="1">
        <v>44448</v>
      </c>
      <c r="G37" t="s">
        <v>35</v>
      </c>
      <c r="H37" t="s">
        <v>49</v>
      </c>
      <c r="I37" t="s">
        <v>50</v>
      </c>
      <c r="J37" t="s">
        <v>73</v>
      </c>
      <c r="K37">
        <v>2</v>
      </c>
      <c r="L37">
        <v>60</v>
      </c>
      <c r="M37" s="1">
        <v>43504</v>
      </c>
      <c r="N37" t="s">
        <v>39</v>
      </c>
      <c r="O37">
        <v>5</v>
      </c>
      <c r="P37">
        <v>9.6</v>
      </c>
      <c r="Q37" t="s">
        <v>40</v>
      </c>
      <c r="S37">
        <v>24.6</v>
      </c>
      <c r="T37" t="s">
        <v>147</v>
      </c>
      <c r="U37" t="s">
        <v>76</v>
      </c>
      <c r="V37" t="s">
        <v>76</v>
      </c>
      <c r="W37" t="s">
        <v>76</v>
      </c>
      <c r="X37" s="1">
        <v>44459</v>
      </c>
      <c r="Y37">
        <v>2</v>
      </c>
      <c r="Z37" t="s">
        <v>44</v>
      </c>
      <c r="AA37">
        <v>17.39205128</v>
      </c>
      <c r="AB37">
        <v>15</v>
      </c>
      <c r="AC37" s="1">
        <v>44474</v>
      </c>
      <c r="AD37">
        <v>3</v>
      </c>
      <c r="AE37" t="s">
        <v>179</v>
      </c>
      <c r="AF37">
        <v>4</v>
      </c>
      <c r="AG37" t="s">
        <v>44</v>
      </c>
      <c r="AH37">
        <v>5.05</v>
      </c>
      <c r="AI37" s="1">
        <v>44510</v>
      </c>
      <c r="AJ37">
        <v>8099495828</v>
      </c>
      <c r="AK37">
        <v>80193028</v>
      </c>
      <c r="AL37">
        <v>2.3E-3</v>
      </c>
      <c r="AM37">
        <v>42.4</v>
      </c>
      <c r="AN37">
        <v>96.41</v>
      </c>
      <c r="AO37">
        <v>92.28</v>
      </c>
      <c r="AP37" t="s">
        <v>50</v>
      </c>
      <c r="AQ37" t="s">
        <v>1055</v>
      </c>
      <c r="AR37">
        <v>-1.0598776220891899</v>
      </c>
      <c r="AS37" t="s">
        <v>35</v>
      </c>
      <c r="AT37" t="s">
        <v>35</v>
      </c>
      <c r="AU37">
        <v>2</v>
      </c>
      <c r="AV37">
        <f>_xlfn.IFNA(VLOOKUP($C37,[1]akclindata!$A:$U,17,FALSE),"NA")</f>
        <v>9.6</v>
      </c>
      <c r="AW37">
        <f>_xlfn.IFNA(VLOOKUP($C37,[1]akclindata!$A:$U,17,FALSE),"NA")</f>
        <v>9.6</v>
      </c>
      <c r="AX37">
        <f>_xlfn.IFNA(VLOOKUP($C37,[1]akclindata!$A:$U,7,FALSE),"NA")</f>
        <v>0</v>
      </c>
      <c r="AY37">
        <f>_xlfn.IFNA(VLOOKUP($C37,[1]akclindata!$A:$U,8,FALSE),"NA")</f>
        <v>0</v>
      </c>
      <c r="AZ37">
        <f>_xlfn.IFNA(VLOOKUP($C37,[1]akclindata!$A:$U,9,FALSE),"NA")</f>
        <v>0</v>
      </c>
      <c r="BA37">
        <f>_xlfn.IFNA(VLOOKUP($C37,[1]akclindata!$A:$U,10,FALSE),"NA")</f>
        <v>0</v>
      </c>
      <c r="BB37">
        <f>_xlfn.IFNA(VLOOKUP($C37,[1]akclindata!$A:$U,11,FALSE),"NA")</f>
        <v>0</v>
      </c>
      <c r="BC37" s="1">
        <f>_xlfn.IFNA(VLOOKUP($C37,[1]akclindata!$A:$U,6,FALSE),"NA")</f>
        <v>43476</v>
      </c>
      <c r="BD37" s="1">
        <f>_xlfn.IFNA(VLOOKUP($C37,[1]akclindata!$A:$U,18,FALSE),"NA")</f>
        <v>0</v>
      </c>
      <c r="BE37" s="1">
        <f>_xlfn.IFNA(VLOOKUP($C37,[1]akclindata!$A:$U,19,FALSE),"NA")</f>
        <v>44263</v>
      </c>
      <c r="BF37" s="1" t="str">
        <f>_xlfn.IFNA(VLOOKUP($C37,[1]akclindata!$A:$U,20,FALSE),"NA")</f>
        <v>N</v>
      </c>
      <c r="BG37">
        <f>_xlfn.IFNA(VLOOKUP($C37,[1]akclindata!$A:$U,21,FALSE),"NA")</f>
        <v>0</v>
      </c>
    </row>
    <row r="38" spans="1:60" x14ac:dyDescent="0.25">
      <c r="A38" t="s">
        <v>180</v>
      </c>
      <c r="B38">
        <v>4.4843600628603097E-2</v>
      </c>
      <c r="C38" t="s">
        <v>181</v>
      </c>
      <c r="D38">
        <v>1</v>
      </c>
      <c r="E38">
        <v>3.8</v>
      </c>
      <c r="F38" s="1">
        <v>44448</v>
      </c>
      <c r="G38" t="s">
        <v>35</v>
      </c>
      <c r="H38" t="s">
        <v>49</v>
      </c>
      <c r="I38" t="s">
        <v>50</v>
      </c>
      <c r="J38" t="s">
        <v>73</v>
      </c>
      <c r="K38">
        <v>1</v>
      </c>
      <c r="L38">
        <v>51</v>
      </c>
      <c r="M38" s="1">
        <v>43536</v>
      </c>
      <c r="N38" t="s">
        <v>39</v>
      </c>
      <c r="O38">
        <v>5</v>
      </c>
      <c r="P38">
        <v>3.7</v>
      </c>
      <c r="Q38" t="s">
        <v>40</v>
      </c>
      <c r="S38">
        <v>32.880000000000003</v>
      </c>
      <c r="T38" t="s">
        <v>75</v>
      </c>
      <c r="U38" t="s">
        <v>1057</v>
      </c>
      <c r="V38" t="s">
        <v>1057</v>
      </c>
      <c r="W38" t="s">
        <v>1057</v>
      </c>
      <c r="X38" s="1">
        <v>44459</v>
      </c>
      <c r="Y38">
        <v>2</v>
      </c>
      <c r="Z38" t="s">
        <v>44</v>
      </c>
      <c r="AA38">
        <v>6.4036842109999998</v>
      </c>
      <c r="AB38">
        <v>15</v>
      </c>
      <c r="AC38" s="1">
        <v>44474</v>
      </c>
      <c r="AD38">
        <v>3</v>
      </c>
      <c r="AE38" t="s">
        <v>182</v>
      </c>
      <c r="AF38">
        <v>4</v>
      </c>
      <c r="AG38" t="s">
        <v>44</v>
      </c>
      <c r="AH38">
        <v>3.1949999999999998</v>
      </c>
      <c r="AI38" s="1">
        <v>44510</v>
      </c>
      <c r="AJ38">
        <v>12720163412</v>
      </c>
      <c r="AK38">
        <v>125942212</v>
      </c>
      <c r="AL38">
        <v>2.3999999999999998E-3</v>
      </c>
      <c r="AM38">
        <v>41.74</v>
      </c>
      <c r="AN38">
        <v>96.96</v>
      </c>
      <c r="AO38">
        <v>92.84</v>
      </c>
      <c r="AP38" t="s">
        <v>50</v>
      </c>
      <c r="AQ38" t="s">
        <v>1056</v>
      </c>
      <c r="AR38">
        <v>-1.3283740135795701</v>
      </c>
      <c r="AS38" t="s">
        <v>35</v>
      </c>
      <c r="AT38" t="s">
        <v>35</v>
      </c>
      <c r="AU38">
        <v>1</v>
      </c>
      <c r="AV38">
        <f>_xlfn.IFNA(VLOOKUP($C38,[1]akclindata!$A:$U,17,FALSE),"NA")</f>
        <v>3.7</v>
      </c>
      <c r="AW38">
        <f>_xlfn.IFNA(VLOOKUP($C38,[1]akclindata!$A:$U,17,FALSE),"NA")</f>
        <v>3.7</v>
      </c>
      <c r="AX38">
        <f>_xlfn.IFNA(VLOOKUP($C38,[1]akclindata!$A:$U,7,FALSE),"NA")</f>
        <v>0</v>
      </c>
      <c r="AY38">
        <f>_xlfn.IFNA(VLOOKUP($C38,[1]akclindata!$A:$U,8,FALSE),"NA")</f>
        <v>0</v>
      </c>
      <c r="AZ38">
        <f>_xlfn.IFNA(VLOOKUP($C38,[1]akclindata!$A:$U,9,FALSE),"NA")</f>
        <v>0</v>
      </c>
      <c r="BA38">
        <f>_xlfn.IFNA(VLOOKUP($C38,[1]akclindata!$A:$U,10,FALSE),"NA")</f>
        <v>0</v>
      </c>
      <c r="BB38">
        <f>_xlfn.IFNA(VLOOKUP($C38,[1]akclindata!$A:$U,11,FALSE),"NA")</f>
        <v>0</v>
      </c>
      <c r="BC38" s="1">
        <f>_xlfn.IFNA(VLOOKUP($C38,[1]akclindata!$A:$U,6,FALSE),"NA")</f>
        <v>43651</v>
      </c>
      <c r="BD38" s="1">
        <f>_xlfn.IFNA(VLOOKUP($C38,[1]akclindata!$A:$U,18,FALSE),"NA")</f>
        <v>0</v>
      </c>
      <c r="BE38" s="1">
        <f>_xlfn.IFNA(VLOOKUP($C38,[1]akclindata!$A:$U,19,FALSE),"NA")</f>
        <v>43536</v>
      </c>
      <c r="BF38" s="1" t="str">
        <f>_xlfn.IFNA(VLOOKUP($C38,[1]akclindata!$A:$U,20,FALSE),"NA")</f>
        <v>N</v>
      </c>
      <c r="BG38">
        <f>_xlfn.IFNA(VLOOKUP($C38,[1]akclindata!$A:$U,21,FALSE),"NA")</f>
        <v>0</v>
      </c>
    </row>
    <row r="39" spans="1:60" x14ac:dyDescent="0.25">
      <c r="A39" t="s">
        <v>183</v>
      </c>
      <c r="B39">
        <v>0.99998001572058404</v>
      </c>
      <c r="C39" t="s">
        <v>184</v>
      </c>
      <c r="D39">
        <v>1</v>
      </c>
      <c r="E39">
        <v>3.8</v>
      </c>
      <c r="F39" s="1">
        <v>44448</v>
      </c>
      <c r="G39" t="s">
        <v>71</v>
      </c>
      <c r="H39" t="s">
        <v>49</v>
      </c>
      <c r="I39" t="s">
        <v>72</v>
      </c>
      <c r="J39" t="s">
        <v>73</v>
      </c>
      <c r="K39">
        <v>2</v>
      </c>
      <c r="L39">
        <v>64</v>
      </c>
      <c r="M39" s="1">
        <v>43543</v>
      </c>
      <c r="N39" t="s">
        <v>110</v>
      </c>
      <c r="O39">
        <v>5</v>
      </c>
      <c r="P39">
        <v>4.2</v>
      </c>
      <c r="Q39" t="s">
        <v>40</v>
      </c>
      <c r="S39">
        <v>29.17</v>
      </c>
      <c r="T39" t="s">
        <v>75</v>
      </c>
      <c r="U39" t="s">
        <v>1057</v>
      </c>
      <c r="V39" t="s">
        <v>1057</v>
      </c>
      <c r="W39" t="s">
        <v>1057</v>
      </c>
      <c r="X39" s="1">
        <v>44456</v>
      </c>
      <c r="Y39">
        <v>3</v>
      </c>
      <c r="Z39" t="s">
        <v>78</v>
      </c>
      <c r="AA39">
        <v>11.039868419999999</v>
      </c>
      <c r="AB39">
        <v>15</v>
      </c>
      <c r="AC39" s="1">
        <v>44475</v>
      </c>
      <c r="AD39">
        <v>4</v>
      </c>
      <c r="AE39" t="s">
        <v>185</v>
      </c>
      <c r="AF39">
        <v>4</v>
      </c>
      <c r="AG39" t="s">
        <v>44</v>
      </c>
      <c r="AH39">
        <v>6.13</v>
      </c>
      <c r="AI39" s="1">
        <v>44510</v>
      </c>
      <c r="AJ39">
        <v>9473444278</v>
      </c>
      <c r="AK39">
        <v>93796478</v>
      </c>
      <c r="AL39">
        <v>2.2000000000000001E-3</v>
      </c>
      <c r="AM39">
        <v>42.54</v>
      </c>
      <c r="AN39">
        <v>97.61</v>
      </c>
      <c r="AO39">
        <v>93.92</v>
      </c>
      <c r="AP39" t="s">
        <v>110</v>
      </c>
      <c r="AQ39" t="s">
        <v>1055</v>
      </c>
      <c r="AR39">
        <v>4.699302827565</v>
      </c>
      <c r="AS39" t="s">
        <v>71</v>
      </c>
      <c r="AT39" t="s">
        <v>71</v>
      </c>
      <c r="AU39">
        <v>2</v>
      </c>
      <c r="AV39">
        <f>_xlfn.IFNA(VLOOKUP($C39,[1]akclindata!$A:$U,17,FALSE),"NA")</f>
        <v>4.2</v>
      </c>
      <c r="AW39">
        <f>_xlfn.IFNA(VLOOKUP($C39,[1]akclindata!$A:$U,17,FALSE),"NA")</f>
        <v>4.2</v>
      </c>
      <c r="AX39">
        <f>_xlfn.IFNA(VLOOKUP($C39,[1]akclindata!$A:$U,7,FALSE),"NA")</f>
        <v>1</v>
      </c>
      <c r="AY39">
        <f>_xlfn.IFNA(VLOOKUP($C39,[1]akclindata!$A:$U,8,FALSE),"NA")</f>
        <v>7.2</v>
      </c>
      <c r="AZ39">
        <f>_xlfn.IFNA(VLOOKUP($C39,[1]akclindata!$A:$U,9,FALSE),"NA")</f>
        <v>7.6</v>
      </c>
      <c r="BA39" t="str">
        <f>_xlfn.IFNA(VLOOKUP($C39,[1]akclindata!$A:$U,10,FALSE),"NA")</f>
        <v>Y</v>
      </c>
      <c r="BB39" t="str">
        <f>_xlfn.IFNA(VLOOKUP($C39,[1]akclindata!$A:$U,11,FALSE),"NA")</f>
        <v>N</v>
      </c>
      <c r="BC39" s="1">
        <f>_xlfn.IFNA(VLOOKUP($C39,[1]akclindata!$A:$U,6,FALSE),"NA")</f>
        <v>43532</v>
      </c>
      <c r="BD39" s="1" t="str">
        <f>_xlfn.IFNA(VLOOKUP($C39,[1]akclindata!$A:$U,18,FALSE),"NA")</f>
        <v>Surgery (6/27/19)</v>
      </c>
      <c r="BE39" s="1">
        <f>_xlfn.IFNA(VLOOKUP($C39,[1]akclindata!$A:$U,19,FALSE),"NA")</f>
        <v>44264</v>
      </c>
      <c r="BF39" s="1" t="str">
        <f>_xlfn.IFNA(VLOOKUP($C39,[1]akclindata!$A:$U,20,FALSE),"NA")</f>
        <v>Y (11/25/21)</v>
      </c>
      <c r="BG39">
        <f>_xlfn.IFNA(VLOOKUP($C39,[1]akclindata!$A:$U,21,FALSE),"NA")</f>
        <v>0</v>
      </c>
      <c r="BH39" s="1" t="str">
        <f>_xlfn.IFNA(VLOOKUP($C39,[2]Sheet1!$1:$1048576,6,FALSE),_xlfn.IFNA(VLOOKUP($C39,'[2]Transfer 06.03.22'!$1:$1048576,7,FALSE),_xlfn.IFNA(VLOOKUP($C39,'[2]Transfer 06.08.22'!$1:$1048576,7,FALSE),"None")))</f>
        <v>No Prior Treatment</v>
      </c>
    </row>
    <row r="40" spans="1:60" x14ac:dyDescent="0.25">
      <c r="A40" t="s">
        <v>186</v>
      </c>
      <c r="B40">
        <v>0.35105986198334799</v>
      </c>
      <c r="C40" t="s">
        <v>187</v>
      </c>
      <c r="D40">
        <v>1</v>
      </c>
      <c r="E40">
        <v>3.6</v>
      </c>
      <c r="F40" s="1">
        <v>44448</v>
      </c>
      <c r="G40" t="s">
        <v>35</v>
      </c>
      <c r="H40" t="s">
        <v>49</v>
      </c>
      <c r="I40" t="s">
        <v>50</v>
      </c>
      <c r="J40" t="s">
        <v>73</v>
      </c>
      <c r="K40">
        <v>2</v>
      </c>
      <c r="L40">
        <v>62</v>
      </c>
      <c r="M40" s="1">
        <v>43557</v>
      </c>
      <c r="N40" t="s">
        <v>39</v>
      </c>
      <c r="O40">
        <v>9</v>
      </c>
      <c r="P40">
        <v>4.5999999999999996</v>
      </c>
      <c r="Q40" t="s">
        <v>40</v>
      </c>
      <c r="S40">
        <v>28.38</v>
      </c>
      <c r="T40" t="s">
        <v>75</v>
      </c>
      <c r="U40" t="s">
        <v>1057</v>
      </c>
      <c r="V40" t="s">
        <v>1057</v>
      </c>
      <c r="W40" t="s">
        <v>1057</v>
      </c>
      <c r="X40" s="1">
        <v>44456</v>
      </c>
      <c r="Y40">
        <v>3</v>
      </c>
      <c r="Z40" t="s">
        <v>78</v>
      </c>
      <c r="AA40">
        <v>15.600972219999999</v>
      </c>
      <c r="AB40">
        <v>15</v>
      </c>
      <c r="AC40" s="1">
        <v>44474</v>
      </c>
      <c r="AD40">
        <v>3</v>
      </c>
      <c r="AE40" t="s">
        <v>188</v>
      </c>
      <c r="AF40">
        <v>4</v>
      </c>
      <c r="AG40" t="s">
        <v>44</v>
      </c>
      <c r="AH40">
        <v>4.915</v>
      </c>
      <c r="AI40" s="1">
        <v>44510</v>
      </c>
      <c r="AJ40">
        <v>11458896622</v>
      </c>
      <c r="AK40">
        <v>113454422</v>
      </c>
      <c r="AL40">
        <v>2.3999999999999998E-3</v>
      </c>
      <c r="AM40">
        <v>43.41</v>
      </c>
      <c r="AN40">
        <v>97.11</v>
      </c>
      <c r="AO40">
        <v>93.15</v>
      </c>
      <c r="AP40" t="s">
        <v>50</v>
      </c>
      <c r="AQ40" t="s">
        <v>1055</v>
      </c>
      <c r="AR40">
        <v>-0.26682345906405602</v>
      </c>
      <c r="AS40" t="s">
        <v>35</v>
      </c>
      <c r="AT40" t="s">
        <v>35</v>
      </c>
      <c r="AU40">
        <v>2</v>
      </c>
      <c r="AV40">
        <f>_xlfn.IFNA(VLOOKUP($C40,[1]akclindata!$A:$U,17,FALSE),"NA")</f>
        <v>4.5999999999999996</v>
      </c>
      <c r="AW40">
        <f>_xlfn.IFNA(VLOOKUP($C40,[1]akclindata!$A:$U,17,FALSE),"NA")</f>
        <v>4.5999999999999996</v>
      </c>
      <c r="AX40">
        <f>_xlfn.IFNA(VLOOKUP($C40,[1]akclindata!$A:$U,7,FALSE),"NA")</f>
        <v>0</v>
      </c>
      <c r="AY40">
        <f>_xlfn.IFNA(VLOOKUP($C40,[1]akclindata!$A:$U,8,FALSE),"NA")</f>
        <v>0</v>
      </c>
      <c r="AZ40">
        <f>_xlfn.IFNA(VLOOKUP($C40,[1]akclindata!$A:$U,9,FALSE),"NA")</f>
        <v>0</v>
      </c>
      <c r="BA40">
        <f>_xlfn.IFNA(VLOOKUP($C40,[1]akclindata!$A:$U,10,FALSE),"NA")</f>
        <v>0</v>
      </c>
      <c r="BB40">
        <f>_xlfn.IFNA(VLOOKUP($C40,[1]akclindata!$A:$U,11,FALSE),"NA")</f>
        <v>0</v>
      </c>
      <c r="BC40" s="1">
        <f>_xlfn.IFNA(VLOOKUP($C40,[1]akclindata!$A:$U,6,FALSE),"NA")</f>
        <v>43762</v>
      </c>
      <c r="BD40" s="1">
        <f>_xlfn.IFNA(VLOOKUP($C40,[1]akclindata!$A:$U,18,FALSE),"NA")</f>
        <v>0</v>
      </c>
      <c r="BE40" s="1">
        <f>_xlfn.IFNA(VLOOKUP($C40,[1]akclindata!$A:$U,19,FALSE),"NA")</f>
        <v>43557</v>
      </c>
      <c r="BF40" s="1" t="str">
        <f>_xlfn.IFNA(VLOOKUP($C40,[1]akclindata!$A:$U,20,FALSE),"NA")</f>
        <v>N</v>
      </c>
      <c r="BG40">
        <f>_xlfn.IFNA(VLOOKUP($C40,[1]akclindata!$A:$U,21,FALSE),"NA")</f>
        <v>0</v>
      </c>
    </row>
    <row r="41" spans="1:60" x14ac:dyDescent="0.25">
      <c r="A41" t="s">
        <v>189</v>
      </c>
      <c r="B41">
        <v>2.8317502067547799E-2</v>
      </c>
      <c r="C41" t="s">
        <v>190</v>
      </c>
      <c r="D41">
        <v>1</v>
      </c>
      <c r="E41">
        <v>3.6</v>
      </c>
      <c r="F41" s="1">
        <v>44448</v>
      </c>
      <c r="G41" t="s">
        <v>35</v>
      </c>
      <c r="H41" t="s">
        <v>49</v>
      </c>
      <c r="I41" t="s">
        <v>50</v>
      </c>
      <c r="J41" t="s">
        <v>73</v>
      </c>
      <c r="K41">
        <v>2</v>
      </c>
      <c r="L41">
        <v>36</v>
      </c>
      <c r="M41" s="1">
        <v>43567</v>
      </c>
      <c r="N41" t="s">
        <v>39</v>
      </c>
      <c r="O41">
        <v>8</v>
      </c>
      <c r="P41">
        <v>1.9</v>
      </c>
      <c r="Q41" t="s">
        <v>40</v>
      </c>
      <c r="S41">
        <v>21</v>
      </c>
      <c r="T41" t="s">
        <v>147</v>
      </c>
      <c r="U41" t="s">
        <v>76</v>
      </c>
      <c r="V41" t="s">
        <v>76</v>
      </c>
      <c r="W41" t="s">
        <v>76</v>
      </c>
      <c r="X41" s="1">
        <v>44456</v>
      </c>
      <c r="Y41">
        <v>3</v>
      </c>
      <c r="Z41" t="s">
        <v>78</v>
      </c>
      <c r="AA41">
        <v>3.3224999999999998</v>
      </c>
      <c r="AB41">
        <v>12</v>
      </c>
      <c r="AC41" s="1">
        <v>44475</v>
      </c>
      <c r="AD41">
        <v>4</v>
      </c>
      <c r="AE41" t="s">
        <v>191</v>
      </c>
      <c r="AF41">
        <v>4</v>
      </c>
      <c r="AG41" t="s">
        <v>44</v>
      </c>
      <c r="AH41">
        <v>4.1900000000000004</v>
      </c>
      <c r="AI41" s="1">
        <v>44510</v>
      </c>
      <c r="AJ41">
        <v>9617816102</v>
      </c>
      <c r="AK41">
        <v>95225902</v>
      </c>
      <c r="AL41">
        <v>2.0999999999999999E-3</v>
      </c>
      <c r="AM41">
        <v>42.72</v>
      </c>
      <c r="AN41">
        <v>97.12</v>
      </c>
      <c r="AO41">
        <v>92.57</v>
      </c>
      <c r="AP41" t="s">
        <v>50</v>
      </c>
      <c r="AQ41" t="s">
        <v>1055</v>
      </c>
      <c r="AR41">
        <v>-1.53546943934157</v>
      </c>
      <c r="AS41" t="s">
        <v>35</v>
      </c>
      <c r="AT41" t="s">
        <v>35</v>
      </c>
      <c r="AU41">
        <v>2</v>
      </c>
      <c r="AV41">
        <f>_xlfn.IFNA(VLOOKUP($C41,[1]akclindata!$A:$U,17,FALSE),"NA")</f>
        <v>1.9</v>
      </c>
      <c r="AW41">
        <f>_xlfn.IFNA(VLOOKUP($C41,[1]akclindata!$A:$U,17,FALSE),"NA")</f>
        <v>1.9</v>
      </c>
      <c r="AX41">
        <f>_xlfn.IFNA(VLOOKUP($C41,[1]akclindata!$A:$U,7,FALSE),"NA")</f>
        <v>0</v>
      </c>
      <c r="AY41">
        <f>_xlfn.IFNA(VLOOKUP($C41,[1]akclindata!$A:$U,8,FALSE),"NA")</f>
        <v>0</v>
      </c>
      <c r="AZ41">
        <f>_xlfn.IFNA(VLOOKUP($C41,[1]akclindata!$A:$U,9,FALSE),"NA")</f>
        <v>0</v>
      </c>
      <c r="BA41">
        <f>_xlfn.IFNA(VLOOKUP($C41,[1]akclindata!$A:$U,10,FALSE),"NA")</f>
        <v>0</v>
      </c>
      <c r="BB41">
        <f>_xlfn.IFNA(VLOOKUP($C41,[1]akclindata!$A:$U,11,FALSE),"NA")</f>
        <v>0</v>
      </c>
      <c r="BC41" s="1">
        <f>_xlfn.IFNA(VLOOKUP($C41,[1]akclindata!$A:$U,6,FALSE),"NA")</f>
        <v>43556</v>
      </c>
      <c r="BD41" s="1">
        <f>_xlfn.IFNA(VLOOKUP($C41,[1]akclindata!$A:$U,18,FALSE),"NA")</f>
        <v>0</v>
      </c>
      <c r="BE41" s="1">
        <f>_xlfn.IFNA(VLOOKUP($C41,[1]akclindata!$A:$U,19,FALSE),"NA")</f>
        <v>43945</v>
      </c>
      <c r="BF41" s="1" t="str">
        <f>_xlfn.IFNA(VLOOKUP($C41,[1]akclindata!$A:$U,20,FALSE),"NA")</f>
        <v>N</v>
      </c>
      <c r="BG41">
        <f>_xlfn.IFNA(VLOOKUP($C41,[1]akclindata!$A:$U,21,FALSE),"NA")</f>
        <v>0</v>
      </c>
    </row>
    <row r="42" spans="1:60" x14ac:dyDescent="0.25">
      <c r="A42" t="s">
        <v>192</v>
      </c>
      <c r="B42">
        <v>1.0140982487190101E-2</v>
      </c>
      <c r="C42" t="s">
        <v>193</v>
      </c>
      <c r="D42">
        <v>1</v>
      </c>
      <c r="E42">
        <v>3.6</v>
      </c>
      <c r="F42" s="1">
        <v>44448</v>
      </c>
      <c r="G42" t="s">
        <v>35</v>
      </c>
      <c r="H42" t="s">
        <v>49</v>
      </c>
      <c r="I42" t="s">
        <v>50</v>
      </c>
      <c r="J42" t="s">
        <v>73</v>
      </c>
      <c r="K42">
        <v>2</v>
      </c>
      <c r="L42">
        <v>55</v>
      </c>
      <c r="M42" s="1">
        <v>43581</v>
      </c>
      <c r="N42" t="s">
        <v>39</v>
      </c>
      <c r="O42">
        <v>5</v>
      </c>
      <c r="P42">
        <v>2.5</v>
      </c>
      <c r="Q42" t="s">
        <v>40</v>
      </c>
      <c r="S42">
        <v>30.15</v>
      </c>
      <c r="T42" t="s">
        <v>75</v>
      </c>
      <c r="U42" t="s">
        <v>1057</v>
      </c>
      <c r="V42" t="s">
        <v>1057</v>
      </c>
      <c r="W42" t="s">
        <v>1057</v>
      </c>
      <c r="X42" s="1">
        <v>44456</v>
      </c>
      <c r="Y42">
        <v>3</v>
      </c>
      <c r="Z42" t="s">
        <v>78</v>
      </c>
      <c r="AA42">
        <v>2.2038888889999999</v>
      </c>
      <c r="AB42">
        <v>7.9</v>
      </c>
      <c r="AC42" s="1">
        <v>44475</v>
      </c>
      <c r="AD42">
        <v>4</v>
      </c>
      <c r="AE42" t="s">
        <v>194</v>
      </c>
      <c r="AF42">
        <v>4</v>
      </c>
      <c r="AG42" t="s">
        <v>44</v>
      </c>
      <c r="AH42">
        <v>1.88</v>
      </c>
      <c r="AI42" s="1">
        <v>44510</v>
      </c>
      <c r="AJ42">
        <v>9384797386</v>
      </c>
      <c r="AK42">
        <v>92918786</v>
      </c>
      <c r="AL42">
        <v>2.2000000000000001E-3</v>
      </c>
      <c r="AM42">
        <v>43.48</v>
      </c>
      <c r="AN42">
        <v>97.34</v>
      </c>
      <c r="AO42">
        <v>93.32</v>
      </c>
      <c r="AP42" t="s">
        <v>50</v>
      </c>
      <c r="AQ42" t="s">
        <v>1055</v>
      </c>
      <c r="AR42">
        <v>-1.9894933110947</v>
      </c>
      <c r="AS42" t="s">
        <v>35</v>
      </c>
      <c r="AT42" t="s">
        <v>35</v>
      </c>
      <c r="AU42">
        <v>2</v>
      </c>
      <c r="AV42">
        <f>_xlfn.IFNA(VLOOKUP($C42,[1]akclindata!$A:$U,17,FALSE),"NA")</f>
        <v>2.5</v>
      </c>
      <c r="AW42">
        <f>_xlfn.IFNA(VLOOKUP($C42,[1]akclindata!$A:$U,17,FALSE),"NA")</f>
        <v>2.5</v>
      </c>
      <c r="AX42">
        <f>_xlfn.IFNA(VLOOKUP($C42,[1]akclindata!$A:$U,7,FALSE),"NA")</f>
        <v>0</v>
      </c>
      <c r="AY42">
        <f>_xlfn.IFNA(VLOOKUP($C42,[1]akclindata!$A:$U,8,FALSE),"NA")</f>
        <v>0</v>
      </c>
      <c r="AZ42">
        <f>_xlfn.IFNA(VLOOKUP($C42,[1]akclindata!$A:$U,9,FALSE),"NA")</f>
        <v>0</v>
      </c>
      <c r="BA42">
        <f>_xlfn.IFNA(VLOOKUP($C42,[1]akclindata!$A:$U,10,FALSE),"NA")</f>
        <v>0</v>
      </c>
      <c r="BB42">
        <f>_xlfn.IFNA(VLOOKUP($C42,[1]akclindata!$A:$U,11,FALSE),"NA")</f>
        <v>0</v>
      </c>
      <c r="BC42" s="1" t="str">
        <f>_xlfn.IFNA(VLOOKUP($C42,[1]akclindata!$A:$U,6,FALSE),"NA")</f>
        <v>5/7/19 (US)</v>
      </c>
      <c r="BD42" s="1">
        <f>_xlfn.IFNA(VLOOKUP($C42,[1]akclindata!$A:$U,18,FALSE),"NA")</f>
        <v>0</v>
      </c>
      <c r="BE42" s="1">
        <f>_xlfn.IFNA(VLOOKUP($C42,[1]akclindata!$A:$U,19,FALSE),"NA")</f>
        <v>43587</v>
      </c>
      <c r="BF42" s="1" t="str">
        <f>_xlfn.IFNA(VLOOKUP($C42,[1]akclindata!$A:$U,20,FALSE),"NA")</f>
        <v>N</v>
      </c>
      <c r="BG42">
        <f>_xlfn.IFNA(VLOOKUP($C42,[1]akclindata!$A:$U,21,FALSE),"NA")</f>
        <v>0</v>
      </c>
    </row>
    <row r="43" spans="1:60" x14ac:dyDescent="0.25">
      <c r="A43" t="s">
        <v>195</v>
      </c>
      <c r="B43">
        <v>0.65914756873204206</v>
      </c>
      <c r="C43" t="s">
        <v>196</v>
      </c>
      <c r="D43">
        <v>1</v>
      </c>
      <c r="E43">
        <v>3.8</v>
      </c>
      <c r="F43" s="1">
        <v>44448</v>
      </c>
      <c r="G43" t="s">
        <v>35</v>
      </c>
      <c r="H43" t="s">
        <v>49</v>
      </c>
      <c r="I43" t="s">
        <v>50</v>
      </c>
      <c r="J43" t="s">
        <v>73</v>
      </c>
      <c r="K43">
        <v>1</v>
      </c>
      <c r="L43">
        <v>66</v>
      </c>
      <c r="M43" s="1">
        <v>43588</v>
      </c>
      <c r="N43" t="s">
        <v>39</v>
      </c>
      <c r="O43">
        <v>5</v>
      </c>
      <c r="P43">
        <v>5.7</v>
      </c>
      <c r="Q43" t="s">
        <v>40</v>
      </c>
      <c r="S43">
        <v>36.24</v>
      </c>
      <c r="T43" t="s">
        <v>75</v>
      </c>
      <c r="U43" t="s">
        <v>1057</v>
      </c>
      <c r="V43" t="s">
        <v>1057</v>
      </c>
      <c r="W43" t="s">
        <v>1057</v>
      </c>
      <c r="X43" s="1">
        <v>44456</v>
      </c>
      <c r="Y43">
        <v>3</v>
      </c>
      <c r="Z43" t="s">
        <v>78</v>
      </c>
      <c r="AA43">
        <v>10.90263158</v>
      </c>
      <c r="AB43">
        <v>15</v>
      </c>
      <c r="AC43" s="1">
        <v>44475</v>
      </c>
      <c r="AD43">
        <v>4</v>
      </c>
      <c r="AE43" t="s">
        <v>197</v>
      </c>
      <c r="AF43">
        <v>4</v>
      </c>
      <c r="AG43" t="s">
        <v>44</v>
      </c>
      <c r="AH43">
        <v>3.03</v>
      </c>
      <c r="AI43" s="1">
        <v>44510</v>
      </c>
      <c r="AJ43">
        <v>11370720390</v>
      </c>
      <c r="AK43">
        <v>112581390</v>
      </c>
      <c r="AL43">
        <v>2.2000000000000001E-3</v>
      </c>
      <c r="AM43">
        <v>42.78</v>
      </c>
      <c r="AN43">
        <v>97.03</v>
      </c>
      <c r="AO43">
        <v>92.97</v>
      </c>
      <c r="AP43" t="s">
        <v>50</v>
      </c>
      <c r="AQ43" t="s">
        <v>1056</v>
      </c>
      <c r="AR43">
        <v>0.28641625839369</v>
      </c>
      <c r="AS43" t="s">
        <v>35</v>
      </c>
      <c r="AT43" t="s">
        <v>35</v>
      </c>
      <c r="AU43">
        <v>1</v>
      </c>
      <c r="AV43">
        <f>_xlfn.IFNA(VLOOKUP($C43,[1]akclindata!$A:$U,17,FALSE),"NA")</f>
        <v>5.7</v>
      </c>
      <c r="AW43">
        <f>_xlfn.IFNA(VLOOKUP($C43,[1]akclindata!$A:$U,17,FALSE),"NA")</f>
        <v>5.7</v>
      </c>
      <c r="AX43">
        <f>_xlfn.IFNA(VLOOKUP($C43,[1]akclindata!$A:$U,7,FALSE),"NA")</f>
        <v>0</v>
      </c>
      <c r="AY43">
        <f>_xlfn.IFNA(VLOOKUP($C43,[1]akclindata!$A:$U,8,FALSE),"NA")</f>
        <v>0</v>
      </c>
      <c r="AZ43">
        <f>_xlfn.IFNA(VLOOKUP($C43,[1]akclindata!$A:$U,9,FALSE),"NA")</f>
        <v>0</v>
      </c>
      <c r="BA43">
        <f>_xlfn.IFNA(VLOOKUP($C43,[1]akclindata!$A:$U,10,FALSE),"NA")</f>
        <v>0</v>
      </c>
      <c r="BB43">
        <f>_xlfn.IFNA(VLOOKUP($C43,[1]akclindata!$A:$U,11,FALSE),"NA")</f>
        <v>0</v>
      </c>
      <c r="BC43" s="1" t="str">
        <f>_xlfn.IFNA(VLOOKUP($C43,[1]akclindata!$A:$U,6,FALSE),"NA")</f>
        <v>3/6/19 (US)</v>
      </c>
      <c r="BD43" s="1">
        <f>_xlfn.IFNA(VLOOKUP($C43,[1]akclindata!$A:$U,18,FALSE),"NA")</f>
        <v>0</v>
      </c>
      <c r="BE43" s="1">
        <f>_xlfn.IFNA(VLOOKUP($C43,[1]akclindata!$A:$U,19,FALSE),"NA")</f>
        <v>43588</v>
      </c>
      <c r="BF43" s="1" t="str">
        <f>_xlfn.IFNA(VLOOKUP($C43,[1]akclindata!$A:$U,20,FALSE),"NA")</f>
        <v>N</v>
      </c>
      <c r="BG43">
        <f>_xlfn.IFNA(VLOOKUP($C43,[1]akclindata!$A:$U,21,FALSE),"NA")</f>
        <v>0</v>
      </c>
    </row>
    <row r="44" spans="1:60" x14ac:dyDescent="0.25">
      <c r="A44" t="s">
        <v>198</v>
      </c>
      <c r="B44">
        <v>9.7138919409478705E-2</v>
      </c>
      <c r="C44" t="s">
        <v>199</v>
      </c>
      <c r="D44">
        <v>1</v>
      </c>
      <c r="E44">
        <v>3.8</v>
      </c>
      <c r="F44" s="1">
        <v>44448</v>
      </c>
      <c r="G44" t="s">
        <v>35</v>
      </c>
      <c r="H44" t="s">
        <v>49</v>
      </c>
      <c r="I44" t="s">
        <v>50</v>
      </c>
      <c r="J44" t="s">
        <v>73</v>
      </c>
      <c r="K44">
        <v>2</v>
      </c>
      <c r="L44">
        <v>60</v>
      </c>
      <c r="M44" s="1">
        <v>43665</v>
      </c>
      <c r="N44" t="s">
        <v>39</v>
      </c>
      <c r="O44">
        <v>9</v>
      </c>
      <c r="P44">
        <v>2.9</v>
      </c>
      <c r="Q44" t="s">
        <v>40</v>
      </c>
      <c r="S44">
        <v>22.5</v>
      </c>
      <c r="T44" t="s">
        <v>123</v>
      </c>
      <c r="U44" t="s">
        <v>76</v>
      </c>
      <c r="V44" t="s">
        <v>76</v>
      </c>
      <c r="W44" t="s">
        <v>76</v>
      </c>
      <c r="X44" s="1">
        <v>44456</v>
      </c>
      <c r="Y44">
        <v>3</v>
      </c>
      <c r="Z44" t="s">
        <v>78</v>
      </c>
      <c r="AA44">
        <v>11.33784371</v>
      </c>
      <c r="AB44">
        <v>15</v>
      </c>
      <c r="AC44" s="1">
        <v>44475</v>
      </c>
      <c r="AD44">
        <v>4</v>
      </c>
      <c r="AE44" t="s">
        <v>200</v>
      </c>
      <c r="AF44">
        <v>4</v>
      </c>
      <c r="AG44" t="s">
        <v>44</v>
      </c>
      <c r="AH44">
        <v>2.6150000000000002</v>
      </c>
      <c r="AI44" s="1">
        <v>44510</v>
      </c>
      <c r="AJ44">
        <v>11787409626</v>
      </c>
      <c r="AK44">
        <v>116707026</v>
      </c>
      <c r="AL44">
        <v>2.2000000000000001E-3</v>
      </c>
      <c r="AM44">
        <v>44.68</v>
      </c>
      <c r="AN44">
        <v>95.5</v>
      </c>
      <c r="AO44">
        <v>90.76</v>
      </c>
      <c r="AP44" t="s">
        <v>50</v>
      </c>
      <c r="AQ44" t="s">
        <v>1055</v>
      </c>
      <c r="AR44">
        <v>-0.96822766440658203</v>
      </c>
      <c r="AS44" t="s">
        <v>35</v>
      </c>
      <c r="AT44" t="s">
        <v>35</v>
      </c>
      <c r="AU44">
        <v>2</v>
      </c>
      <c r="AV44">
        <f>_xlfn.IFNA(VLOOKUP($C44,[1]akclindata!$A:$U,17,FALSE),"NA")</f>
        <v>2.9</v>
      </c>
      <c r="AW44">
        <f>_xlfn.IFNA(VLOOKUP($C44,[1]akclindata!$A:$U,17,FALSE),"NA")</f>
        <v>2.9</v>
      </c>
      <c r="AX44">
        <f>_xlfn.IFNA(VLOOKUP($C44,[1]akclindata!$A:$U,7,FALSE),"NA")</f>
        <v>0</v>
      </c>
      <c r="AY44">
        <f>_xlfn.IFNA(VLOOKUP($C44,[1]akclindata!$A:$U,8,FALSE),"NA")</f>
        <v>0</v>
      </c>
      <c r="AZ44">
        <f>_xlfn.IFNA(VLOOKUP($C44,[1]akclindata!$A:$U,9,FALSE),"NA")</f>
        <v>0</v>
      </c>
      <c r="BA44">
        <f>_xlfn.IFNA(VLOOKUP($C44,[1]akclindata!$A:$U,10,FALSE),"NA")</f>
        <v>0</v>
      </c>
      <c r="BB44">
        <f>_xlfn.IFNA(VLOOKUP($C44,[1]akclindata!$A:$U,11,FALSE),"NA")</f>
        <v>0</v>
      </c>
      <c r="BC44" s="1">
        <f>_xlfn.IFNA(VLOOKUP($C44,[1]akclindata!$A:$U,6,FALSE),"NA")</f>
        <v>43682</v>
      </c>
      <c r="BD44" s="1" t="str">
        <f>_xlfn.IFNA(VLOOKUP($C44,[1]akclindata!$A:$U,18,FALSE),"NA")</f>
        <v>Transplant (8/7/19)</v>
      </c>
      <c r="BE44" s="1">
        <f>_xlfn.IFNA(VLOOKUP($C44,[1]akclindata!$A:$U,19,FALSE),"NA")</f>
        <v>43684</v>
      </c>
      <c r="BF44" s="1" t="str">
        <f>_xlfn.IFNA(VLOOKUP($C44,[1]akclindata!$A:$U,20,FALSE),"NA")</f>
        <v>N</v>
      </c>
      <c r="BG44">
        <f>_xlfn.IFNA(VLOOKUP($C44,[1]akclindata!$A:$U,21,FALSE),"NA")</f>
        <v>0</v>
      </c>
    </row>
    <row r="45" spans="1:60" x14ac:dyDescent="0.25">
      <c r="A45" t="s">
        <v>201</v>
      </c>
      <c r="B45">
        <v>0.17060750281216999</v>
      </c>
      <c r="C45" t="s">
        <v>202</v>
      </c>
      <c r="D45">
        <v>1</v>
      </c>
      <c r="E45">
        <v>2.9</v>
      </c>
      <c r="F45" s="1">
        <v>44463</v>
      </c>
      <c r="G45" t="s">
        <v>71</v>
      </c>
      <c r="H45" t="s">
        <v>49</v>
      </c>
      <c r="I45" t="s">
        <v>72</v>
      </c>
      <c r="J45" t="s">
        <v>73</v>
      </c>
      <c r="K45">
        <v>2</v>
      </c>
      <c r="L45">
        <v>72</v>
      </c>
      <c r="M45" s="1">
        <v>42234</v>
      </c>
      <c r="N45" t="s">
        <v>102</v>
      </c>
      <c r="O45">
        <v>6</v>
      </c>
      <c r="P45">
        <v>3.6</v>
      </c>
      <c r="Q45" t="s">
        <v>40</v>
      </c>
      <c r="S45">
        <v>25.09</v>
      </c>
      <c r="T45" t="s">
        <v>147</v>
      </c>
      <c r="U45" t="s">
        <v>76</v>
      </c>
      <c r="V45" t="s">
        <v>76</v>
      </c>
      <c r="W45" t="s">
        <v>76</v>
      </c>
      <c r="X45" s="1">
        <v>44466</v>
      </c>
      <c r="Y45">
        <v>4</v>
      </c>
      <c r="Z45" t="s">
        <v>44</v>
      </c>
      <c r="AA45">
        <v>11.71051724</v>
      </c>
      <c r="AB45">
        <v>15</v>
      </c>
      <c r="AC45" s="1">
        <v>44474</v>
      </c>
      <c r="AD45">
        <v>3</v>
      </c>
      <c r="AE45" t="s">
        <v>203</v>
      </c>
      <c r="AF45">
        <v>4</v>
      </c>
      <c r="AG45" t="s">
        <v>44</v>
      </c>
      <c r="AH45">
        <v>3.5049999999999999</v>
      </c>
      <c r="AI45" s="1">
        <v>44510</v>
      </c>
      <c r="AJ45">
        <v>12781893804</v>
      </c>
      <c r="AK45">
        <v>126553404</v>
      </c>
      <c r="AL45">
        <v>2.3999999999999998E-3</v>
      </c>
      <c r="AM45">
        <v>41.92</v>
      </c>
      <c r="AN45">
        <v>97.1</v>
      </c>
      <c r="AO45">
        <v>92.98</v>
      </c>
      <c r="AP45" t="s">
        <v>104</v>
      </c>
      <c r="AQ45" t="s">
        <v>1055</v>
      </c>
      <c r="AR45">
        <v>-0.68676197611582201</v>
      </c>
      <c r="AS45" t="s">
        <v>71</v>
      </c>
      <c r="AT45" t="s">
        <v>71</v>
      </c>
      <c r="AU45">
        <v>2</v>
      </c>
      <c r="AV45">
        <f>_xlfn.IFNA(VLOOKUP($C45,[1]akclindata!$A:$U,17,FALSE),"NA")</f>
        <v>3.6</v>
      </c>
      <c r="AW45">
        <f>_xlfn.IFNA(VLOOKUP($C45,[1]akclindata!$A:$U,17,FALSE),"NA")</f>
        <v>3.6</v>
      </c>
      <c r="AX45">
        <f>_xlfn.IFNA(VLOOKUP($C45,[1]akclindata!$A:$U,7,FALSE),"NA")</f>
        <v>2</v>
      </c>
      <c r="AY45">
        <f>_xlfn.IFNA(VLOOKUP($C45,[1]akclindata!$A:$U,8,FALSE),"NA")</f>
        <v>2.9</v>
      </c>
      <c r="AZ45">
        <f>_xlfn.IFNA(VLOOKUP($C45,[1]akclindata!$A:$U,9,FALSE),"NA")</f>
        <v>2.4</v>
      </c>
      <c r="BA45" t="str">
        <f>_xlfn.IFNA(VLOOKUP($C45,[1]akclindata!$A:$U,10,FALSE),"NA")</f>
        <v>N</v>
      </c>
      <c r="BB45" t="str">
        <f>_xlfn.IFNA(VLOOKUP($C45,[1]akclindata!$A:$U,11,FALSE),"NA")</f>
        <v>N</v>
      </c>
      <c r="BC45" s="1">
        <f>_xlfn.IFNA(VLOOKUP($C45,[1]akclindata!$A:$U,6,FALSE),"NA")</f>
        <v>42234</v>
      </c>
      <c r="BD45" s="1">
        <f>_xlfn.IFNA(VLOOKUP($C45,[1]akclindata!$A:$U,18,FALSE),"NA")</f>
        <v>0</v>
      </c>
      <c r="BE45" s="1">
        <f>_xlfn.IFNA(VLOOKUP($C45,[1]akclindata!$A:$U,19,FALSE),"NA")</f>
        <v>42332</v>
      </c>
      <c r="BF45" s="1" t="str">
        <f>_xlfn.IFNA(VLOOKUP($C45,[1]akclindata!$A:$U,20,FALSE),"NA")</f>
        <v>N</v>
      </c>
      <c r="BG45">
        <f>_xlfn.IFNA(VLOOKUP($C45,[1]akclindata!$A:$U,21,FALSE),"NA")</f>
        <v>0</v>
      </c>
      <c r="BH45" s="1" t="str">
        <f>_xlfn.IFNA(VLOOKUP($C45,[2]Sheet1!$1:$1048576,6,FALSE),_xlfn.IFNA(VLOOKUP($C45,'[2]Transfer 06.03.22'!$1:$1048576,7,FALSE),_xlfn.IFNA(VLOOKUP($C45,'[2]Transfer 06.08.22'!$1:$1048576,7,FALSE),"None")))</f>
        <v>No Prior Treatment</v>
      </c>
    </row>
    <row r="46" spans="1:60" x14ac:dyDescent="0.25">
      <c r="A46" t="s">
        <v>204</v>
      </c>
      <c r="B46">
        <v>0.73755052181734104</v>
      </c>
      <c r="C46" t="s">
        <v>205</v>
      </c>
      <c r="D46">
        <v>1</v>
      </c>
      <c r="E46">
        <v>4</v>
      </c>
      <c r="F46" s="1">
        <v>44435</v>
      </c>
      <c r="G46" t="s">
        <v>71</v>
      </c>
      <c r="H46" t="s">
        <v>49</v>
      </c>
      <c r="I46" t="s">
        <v>72</v>
      </c>
      <c r="J46" t="s">
        <v>73</v>
      </c>
      <c r="K46">
        <v>1</v>
      </c>
      <c r="L46">
        <v>61</v>
      </c>
      <c r="M46" s="1">
        <v>43305</v>
      </c>
      <c r="N46" t="s">
        <v>102</v>
      </c>
      <c r="O46">
        <v>11</v>
      </c>
      <c r="P46">
        <v>6.4</v>
      </c>
      <c r="Q46" t="s">
        <v>40</v>
      </c>
      <c r="S46">
        <v>30.47</v>
      </c>
      <c r="T46" t="s">
        <v>123</v>
      </c>
      <c r="U46" t="s">
        <v>76</v>
      </c>
      <c r="V46" t="s">
        <v>76</v>
      </c>
      <c r="W46" t="s">
        <v>76</v>
      </c>
      <c r="X46" s="1">
        <v>44455</v>
      </c>
      <c r="Y46">
        <v>1</v>
      </c>
      <c r="Z46" t="s">
        <v>44</v>
      </c>
      <c r="AA46">
        <v>86.48</v>
      </c>
      <c r="AB46">
        <v>15</v>
      </c>
      <c r="AC46" s="1">
        <v>44470</v>
      </c>
      <c r="AD46">
        <v>1</v>
      </c>
      <c r="AE46" t="s">
        <v>206</v>
      </c>
      <c r="AF46">
        <v>4</v>
      </c>
      <c r="AG46" t="s">
        <v>78</v>
      </c>
      <c r="AH46">
        <v>2.78</v>
      </c>
      <c r="AI46" s="1">
        <v>44510</v>
      </c>
      <c r="AJ46">
        <v>9729135676</v>
      </c>
      <c r="AK46">
        <v>96328076</v>
      </c>
      <c r="AL46">
        <v>2.2000000000000001E-3</v>
      </c>
      <c r="AM46">
        <v>41.52</v>
      </c>
      <c r="AN46">
        <v>97.96</v>
      </c>
      <c r="AO46">
        <v>94.4</v>
      </c>
      <c r="AP46" t="s">
        <v>104</v>
      </c>
      <c r="AQ46" t="s">
        <v>1056</v>
      </c>
      <c r="AR46">
        <v>0.44874606099407099</v>
      </c>
      <c r="AS46" t="s">
        <v>71</v>
      </c>
      <c r="AT46" t="s">
        <v>71</v>
      </c>
      <c r="AU46">
        <v>1</v>
      </c>
      <c r="AV46">
        <f>_xlfn.IFNA(VLOOKUP($C46,[1]akclindata!$A:$U,17,FALSE),"NA")</f>
        <v>6.4</v>
      </c>
      <c r="AW46">
        <f>_xlfn.IFNA(VLOOKUP($C46,[1]akclindata!$A:$U,17,FALSE),"NA")</f>
        <v>6.4</v>
      </c>
      <c r="AX46">
        <f>_xlfn.IFNA(VLOOKUP($C46,[1]akclindata!$A:$U,7,FALSE),"NA")</f>
        <v>1</v>
      </c>
      <c r="AY46">
        <f>_xlfn.IFNA(VLOOKUP($C46,[1]akclindata!$A:$U,8,FALSE),"NA")</f>
        <v>2.2999999999999998</v>
      </c>
      <c r="AZ46">
        <f>_xlfn.IFNA(VLOOKUP($C46,[1]akclindata!$A:$U,9,FALSE),"NA")</f>
        <v>2.2999999999999998</v>
      </c>
      <c r="BA46" t="str">
        <f>_xlfn.IFNA(VLOOKUP($C46,[1]akclindata!$A:$U,10,FALSE),"NA")</f>
        <v>N</v>
      </c>
      <c r="BB46" t="str">
        <f>_xlfn.IFNA(VLOOKUP($C46,[1]akclindata!$A:$U,11,FALSE),"NA")</f>
        <v>N</v>
      </c>
      <c r="BC46" s="1">
        <f>_xlfn.IFNA(VLOOKUP($C46,[1]akclindata!$A:$U,6,FALSE),"NA")</f>
        <v>43288</v>
      </c>
      <c r="BD46" s="1">
        <f>_xlfn.IFNA(VLOOKUP($C46,[1]akclindata!$A:$U,18,FALSE),"NA")</f>
        <v>0</v>
      </c>
      <c r="BE46" s="1">
        <f>_xlfn.IFNA(VLOOKUP($C46,[1]akclindata!$A:$U,19,FALSE),"NA")</f>
        <v>43305</v>
      </c>
      <c r="BF46" s="1" t="str">
        <f>_xlfn.IFNA(VLOOKUP($C46,[1]akclindata!$A:$U,20,FALSE),"NA")</f>
        <v>Y (8/8/18)</v>
      </c>
      <c r="BG46">
        <f>_xlfn.IFNA(VLOOKUP($C46,[1]akclindata!$A:$U,21,FALSE),"NA")</f>
        <v>0</v>
      </c>
      <c r="BH46" s="1" t="str">
        <f>_xlfn.IFNA(VLOOKUP($C46,[2]Sheet1!$1:$1048576,6,FALSE),_xlfn.IFNA(VLOOKUP($C46,'[2]Transfer 06.03.22'!$1:$1048576,7,FALSE),_xlfn.IFNA(VLOOKUP($C46,'[2]Transfer 06.08.22'!$1:$1048576,7,FALSE),"None")))</f>
        <v>No Prior Treatment</v>
      </c>
    </row>
    <row r="47" spans="1:60" x14ac:dyDescent="0.25">
      <c r="A47" t="s">
        <v>207</v>
      </c>
      <c r="B47">
        <v>2.1558459223637999E-2</v>
      </c>
      <c r="C47" t="s">
        <v>208</v>
      </c>
      <c r="D47">
        <v>1</v>
      </c>
      <c r="E47">
        <v>2.8</v>
      </c>
      <c r="F47" s="1">
        <v>44464</v>
      </c>
      <c r="G47" t="s">
        <v>71</v>
      </c>
      <c r="H47" t="s">
        <v>49</v>
      </c>
      <c r="I47" t="s">
        <v>72</v>
      </c>
      <c r="J47" t="s">
        <v>73</v>
      </c>
      <c r="K47">
        <v>2</v>
      </c>
      <c r="L47">
        <v>63</v>
      </c>
      <c r="M47" s="1">
        <v>42291</v>
      </c>
      <c r="N47" t="s">
        <v>74</v>
      </c>
      <c r="O47">
        <v>6</v>
      </c>
      <c r="P47">
        <v>150.9</v>
      </c>
      <c r="Q47" t="s">
        <v>40</v>
      </c>
      <c r="S47">
        <v>32.21</v>
      </c>
      <c r="T47" t="s">
        <v>75</v>
      </c>
      <c r="U47" t="s">
        <v>76</v>
      </c>
      <c r="V47" t="s">
        <v>76</v>
      </c>
      <c r="W47" t="s">
        <v>76</v>
      </c>
      <c r="X47" s="1">
        <v>44466</v>
      </c>
      <c r="Y47">
        <v>4</v>
      </c>
      <c r="Z47" t="s">
        <v>44</v>
      </c>
      <c r="AA47">
        <v>22.356249999999999</v>
      </c>
      <c r="AB47">
        <v>15</v>
      </c>
      <c r="AC47" s="1">
        <v>44474</v>
      </c>
      <c r="AD47">
        <v>3</v>
      </c>
      <c r="AE47" t="s">
        <v>209</v>
      </c>
      <c r="AF47">
        <v>4</v>
      </c>
      <c r="AG47" t="s">
        <v>44</v>
      </c>
      <c r="AH47">
        <v>4.58</v>
      </c>
      <c r="AI47" s="1">
        <v>44510</v>
      </c>
      <c r="AJ47">
        <v>8844683322</v>
      </c>
      <c r="AK47">
        <v>87571122</v>
      </c>
      <c r="AL47">
        <v>1.9E-3</v>
      </c>
      <c r="AM47">
        <v>41.66</v>
      </c>
      <c r="AN47">
        <v>97.36</v>
      </c>
      <c r="AO47">
        <v>93.54</v>
      </c>
      <c r="AP47" t="s">
        <v>74</v>
      </c>
      <c r="AQ47" t="s">
        <v>1055</v>
      </c>
      <c r="AR47">
        <v>-1.6569171641212801</v>
      </c>
      <c r="AS47" t="s">
        <v>71</v>
      </c>
      <c r="AT47" t="s">
        <v>71</v>
      </c>
      <c r="AU47">
        <v>2</v>
      </c>
      <c r="AV47">
        <f>_xlfn.IFNA(VLOOKUP($C47,[1]akclindata!$A:$U,17,FALSE),"NA")</f>
        <v>150.9</v>
      </c>
      <c r="AW47">
        <f>_xlfn.IFNA(VLOOKUP($C47,[1]akclindata!$A:$U,17,FALSE),"NA")</f>
        <v>150.9</v>
      </c>
      <c r="AX47">
        <f>_xlfn.IFNA(VLOOKUP($C47,[1]akclindata!$A:$U,7,FALSE),"NA")</f>
        <v>2</v>
      </c>
      <c r="AY47">
        <f>_xlfn.IFNA(VLOOKUP($C47,[1]akclindata!$A:$U,8,FALSE),"NA")</f>
        <v>2.6</v>
      </c>
      <c r="AZ47">
        <f>_xlfn.IFNA(VLOOKUP($C47,[1]akclindata!$A:$U,9,FALSE),"NA")</f>
        <v>1.9</v>
      </c>
      <c r="BA47" t="str">
        <f>_xlfn.IFNA(VLOOKUP($C47,[1]akclindata!$A:$U,10,FALSE),"NA")</f>
        <v>Y</v>
      </c>
      <c r="BB47" t="str">
        <f>_xlfn.IFNA(VLOOKUP($C47,[1]akclindata!$A:$U,11,FALSE),"NA")</f>
        <v>N</v>
      </c>
      <c r="BC47" s="1">
        <f>_xlfn.IFNA(VLOOKUP($C47,[1]akclindata!$A:$U,6,FALSE),"NA")</f>
        <v>42278</v>
      </c>
      <c r="BD47" s="1">
        <f>_xlfn.IFNA(VLOOKUP($C47,[1]akclindata!$A:$U,18,FALSE),"NA")</f>
        <v>0</v>
      </c>
      <c r="BE47" s="1">
        <f>_xlfn.IFNA(VLOOKUP($C47,[1]akclindata!$A:$U,19,FALSE),"NA")</f>
        <v>42291</v>
      </c>
      <c r="BF47" s="1" t="str">
        <f>_xlfn.IFNA(VLOOKUP($C47,[1]akclindata!$A:$U,20,FALSE),"NA")</f>
        <v>N</v>
      </c>
      <c r="BG47">
        <f>_xlfn.IFNA(VLOOKUP($C47,[1]akclindata!$A:$U,21,FALSE),"NA")</f>
        <v>0</v>
      </c>
      <c r="BH47" s="1" t="str">
        <f>_xlfn.IFNA(VLOOKUP($C47,[2]Sheet1!$1:$1048576,6,FALSE),_xlfn.IFNA(VLOOKUP($C47,'[2]Transfer 06.03.22'!$1:$1048576,7,FALSE),_xlfn.IFNA(VLOOKUP($C47,'[2]Transfer 06.08.22'!$1:$1048576,7,FALSE),"None")))</f>
        <v>No Prior Treatment</v>
      </c>
    </row>
    <row r="48" spans="1:60" x14ac:dyDescent="0.25">
      <c r="A48" t="s">
        <v>210</v>
      </c>
      <c r="B48">
        <v>1</v>
      </c>
      <c r="C48" t="s">
        <v>211</v>
      </c>
      <c r="D48">
        <v>1</v>
      </c>
      <c r="E48">
        <v>2.8</v>
      </c>
      <c r="F48" s="1">
        <v>44465</v>
      </c>
      <c r="G48" t="s">
        <v>71</v>
      </c>
      <c r="H48" t="s">
        <v>49</v>
      </c>
      <c r="I48" t="s">
        <v>72</v>
      </c>
      <c r="J48" t="s">
        <v>73</v>
      </c>
      <c r="K48">
        <v>2</v>
      </c>
      <c r="L48">
        <v>54</v>
      </c>
      <c r="M48" s="1">
        <v>42597</v>
      </c>
      <c r="N48" t="s">
        <v>110</v>
      </c>
      <c r="O48">
        <v>5</v>
      </c>
      <c r="P48">
        <v>167.5</v>
      </c>
      <c r="Q48" t="s">
        <v>40</v>
      </c>
      <c r="S48">
        <v>23.92</v>
      </c>
      <c r="T48" t="s">
        <v>115</v>
      </c>
      <c r="U48" t="s">
        <v>175</v>
      </c>
      <c r="V48" t="s">
        <v>175</v>
      </c>
      <c r="W48" t="s">
        <v>175</v>
      </c>
      <c r="X48" s="1">
        <v>44466</v>
      </c>
      <c r="Y48">
        <v>4</v>
      </c>
      <c r="Z48" t="s">
        <v>44</v>
      </c>
      <c r="AA48">
        <v>68.80285714</v>
      </c>
      <c r="AB48">
        <v>15</v>
      </c>
      <c r="AC48" s="1">
        <v>44474</v>
      </c>
      <c r="AD48">
        <v>3</v>
      </c>
      <c r="AE48" t="s">
        <v>212</v>
      </c>
      <c r="AF48">
        <v>4</v>
      </c>
      <c r="AG48" t="s">
        <v>44</v>
      </c>
      <c r="AH48">
        <v>2.7650000000000001</v>
      </c>
      <c r="AI48" s="1">
        <v>44510</v>
      </c>
      <c r="AJ48">
        <v>12813093108</v>
      </c>
      <c r="AK48">
        <v>126862308</v>
      </c>
      <c r="AL48">
        <v>2.3999999999999998E-3</v>
      </c>
      <c r="AM48">
        <v>41.53</v>
      </c>
      <c r="AN48">
        <v>97.41</v>
      </c>
      <c r="AO48">
        <v>93.48</v>
      </c>
      <c r="AP48" t="s">
        <v>110</v>
      </c>
      <c r="AQ48" t="s">
        <v>1055</v>
      </c>
      <c r="AR48">
        <v>7.5</v>
      </c>
      <c r="AS48" t="s">
        <v>71</v>
      </c>
      <c r="AT48" t="s">
        <v>71</v>
      </c>
      <c r="AU48">
        <v>2</v>
      </c>
      <c r="AV48">
        <f>_xlfn.IFNA(VLOOKUP($C48,[1]akclindata!$A:$U,17,FALSE),"NA")</f>
        <v>167.5</v>
      </c>
      <c r="AW48">
        <f>_xlfn.IFNA(VLOOKUP($C48,[1]akclindata!$A:$U,17,FALSE),"NA")</f>
        <v>167.5</v>
      </c>
      <c r="AX48">
        <f>_xlfn.IFNA(VLOOKUP($C48,[1]akclindata!$A:$U,7,FALSE),"NA")</f>
        <v>10</v>
      </c>
      <c r="AY48">
        <f>_xlfn.IFNA(VLOOKUP($C48,[1]akclindata!$A:$U,8,FALSE),"NA")</f>
        <v>7.9</v>
      </c>
      <c r="AZ48">
        <f>_xlfn.IFNA(VLOOKUP($C48,[1]akclindata!$A:$U,9,FALSE),"NA")</f>
        <v>7.4</v>
      </c>
      <c r="BA48" t="str">
        <f>_xlfn.IFNA(VLOOKUP($C48,[1]akclindata!$A:$U,10,FALSE),"NA")</f>
        <v>Y</v>
      </c>
      <c r="BB48" t="str">
        <f>_xlfn.IFNA(VLOOKUP($C48,[1]akclindata!$A:$U,11,FALSE),"NA")</f>
        <v>Y (bone)</v>
      </c>
      <c r="BC48" s="1">
        <f>_xlfn.IFNA(VLOOKUP($C48,[1]akclindata!$A:$U,6,FALSE),"NA")</f>
        <v>42543</v>
      </c>
      <c r="BD48" s="1">
        <f>_xlfn.IFNA(VLOOKUP($C48,[1]akclindata!$A:$U,18,FALSE),"NA")</f>
        <v>0</v>
      </c>
      <c r="BE48" s="1">
        <f>_xlfn.IFNA(VLOOKUP($C48,[1]akclindata!$A:$U,19,FALSE),"NA")</f>
        <v>42789</v>
      </c>
      <c r="BF48" s="1" t="str">
        <f>_xlfn.IFNA(VLOOKUP($C48,[1]akclindata!$A:$U,20,FALSE),"NA")</f>
        <v>Y (3/15/17)</v>
      </c>
      <c r="BG48">
        <f>_xlfn.IFNA(VLOOKUP($C48,[1]akclindata!$A:$U,21,FALSE),"NA")</f>
        <v>0</v>
      </c>
      <c r="BH48" s="1">
        <f>_xlfn.IFNA(VLOOKUP($C48,[2]Sheet1!$1:$1048576,6,FALSE),_xlfn.IFNA(VLOOKUP($C48,'[2]Transfer 06.03.22'!$1:$1048576,7,FALSE),_xlfn.IFNA(VLOOKUP($C48,'[2]Transfer 06.08.22'!$1:$1048576,7,FALSE),"None")))</f>
        <v>42578</v>
      </c>
    </row>
    <row r="49" spans="1:60" x14ac:dyDescent="0.25">
      <c r="A49" t="s">
        <v>213</v>
      </c>
      <c r="B49">
        <v>0.999195791298643</v>
      </c>
      <c r="C49" t="s">
        <v>214</v>
      </c>
      <c r="D49">
        <v>1</v>
      </c>
      <c r="E49">
        <v>2.2000000000000002</v>
      </c>
      <c r="F49" s="1">
        <v>44467</v>
      </c>
      <c r="G49" t="s">
        <v>71</v>
      </c>
      <c r="H49" t="s">
        <v>49</v>
      </c>
      <c r="I49" t="s">
        <v>72</v>
      </c>
      <c r="J49" t="s">
        <v>73</v>
      </c>
      <c r="K49">
        <v>1</v>
      </c>
      <c r="L49">
        <v>45</v>
      </c>
      <c r="M49" s="1">
        <v>42570</v>
      </c>
      <c r="N49" t="s">
        <v>110</v>
      </c>
      <c r="O49">
        <v>6</v>
      </c>
      <c r="P49">
        <v>1639</v>
      </c>
      <c r="Q49" t="s">
        <v>40</v>
      </c>
      <c r="S49">
        <v>28.2</v>
      </c>
      <c r="T49" t="s">
        <v>115</v>
      </c>
      <c r="U49" t="s">
        <v>76</v>
      </c>
      <c r="V49" t="s">
        <v>76</v>
      </c>
      <c r="W49" t="s">
        <v>76</v>
      </c>
      <c r="X49" s="1">
        <v>44466</v>
      </c>
      <c r="Y49">
        <v>4</v>
      </c>
      <c r="Z49" t="s">
        <v>44</v>
      </c>
      <c r="AA49">
        <v>42.906818180000002</v>
      </c>
      <c r="AB49">
        <v>15</v>
      </c>
      <c r="AC49" s="1">
        <v>44474</v>
      </c>
      <c r="AD49">
        <v>3</v>
      </c>
      <c r="AE49" t="s">
        <v>215</v>
      </c>
      <c r="AF49">
        <v>4</v>
      </c>
      <c r="AG49" t="s">
        <v>44</v>
      </c>
      <c r="AH49">
        <v>3.3849999999999998</v>
      </c>
      <c r="AI49" s="1">
        <v>44510</v>
      </c>
      <c r="AJ49">
        <v>10965125600</v>
      </c>
      <c r="AK49">
        <v>108565600</v>
      </c>
      <c r="AL49">
        <v>2.2000000000000001E-3</v>
      </c>
      <c r="AM49">
        <v>41.63</v>
      </c>
      <c r="AN49">
        <v>97.38</v>
      </c>
      <c r="AO49">
        <v>93.54</v>
      </c>
      <c r="AP49" t="s">
        <v>110</v>
      </c>
      <c r="AQ49" t="s">
        <v>1056</v>
      </c>
      <c r="AR49">
        <v>3.0942818283222402</v>
      </c>
      <c r="AS49" t="s">
        <v>71</v>
      </c>
      <c r="AT49" t="s">
        <v>71</v>
      </c>
      <c r="AU49">
        <v>1</v>
      </c>
      <c r="AV49">
        <f>_xlfn.IFNA(VLOOKUP($C49,[1]akclindata!$A:$U,17,FALSE),"NA")</f>
        <v>1639</v>
      </c>
      <c r="AW49">
        <f>_xlfn.IFNA(VLOOKUP($C49,[1]akclindata!$A:$U,17,FALSE),"NA")</f>
        <v>1639</v>
      </c>
      <c r="AX49">
        <f>_xlfn.IFNA(VLOOKUP($C49,[1]akclindata!$A:$U,7,FALSE),"NA")</f>
        <v>10</v>
      </c>
      <c r="AY49">
        <f>_xlfn.IFNA(VLOOKUP($C49,[1]akclindata!$A:$U,8,FALSE),"NA")</f>
        <v>10</v>
      </c>
      <c r="AZ49">
        <f>_xlfn.IFNA(VLOOKUP($C49,[1]akclindata!$A:$U,9,FALSE),"NA")</f>
        <v>10</v>
      </c>
      <c r="BA49" t="str">
        <f>_xlfn.IFNA(VLOOKUP($C49,[1]akclindata!$A:$U,10,FALSE),"NA")</f>
        <v>Y</v>
      </c>
      <c r="BB49" t="str">
        <f>_xlfn.IFNA(VLOOKUP($C49,[1]akclindata!$A:$U,11,FALSE),"NA")</f>
        <v>N</v>
      </c>
      <c r="BC49" s="1">
        <f>_xlfn.IFNA(VLOOKUP($C49,[1]akclindata!$A:$U,6,FALSE),"NA")</f>
        <v>42564</v>
      </c>
      <c r="BD49" s="1">
        <f>_xlfn.IFNA(VLOOKUP($C49,[1]akclindata!$A:$U,18,FALSE),"NA")</f>
        <v>0</v>
      </c>
      <c r="BE49" s="1">
        <f>_xlfn.IFNA(VLOOKUP($C49,[1]akclindata!$A:$U,19,FALSE),"NA")</f>
        <v>42570</v>
      </c>
      <c r="BF49" s="1" t="str">
        <f>_xlfn.IFNA(VLOOKUP($C49,[1]akclindata!$A:$U,20,FALSE),"NA")</f>
        <v>N</v>
      </c>
      <c r="BG49">
        <f>_xlfn.IFNA(VLOOKUP($C49,[1]akclindata!$A:$U,21,FALSE),"NA")</f>
        <v>0</v>
      </c>
      <c r="BH49" s="1" t="str">
        <f>_xlfn.IFNA(VLOOKUP($C49,[2]Sheet1!$1:$1048576,6,FALSE),_xlfn.IFNA(VLOOKUP($C49,'[2]Transfer 06.03.22'!$1:$1048576,7,FALSE),_xlfn.IFNA(VLOOKUP($C49,'[2]Transfer 06.08.22'!$1:$1048576,7,FALSE),"None")))</f>
        <v>No Prior Treatment</v>
      </c>
    </row>
    <row r="50" spans="1:60" x14ac:dyDescent="0.25">
      <c r="A50" t="s">
        <v>216</v>
      </c>
      <c r="B50">
        <v>0.98892615427866204</v>
      </c>
      <c r="C50" t="s">
        <v>217</v>
      </c>
      <c r="D50">
        <v>1</v>
      </c>
      <c r="E50">
        <v>4</v>
      </c>
      <c r="F50" s="1">
        <v>44468</v>
      </c>
      <c r="G50" t="s">
        <v>71</v>
      </c>
      <c r="H50" t="s">
        <v>49</v>
      </c>
      <c r="I50" t="s">
        <v>72</v>
      </c>
      <c r="J50" t="s">
        <v>73</v>
      </c>
      <c r="K50">
        <v>2</v>
      </c>
      <c r="L50">
        <v>75</v>
      </c>
      <c r="M50" s="1">
        <v>42622</v>
      </c>
      <c r="N50" t="s">
        <v>74</v>
      </c>
      <c r="O50">
        <v>7</v>
      </c>
      <c r="P50">
        <v>48.9</v>
      </c>
      <c r="Q50" t="s">
        <v>40</v>
      </c>
      <c r="S50">
        <v>24.43</v>
      </c>
      <c r="T50" t="s">
        <v>75</v>
      </c>
      <c r="U50" t="s">
        <v>76</v>
      </c>
      <c r="V50" t="s">
        <v>76</v>
      </c>
      <c r="W50" t="s">
        <v>76</v>
      </c>
      <c r="X50" s="1">
        <v>44466</v>
      </c>
      <c r="Y50">
        <v>4</v>
      </c>
      <c r="Z50" t="s">
        <v>44</v>
      </c>
      <c r="AA50">
        <v>17.207249999999998</v>
      </c>
      <c r="AB50">
        <v>15</v>
      </c>
      <c r="AC50" s="1">
        <v>44474</v>
      </c>
      <c r="AD50">
        <v>3</v>
      </c>
      <c r="AE50" t="s">
        <v>218</v>
      </c>
      <c r="AF50">
        <v>4</v>
      </c>
      <c r="AG50" t="s">
        <v>44</v>
      </c>
      <c r="AH50">
        <v>1.7050000000000001</v>
      </c>
      <c r="AI50" s="1">
        <v>44510</v>
      </c>
      <c r="AJ50">
        <v>11122437342</v>
      </c>
      <c r="AK50">
        <v>110123142</v>
      </c>
      <c r="AL50">
        <v>2.3999999999999998E-3</v>
      </c>
      <c r="AM50">
        <v>42.45</v>
      </c>
      <c r="AN50">
        <v>95.34</v>
      </c>
      <c r="AO50">
        <v>90.8</v>
      </c>
      <c r="AP50" t="s">
        <v>74</v>
      </c>
      <c r="AQ50" t="s">
        <v>1055</v>
      </c>
      <c r="AR50">
        <v>1.95086539418287</v>
      </c>
      <c r="AS50" t="s">
        <v>71</v>
      </c>
      <c r="AT50" t="s">
        <v>71</v>
      </c>
      <c r="AU50">
        <v>2</v>
      </c>
      <c r="AV50">
        <f>_xlfn.IFNA(VLOOKUP($C50,[1]akclindata!$A:$U,17,FALSE),"NA")</f>
        <v>48.9</v>
      </c>
      <c r="AW50">
        <f>_xlfn.IFNA(VLOOKUP($C50,[1]akclindata!$A:$U,17,FALSE),"NA")</f>
        <v>48.9</v>
      </c>
      <c r="AX50">
        <f>_xlfn.IFNA(VLOOKUP($C50,[1]akclindata!$A:$U,7,FALSE),"NA")</f>
        <v>10</v>
      </c>
      <c r="AY50">
        <f>_xlfn.IFNA(VLOOKUP($C50,[1]akclindata!$A:$U,8,FALSE),"NA")</f>
        <v>2.6</v>
      </c>
      <c r="AZ50">
        <f>_xlfn.IFNA(VLOOKUP($C50,[1]akclindata!$A:$U,9,FALSE),"NA")</f>
        <v>2.7</v>
      </c>
      <c r="BA50" t="str">
        <f>_xlfn.IFNA(VLOOKUP($C50,[1]akclindata!$A:$U,10,FALSE),"NA")</f>
        <v>N</v>
      </c>
      <c r="BB50" t="str">
        <f>_xlfn.IFNA(VLOOKUP($C50,[1]akclindata!$A:$U,11,FALSE),"NA")</f>
        <v>N</v>
      </c>
      <c r="BC50" s="1">
        <f>_xlfn.IFNA(VLOOKUP($C50,[1]akclindata!$A:$U,6,FALSE),"NA")</f>
        <v>42591</v>
      </c>
      <c r="BD50" s="1">
        <f>_xlfn.IFNA(VLOOKUP($C50,[1]akclindata!$A:$U,18,FALSE),"NA")</f>
        <v>0</v>
      </c>
      <c r="BE50" s="1">
        <f>_xlfn.IFNA(VLOOKUP($C50,[1]akclindata!$A:$U,19,FALSE),"NA")</f>
        <v>42622</v>
      </c>
      <c r="BF50" s="1" t="str">
        <f>_xlfn.IFNA(VLOOKUP($C50,[1]akclindata!$A:$U,20,FALSE),"NA")</f>
        <v>N</v>
      </c>
      <c r="BG50">
        <f>_xlfn.IFNA(VLOOKUP($C50,[1]akclindata!$A:$U,21,FALSE),"NA")</f>
        <v>0</v>
      </c>
      <c r="BH50" s="1">
        <f>_xlfn.IFNA(VLOOKUP($C50,[2]Sheet1!$1:$1048576,6,FALSE),_xlfn.IFNA(VLOOKUP($C50,'[2]Transfer 06.03.22'!$1:$1048576,7,FALSE),_xlfn.IFNA(VLOOKUP($C50,'[2]Transfer 06.08.22'!$1:$1048576,7,FALSE),"None")))</f>
        <v>41241</v>
      </c>
    </row>
    <row r="51" spans="1:60" x14ac:dyDescent="0.25">
      <c r="A51" t="s">
        <v>219</v>
      </c>
      <c r="B51">
        <v>1</v>
      </c>
      <c r="C51" t="s">
        <v>220</v>
      </c>
      <c r="D51">
        <v>1</v>
      </c>
      <c r="E51">
        <v>3.7</v>
      </c>
      <c r="F51" s="1">
        <v>44469</v>
      </c>
      <c r="G51" t="s">
        <v>71</v>
      </c>
      <c r="H51" t="s">
        <v>49</v>
      </c>
      <c r="I51" t="s">
        <v>72</v>
      </c>
      <c r="J51" t="s">
        <v>73</v>
      </c>
      <c r="K51">
        <v>2</v>
      </c>
      <c r="L51">
        <v>65</v>
      </c>
      <c r="M51" s="1">
        <v>42642</v>
      </c>
      <c r="N51" t="s">
        <v>110</v>
      </c>
      <c r="O51">
        <v>6</v>
      </c>
      <c r="P51">
        <v>187596</v>
      </c>
      <c r="Q51" t="s">
        <v>40</v>
      </c>
      <c r="S51">
        <v>21.79</v>
      </c>
      <c r="T51" t="s">
        <v>75</v>
      </c>
      <c r="U51" t="s">
        <v>76</v>
      </c>
      <c r="V51" t="s">
        <v>76</v>
      </c>
      <c r="W51" t="s">
        <v>76</v>
      </c>
      <c r="X51" s="1">
        <v>44466</v>
      </c>
      <c r="Y51">
        <v>4</v>
      </c>
      <c r="Z51" t="s">
        <v>44</v>
      </c>
      <c r="AA51">
        <v>141.39337839999999</v>
      </c>
      <c r="AB51">
        <v>15</v>
      </c>
      <c r="AC51" s="1">
        <v>44474</v>
      </c>
      <c r="AD51">
        <v>3</v>
      </c>
      <c r="AE51" t="s">
        <v>221</v>
      </c>
      <c r="AF51">
        <v>4</v>
      </c>
      <c r="AG51" t="s">
        <v>44</v>
      </c>
      <c r="AH51">
        <v>3.73</v>
      </c>
      <c r="AI51" s="1">
        <v>44510</v>
      </c>
      <c r="AJ51">
        <v>8704639348</v>
      </c>
      <c r="AK51">
        <v>86184548</v>
      </c>
      <c r="AL51">
        <v>2.3999999999999998E-3</v>
      </c>
      <c r="AM51">
        <v>41.74</v>
      </c>
      <c r="AN51">
        <v>97.31</v>
      </c>
      <c r="AO51">
        <v>93.42</v>
      </c>
      <c r="AP51" t="s">
        <v>110</v>
      </c>
      <c r="AQ51" t="s">
        <v>1055</v>
      </c>
      <c r="AR51">
        <v>7.5</v>
      </c>
      <c r="AS51" t="s">
        <v>71</v>
      </c>
      <c r="AT51" t="s">
        <v>71</v>
      </c>
      <c r="AU51">
        <v>2</v>
      </c>
      <c r="AV51">
        <f>_xlfn.IFNA(VLOOKUP($C51,[1]akclindata!$A:$U,17,FALSE),"NA")</f>
        <v>187596</v>
      </c>
      <c r="AW51">
        <f>_xlfn.IFNA(VLOOKUP($C51,[1]akclindata!$A:$U,17,FALSE),"NA")</f>
        <v>187596</v>
      </c>
      <c r="AX51">
        <f>_xlfn.IFNA(VLOOKUP($C51,[1]akclindata!$A:$U,7,FALSE),"NA")</f>
        <v>10</v>
      </c>
      <c r="AY51" t="str">
        <f>_xlfn.IFNA(VLOOKUP($C51,[1]akclindata!$A:$U,8,FALSE),"NA")</f>
        <v>&gt;10</v>
      </c>
      <c r="AZ51">
        <f>_xlfn.IFNA(VLOOKUP($C51,[1]akclindata!$A:$U,9,FALSE),"NA")</f>
        <v>0</v>
      </c>
      <c r="BA51" t="str">
        <f>_xlfn.IFNA(VLOOKUP($C51,[1]akclindata!$A:$U,10,FALSE),"NA")</f>
        <v>Y</v>
      </c>
      <c r="BB51" t="str">
        <f>_xlfn.IFNA(VLOOKUP($C51,[1]akclindata!$A:$U,11,FALSE),"NA")</f>
        <v>N</v>
      </c>
      <c r="BC51" s="1">
        <f>_xlfn.IFNA(VLOOKUP($C51,[1]akclindata!$A:$U,6,FALSE),"NA")</f>
        <v>42626</v>
      </c>
      <c r="BD51" s="1">
        <f>_xlfn.IFNA(VLOOKUP($C51,[1]akclindata!$A:$U,18,FALSE),"NA")</f>
        <v>0</v>
      </c>
      <c r="BE51" s="1">
        <f>_xlfn.IFNA(VLOOKUP($C51,[1]akclindata!$A:$U,19,FALSE),"NA")</f>
        <v>42642</v>
      </c>
      <c r="BF51" s="1" t="str">
        <f>_xlfn.IFNA(VLOOKUP($C51,[1]akclindata!$A:$U,20,FALSE),"NA")</f>
        <v>Y (Unknown)</v>
      </c>
      <c r="BG51">
        <f>_xlfn.IFNA(VLOOKUP($C51,[1]akclindata!$A:$U,21,FALSE),"NA")</f>
        <v>0</v>
      </c>
      <c r="BH51" s="1" t="str">
        <f>_xlfn.IFNA(VLOOKUP($C51,[2]Sheet1!$1:$1048576,6,FALSE),_xlfn.IFNA(VLOOKUP($C51,'[2]Transfer 06.03.22'!$1:$1048576,7,FALSE),_xlfn.IFNA(VLOOKUP($C51,'[2]Transfer 06.08.22'!$1:$1048576,7,FALSE),"None")))</f>
        <v>No Prior Treatment</v>
      </c>
    </row>
    <row r="52" spans="1:60" x14ac:dyDescent="0.25">
      <c r="A52" t="s">
        <v>223</v>
      </c>
      <c r="B52">
        <v>1</v>
      </c>
      <c r="C52" t="s">
        <v>224</v>
      </c>
      <c r="D52">
        <v>1</v>
      </c>
      <c r="E52">
        <v>3</v>
      </c>
      <c r="F52" s="1">
        <v>44470</v>
      </c>
      <c r="G52" t="s">
        <v>71</v>
      </c>
      <c r="H52" t="s">
        <v>49</v>
      </c>
      <c r="I52" t="s">
        <v>72</v>
      </c>
      <c r="J52" t="s">
        <v>73</v>
      </c>
      <c r="K52">
        <v>2</v>
      </c>
      <c r="L52">
        <v>38</v>
      </c>
      <c r="M52" s="1">
        <v>42822</v>
      </c>
      <c r="N52" t="s">
        <v>110</v>
      </c>
      <c r="O52">
        <v>5</v>
      </c>
      <c r="P52">
        <v>542424</v>
      </c>
      <c r="Q52" t="s">
        <v>40</v>
      </c>
      <c r="S52">
        <v>22.71</v>
      </c>
      <c r="T52" t="s">
        <v>37</v>
      </c>
      <c r="U52" t="s">
        <v>175</v>
      </c>
      <c r="V52" t="s">
        <v>175</v>
      </c>
      <c r="W52" t="s">
        <v>175</v>
      </c>
      <c r="X52" s="1">
        <v>44466</v>
      </c>
      <c r="Y52">
        <v>4</v>
      </c>
      <c r="Z52" t="s">
        <v>44</v>
      </c>
      <c r="AA52">
        <v>82.03</v>
      </c>
      <c r="AB52">
        <v>15</v>
      </c>
      <c r="AC52" s="1">
        <v>44474</v>
      </c>
      <c r="AD52">
        <v>3</v>
      </c>
      <c r="AE52" t="s">
        <v>225</v>
      </c>
      <c r="AF52">
        <v>4</v>
      </c>
      <c r="AG52" t="s">
        <v>44</v>
      </c>
      <c r="AH52">
        <v>6.67</v>
      </c>
      <c r="AI52" s="1">
        <v>44510</v>
      </c>
      <c r="AJ52">
        <v>10892893430</v>
      </c>
      <c r="AK52">
        <v>107850430</v>
      </c>
      <c r="AL52">
        <v>2.3999999999999998E-3</v>
      </c>
      <c r="AM52">
        <v>42.17</v>
      </c>
      <c r="AN52">
        <v>97.24</v>
      </c>
      <c r="AO52">
        <v>93.26</v>
      </c>
      <c r="AP52" t="s">
        <v>110</v>
      </c>
      <c r="AQ52" t="s">
        <v>1055</v>
      </c>
      <c r="AR52">
        <v>7.5</v>
      </c>
      <c r="AS52" t="s">
        <v>71</v>
      </c>
      <c r="AT52" t="s">
        <v>71</v>
      </c>
      <c r="AU52">
        <v>2</v>
      </c>
      <c r="AV52">
        <f>_xlfn.IFNA(VLOOKUP($C52,[1]akclindata!$A:$U,17,FALSE),"NA")</f>
        <v>542424</v>
      </c>
      <c r="AW52">
        <f>_xlfn.IFNA(VLOOKUP($C52,[1]akclindata!$A:$U,17,FALSE),"NA")</f>
        <v>542424</v>
      </c>
      <c r="AX52">
        <f>_xlfn.IFNA(VLOOKUP($C52,[1]akclindata!$A:$U,7,FALSE),"NA")</f>
        <v>10</v>
      </c>
      <c r="AY52">
        <f>_xlfn.IFNA(VLOOKUP($C52,[1]akclindata!$A:$U,8,FALSE),"NA")</f>
        <v>11.4</v>
      </c>
      <c r="AZ52">
        <f>_xlfn.IFNA(VLOOKUP($C52,[1]akclindata!$A:$U,9,FALSE),"NA")</f>
        <v>11.9</v>
      </c>
      <c r="BA52" t="str">
        <f>_xlfn.IFNA(VLOOKUP($C52,[1]akclindata!$A:$U,10,FALSE),"NA")</f>
        <v>N</v>
      </c>
      <c r="BB52" t="str">
        <f>_xlfn.IFNA(VLOOKUP($C52,[1]akclindata!$A:$U,11,FALSE),"NA")</f>
        <v>N</v>
      </c>
      <c r="BC52" s="1">
        <f>_xlfn.IFNA(VLOOKUP($C52,[1]akclindata!$A:$U,6,FALSE),"NA")</f>
        <v>42797</v>
      </c>
      <c r="BD52" s="1">
        <f>_xlfn.IFNA(VLOOKUP($C52,[1]akclindata!$A:$U,18,FALSE),"NA")</f>
        <v>0</v>
      </c>
      <c r="BE52" s="1">
        <f>_xlfn.IFNA(VLOOKUP($C52,[1]akclindata!$A:$U,19,FALSE),"NA")</f>
        <v>42822</v>
      </c>
      <c r="BF52" s="1" t="str">
        <f>_xlfn.IFNA(VLOOKUP($C52,[1]akclindata!$A:$U,20,FALSE),"NA")</f>
        <v>N</v>
      </c>
      <c r="BG52">
        <f>_xlfn.IFNA(VLOOKUP($C52,[1]akclindata!$A:$U,21,FALSE),"NA")</f>
        <v>0</v>
      </c>
      <c r="BH52" s="1">
        <f>_xlfn.IFNA(VLOOKUP($C52,[2]Sheet1!$1:$1048576,6,FALSE),_xlfn.IFNA(VLOOKUP($C52,'[2]Transfer 06.03.22'!$1:$1048576,7,FALSE),_xlfn.IFNA(VLOOKUP($C52,'[2]Transfer 06.08.22'!$1:$1048576,7,FALSE),"None")))</f>
        <v>42688</v>
      </c>
    </row>
    <row r="53" spans="1:60" x14ac:dyDescent="0.25">
      <c r="A53" t="s">
        <v>226</v>
      </c>
      <c r="B53">
        <v>1</v>
      </c>
      <c r="C53" t="s">
        <v>227</v>
      </c>
      <c r="D53">
        <v>1</v>
      </c>
      <c r="E53">
        <v>1.7</v>
      </c>
      <c r="F53" s="1">
        <v>44471</v>
      </c>
      <c r="G53" t="s">
        <v>71</v>
      </c>
      <c r="H53" t="s">
        <v>49</v>
      </c>
      <c r="I53" t="s">
        <v>72</v>
      </c>
      <c r="J53" t="s">
        <v>73</v>
      </c>
      <c r="K53">
        <v>2</v>
      </c>
      <c r="L53">
        <v>70</v>
      </c>
      <c r="M53" s="1">
        <v>42718</v>
      </c>
      <c r="N53" t="s">
        <v>110</v>
      </c>
      <c r="O53">
        <v>5</v>
      </c>
      <c r="P53">
        <v>4706</v>
      </c>
      <c r="Q53" t="s">
        <v>40</v>
      </c>
      <c r="S53">
        <v>24.39</v>
      </c>
      <c r="T53" t="s">
        <v>75</v>
      </c>
      <c r="U53" t="s">
        <v>76</v>
      </c>
      <c r="V53" t="s">
        <v>76</v>
      </c>
      <c r="W53" t="s">
        <v>76</v>
      </c>
      <c r="X53" s="1">
        <v>44466</v>
      </c>
      <c r="Y53">
        <v>4</v>
      </c>
      <c r="Z53" t="s">
        <v>44</v>
      </c>
      <c r="AA53">
        <v>182.84941180000001</v>
      </c>
      <c r="AB53">
        <v>15</v>
      </c>
      <c r="AC53" s="1">
        <v>44474</v>
      </c>
      <c r="AD53">
        <v>3</v>
      </c>
      <c r="AE53" t="s">
        <v>228</v>
      </c>
      <c r="AF53">
        <v>4</v>
      </c>
      <c r="AG53" t="s">
        <v>44</v>
      </c>
      <c r="AH53">
        <v>6.99</v>
      </c>
      <c r="AI53" s="1">
        <v>44510</v>
      </c>
      <c r="AJ53">
        <v>13054545526</v>
      </c>
      <c r="AK53">
        <v>129252926</v>
      </c>
      <c r="AL53">
        <v>2.3999999999999998E-3</v>
      </c>
      <c r="AM53">
        <v>41</v>
      </c>
      <c r="AN53">
        <v>97.78</v>
      </c>
      <c r="AO53">
        <v>94.06</v>
      </c>
      <c r="AP53" t="s">
        <v>110</v>
      </c>
      <c r="AQ53" t="s">
        <v>1055</v>
      </c>
      <c r="AR53">
        <v>7.5</v>
      </c>
      <c r="AS53" t="s">
        <v>71</v>
      </c>
      <c r="AT53" t="s">
        <v>71</v>
      </c>
      <c r="AU53">
        <v>2</v>
      </c>
      <c r="AV53">
        <f>_xlfn.IFNA(VLOOKUP($C53,[1]akclindata!$A:$U,17,FALSE),"NA")</f>
        <v>4706</v>
      </c>
      <c r="AW53">
        <f>_xlfn.IFNA(VLOOKUP($C53,[1]akclindata!$A:$U,17,FALSE),"NA")</f>
        <v>4706</v>
      </c>
      <c r="AX53">
        <f>_xlfn.IFNA(VLOOKUP($C53,[1]akclindata!$A:$U,7,FALSE),"NA")</f>
        <v>1</v>
      </c>
      <c r="AY53">
        <f>_xlfn.IFNA(VLOOKUP($C53,[1]akclindata!$A:$U,8,FALSE),"NA")</f>
        <v>9</v>
      </c>
      <c r="AZ53">
        <f>_xlfn.IFNA(VLOOKUP($C53,[1]akclindata!$A:$U,9,FALSE),"NA")</f>
        <v>8.1999999999999993</v>
      </c>
      <c r="BA53" t="str">
        <f>_xlfn.IFNA(VLOOKUP($C53,[1]akclindata!$A:$U,10,FALSE),"NA")</f>
        <v>Y</v>
      </c>
      <c r="BB53" t="str">
        <f>_xlfn.IFNA(VLOOKUP($C53,[1]akclindata!$A:$U,11,FALSE),"NA")</f>
        <v>N</v>
      </c>
      <c r="BC53" s="1">
        <f>_xlfn.IFNA(VLOOKUP($C53,[1]akclindata!$A:$U,6,FALSE),"NA")</f>
        <v>42690</v>
      </c>
      <c r="BD53" s="1" t="str">
        <f>_xlfn.IFNA(VLOOKUP($C53,[1]akclindata!$A:$U,18,FALSE),"NA")</f>
        <v>Surgery (12/14/16)</v>
      </c>
      <c r="BE53" s="1">
        <f>_xlfn.IFNA(VLOOKUP($C53,[1]akclindata!$A:$U,19,FALSE),"NA")</f>
        <v>42808</v>
      </c>
      <c r="BF53" s="1" t="str">
        <f>_xlfn.IFNA(VLOOKUP($C53,[1]akclindata!$A:$U,20,FALSE),"NA")</f>
        <v>Y (4/18/17)</v>
      </c>
      <c r="BG53">
        <f>_xlfn.IFNA(VLOOKUP($C53,[1]akclindata!$A:$U,21,FALSE),"NA")</f>
        <v>0</v>
      </c>
      <c r="BH53" s="1" t="str">
        <f>_xlfn.IFNA(VLOOKUP($C53,[2]Sheet1!$1:$1048576,6,FALSE),_xlfn.IFNA(VLOOKUP($C53,'[2]Transfer 06.03.22'!$1:$1048576,7,FALSE),_xlfn.IFNA(VLOOKUP($C53,'[2]Transfer 06.08.22'!$1:$1048576,7,FALSE),"None")))</f>
        <v>No Prior Treatment</v>
      </c>
    </row>
    <row r="54" spans="1:60" x14ac:dyDescent="0.25">
      <c r="A54" t="s">
        <v>229</v>
      </c>
      <c r="B54">
        <v>0.59981859244478697</v>
      </c>
      <c r="C54" t="s">
        <v>230</v>
      </c>
      <c r="D54">
        <v>1</v>
      </c>
      <c r="E54">
        <v>2.8</v>
      </c>
      <c r="F54" s="1">
        <v>44472</v>
      </c>
      <c r="G54" t="s">
        <v>71</v>
      </c>
      <c r="H54" t="s">
        <v>49</v>
      </c>
      <c r="I54" t="s">
        <v>72</v>
      </c>
      <c r="J54" t="s">
        <v>73</v>
      </c>
      <c r="K54">
        <v>2</v>
      </c>
      <c r="L54">
        <v>67</v>
      </c>
      <c r="M54" s="1">
        <v>42944</v>
      </c>
      <c r="N54" t="s">
        <v>74</v>
      </c>
      <c r="O54">
        <v>7</v>
      </c>
      <c r="P54">
        <v>4.4000000000000004</v>
      </c>
      <c r="Q54" t="s">
        <v>40</v>
      </c>
      <c r="S54">
        <v>25.81</v>
      </c>
      <c r="T54" t="s">
        <v>115</v>
      </c>
      <c r="U54" t="s">
        <v>1057</v>
      </c>
      <c r="V54" t="s">
        <v>1057</v>
      </c>
      <c r="W54" t="s">
        <v>1057</v>
      </c>
      <c r="X54" s="1">
        <v>44466</v>
      </c>
      <c r="Y54">
        <v>4</v>
      </c>
      <c r="Z54" t="s">
        <v>44</v>
      </c>
      <c r="AA54">
        <v>15.951428569999999</v>
      </c>
      <c r="AB54">
        <v>15</v>
      </c>
      <c r="AC54" s="1">
        <v>44474</v>
      </c>
      <c r="AD54">
        <v>3</v>
      </c>
      <c r="AE54" t="s">
        <v>231</v>
      </c>
      <c r="AF54">
        <v>4</v>
      </c>
      <c r="AG54" t="s">
        <v>44</v>
      </c>
      <c r="AH54">
        <v>4.2949999999999999</v>
      </c>
      <c r="AI54" s="1">
        <v>44510</v>
      </c>
      <c r="AJ54">
        <v>12347018104</v>
      </c>
      <c r="AK54">
        <v>122247704</v>
      </c>
      <c r="AL54">
        <v>2.3999999999999998E-3</v>
      </c>
      <c r="AM54">
        <v>42.53</v>
      </c>
      <c r="AN54">
        <v>96.64</v>
      </c>
      <c r="AO54">
        <v>92.52</v>
      </c>
      <c r="AP54" t="s">
        <v>74</v>
      </c>
      <c r="AQ54" t="s">
        <v>1055</v>
      </c>
      <c r="AR54">
        <v>0.17576301593327801</v>
      </c>
      <c r="AS54" t="s">
        <v>71</v>
      </c>
      <c r="AT54" t="s">
        <v>71</v>
      </c>
      <c r="AU54">
        <v>2</v>
      </c>
      <c r="AV54">
        <f>_xlfn.IFNA(VLOOKUP($C54,[1]akclindata!$A:$U,17,FALSE),"NA")</f>
        <v>4.4000000000000004</v>
      </c>
      <c r="AW54">
        <f>_xlfn.IFNA(VLOOKUP($C54,[1]akclindata!$A:$U,17,FALSE),"NA")</f>
        <v>4.4000000000000004</v>
      </c>
      <c r="AX54">
        <f>_xlfn.IFNA(VLOOKUP($C54,[1]akclindata!$A:$U,7,FALSE),"NA")</f>
        <v>2</v>
      </c>
      <c r="AY54">
        <f>_xlfn.IFNA(VLOOKUP($C54,[1]akclindata!$A:$U,8,FALSE),"NA")</f>
        <v>2.6</v>
      </c>
      <c r="AZ54">
        <f>_xlfn.IFNA(VLOOKUP($C54,[1]akclindata!$A:$U,9,FALSE),"NA")</f>
        <v>1.7</v>
      </c>
      <c r="BA54" t="str">
        <f>_xlfn.IFNA(VLOOKUP($C54,[1]akclindata!$A:$U,10,FALSE),"NA")</f>
        <v>N</v>
      </c>
      <c r="BB54" t="str">
        <f>_xlfn.IFNA(VLOOKUP($C54,[1]akclindata!$A:$U,11,FALSE),"NA")</f>
        <v>N</v>
      </c>
      <c r="BC54" s="1">
        <f>_xlfn.IFNA(VLOOKUP($C54,[1]akclindata!$A:$U,6,FALSE),"NA")</f>
        <v>42915</v>
      </c>
      <c r="BD54" s="1">
        <f>_xlfn.IFNA(VLOOKUP($C54,[1]akclindata!$A:$U,18,FALSE),"NA")</f>
        <v>0</v>
      </c>
      <c r="BE54" s="1">
        <f>_xlfn.IFNA(VLOOKUP($C54,[1]akclindata!$A:$U,19,FALSE),"NA")</f>
        <v>42944</v>
      </c>
      <c r="BF54" s="1">
        <f>_xlfn.IFNA(VLOOKUP($C54,[1]akclindata!$A:$U,20,FALSE),"NA")</f>
        <v>0</v>
      </c>
      <c r="BG54">
        <f>_xlfn.IFNA(VLOOKUP($C54,[1]akclindata!$A:$U,21,FALSE),"NA")</f>
        <v>0</v>
      </c>
      <c r="BH54" s="1">
        <f>_xlfn.IFNA(VLOOKUP($C54,[2]Sheet1!$1:$1048576,6,FALSE),_xlfn.IFNA(VLOOKUP($C54,'[2]Transfer 06.03.22'!$1:$1048576,7,FALSE),_xlfn.IFNA(VLOOKUP($C54,'[2]Transfer 06.08.22'!$1:$1048576,7,FALSE),"None")))</f>
        <v>42444</v>
      </c>
    </row>
    <row r="55" spans="1:60" x14ac:dyDescent="0.25">
      <c r="A55" t="s">
        <v>232</v>
      </c>
      <c r="B55">
        <v>1</v>
      </c>
      <c r="C55" t="s">
        <v>233</v>
      </c>
      <c r="D55">
        <v>1</v>
      </c>
      <c r="E55">
        <v>3.9</v>
      </c>
      <c r="F55" s="1">
        <v>44473</v>
      </c>
      <c r="G55" t="s">
        <v>71</v>
      </c>
      <c r="H55" t="s">
        <v>49</v>
      </c>
      <c r="I55" t="s">
        <v>72</v>
      </c>
      <c r="J55" t="s">
        <v>73</v>
      </c>
      <c r="K55">
        <v>2</v>
      </c>
      <c r="L55">
        <v>62</v>
      </c>
      <c r="M55" s="1">
        <v>43476</v>
      </c>
      <c r="N55" t="s">
        <v>74</v>
      </c>
      <c r="O55">
        <v>6</v>
      </c>
      <c r="P55">
        <v>233.8</v>
      </c>
      <c r="Q55" t="s">
        <v>40</v>
      </c>
      <c r="S55">
        <v>26.5</v>
      </c>
      <c r="T55" t="s">
        <v>147</v>
      </c>
      <c r="U55" t="s">
        <v>76</v>
      </c>
      <c r="V55" t="s">
        <v>76</v>
      </c>
      <c r="W55" t="s">
        <v>76</v>
      </c>
      <c r="X55" s="1">
        <v>44466</v>
      </c>
      <c r="Y55">
        <v>4</v>
      </c>
      <c r="Z55" t="s">
        <v>44</v>
      </c>
      <c r="AA55">
        <v>17.775641029999999</v>
      </c>
      <c r="AB55">
        <v>15</v>
      </c>
      <c r="AC55" s="1">
        <v>44474</v>
      </c>
      <c r="AD55">
        <v>3</v>
      </c>
      <c r="AE55" t="s">
        <v>234</v>
      </c>
      <c r="AF55">
        <v>4</v>
      </c>
      <c r="AG55" t="s">
        <v>44</v>
      </c>
      <c r="AH55">
        <v>3.8050000000000002</v>
      </c>
      <c r="AI55" s="1">
        <v>44510</v>
      </c>
      <c r="AJ55">
        <v>10278088452</v>
      </c>
      <c r="AK55">
        <v>101763252</v>
      </c>
      <c r="AL55">
        <v>2.3999999999999998E-3</v>
      </c>
      <c r="AM55">
        <v>42.15</v>
      </c>
      <c r="AN55">
        <v>97.15</v>
      </c>
      <c r="AO55">
        <v>93.19</v>
      </c>
      <c r="AP55" t="s">
        <v>74</v>
      </c>
      <c r="AQ55" t="s">
        <v>1055</v>
      </c>
      <c r="AR55">
        <v>7.5</v>
      </c>
      <c r="AS55" t="s">
        <v>71</v>
      </c>
      <c r="AT55" t="s">
        <v>71</v>
      </c>
      <c r="AU55">
        <v>2</v>
      </c>
      <c r="AV55">
        <f>_xlfn.IFNA(VLOOKUP($C55,[1]akclindata!$A:$U,17,FALSE),"NA")</f>
        <v>233.8</v>
      </c>
      <c r="AW55">
        <f>_xlfn.IFNA(VLOOKUP($C55,[1]akclindata!$A:$U,17,FALSE),"NA")</f>
        <v>233.8</v>
      </c>
      <c r="AX55">
        <f>_xlfn.IFNA(VLOOKUP($C55,[1]akclindata!$A:$U,7,FALSE),"NA")</f>
        <v>4</v>
      </c>
      <c r="AY55">
        <f>_xlfn.IFNA(VLOOKUP($C55,[1]akclindata!$A:$U,8,FALSE),"NA")</f>
        <v>5.3</v>
      </c>
      <c r="AZ55">
        <f>_xlfn.IFNA(VLOOKUP($C55,[1]akclindata!$A:$U,9,FALSE),"NA")</f>
        <v>4.3</v>
      </c>
      <c r="BA55" t="str">
        <f>_xlfn.IFNA(VLOOKUP($C55,[1]akclindata!$A:$U,10,FALSE),"NA")</f>
        <v>N</v>
      </c>
      <c r="BB55" t="str">
        <f>_xlfn.IFNA(VLOOKUP($C55,[1]akclindata!$A:$U,11,FALSE),"NA")</f>
        <v>N</v>
      </c>
      <c r="BC55" s="1">
        <f>_xlfn.IFNA(VLOOKUP($C55,[1]akclindata!$A:$U,6,FALSE),"NA")</f>
        <v>43521</v>
      </c>
      <c r="BD55" s="1">
        <f>_xlfn.IFNA(VLOOKUP($C55,[1]akclindata!$A:$U,18,FALSE),"NA")</f>
        <v>0</v>
      </c>
      <c r="BE55" s="1">
        <f>_xlfn.IFNA(VLOOKUP($C55,[1]akclindata!$A:$U,19,FALSE),"NA")</f>
        <v>43663</v>
      </c>
      <c r="BF55" s="1" t="str">
        <f>_xlfn.IFNA(VLOOKUP($C55,[1]akclindata!$A:$U,20,FALSE),"NA")</f>
        <v>Y (10/30/19)</v>
      </c>
      <c r="BG55">
        <f>_xlfn.IFNA(VLOOKUP($C55,[1]akclindata!$A:$U,21,FALSE),"NA")</f>
        <v>0</v>
      </c>
      <c r="BH55" s="1" t="str">
        <f>_xlfn.IFNA(VLOOKUP($C55,[2]Sheet1!$1:$1048576,6,FALSE),_xlfn.IFNA(VLOOKUP($C55,'[2]Transfer 06.03.22'!$1:$1048576,7,FALSE),_xlfn.IFNA(VLOOKUP($C55,'[2]Transfer 06.08.22'!$1:$1048576,7,FALSE),"None")))</f>
        <v>No Prior Treatment</v>
      </c>
    </row>
    <row r="56" spans="1:60" x14ac:dyDescent="0.25">
      <c r="A56" t="s">
        <v>235</v>
      </c>
      <c r="B56">
        <v>5.4567436769446899E-2</v>
      </c>
      <c r="C56" t="s">
        <v>236</v>
      </c>
      <c r="D56">
        <v>1</v>
      </c>
      <c r="E56">
        <v>3.9</v>
      </c>
      <c r="F56" s="1">
        <v>44435</v>
      </c>
      <c r="G56" t="s">
        <v>71</v>
      </c>
      <c r="H56" t="s">
        <v>49</v>
      </c>
      <c r="I56" t="s">
        <v>72</v>
      </c>
      <c r="J56" t="s">
        <v>73</v>
      </c>
      <c r="K56">
        <v>2</v>
      </c>
      <c r="L56">
        <v>67</v>
      </c>
      <c r="M56" s="1">
        <v>43430</v>
      </c>
      <c r="N56" t="s">
        <v>74</v>
      </c>
      <c r="O56">
        <v>6</v>
      </c>
      <c r="P56">
        <v>2.5</v>
      </c>
      <c r="Q56" t="s">
        <v>40</v>
      </c>
      <c r="S56">
        <v>23.45</v>
      </c>
      <c r="T56" t="s">
        <v>75</v>
      </c>
      <c r="U56" t="s">
        <v>76</v>
      </c>
      <c r="V56" t="s">
        <v>76</v>
      </c>
      <c r="W56" t="s">
        <v>76</v>
      </c>
      <c r="X56" s="1">
        <v>44455</v>
      </c>
      <c r="Y56">
        <v>1</v>
      </c>
      <c r="Z56" t="s">
        <v>44</v>
      </c>
      <c r="AA56">
        <v>8.0219230770000003</v>
      </c>
      <c r="AB56">
        <v>15</v>
      </c>
      <c r="AC56" s="1">
        <v>44470</v>
      </c>
      <c r="AD56">
        <v>1</v>
      </c>
      <c r="AE56" t="s">
        <v>237</v>
      </c>
      <c r="AF56">
        <v>4</v>
      </c>
      <c r="AG56" t="s">
        <v>78</v>
      </c>
      <c r="AH56">
        <v>2.3650000000000002</v>
      </c>
      <c r="AI56" s="1">
        <v>44510</v>
      </c>
      <c r="AJ56">
        <v>7641629700</v>
      </c>
      <c r="AK56">
        <v>75659700</v>
      </c>
      <c r="AL56">
        <v>2.2000000000000001E-3</v>
      </c>
      <c r="AM56">
        <v>41.88</v>
      </c>
      <c r="AN56">
        <v>97.91</v>
      </c>
      <c r="AO56">
        <v>94.26</v>
      </c>
      <c r="AP56" t="s">
        <v>74</v>
      </c>
      <c r="AQ56" t="s">
        <v>1055</v>
      </c>
      <c r="AR56">
        <v>-1.2386970026158299</v>
      </c>
      <c r="AS56" t="s">
        <v>71</v>
      </c>
      <c r="AT56" t="s">
        <v>71</v>
      </c>
      <c r="AU56">
        <v>2</v>
      </c>
      <c r="AV56">
        <f>_xlfn.IFNA(VLOOKUP($C56,[1]akclindata!$A:$U,17,FALSE),"NA")</f>
        <v>2.5</v>
      </c>
      <c r="AW56">
        <f>_xlfn.IFNA(VLOOKUP($C56,[1]akclindata!$A:$U,17,FALSE),"NA")</f>
        <v>2.5</v>
      </c>
      <c r="AX56">
        <f>_xlfn.IFNA(VLOOKUP($C56,[1]akclindata!$A:$U,7,FALSE),"NA")</f>
        <v>1</v>
      </c>
      <c r="AY56">
        <f>_xlfn.IFNA(VLOOKUP($C56,[1]akclindata!$A:$U,8,FALSE),"NA")</f>
        <v>1.8</v>
      </c>
      <c r="AZ56">
        <f>_xlfn.IFNA(VLOOKUP($C56,[1]akclindata!$A:$U,9,FALSE),"NA")</f>
        <v>1.9</v>
      </c>
      <c r="BA56" t="str">
        <f>_xlfn.IFNA(VLOOKUP($C56,[1]akclindata!$A:$U,10,FALSE),"NA")</f>
        <v>N</v>
      </c>
      <c r="BB56" t="str">
        <f>_xlfn.IFNA(VLOOKUP($C56,[1]akclindata!$A:$U,11,FALSE),"NA")</f>
        <v>N</v>
      </c>
      <c r="BC56" s="1">
        <f>_xlfn.IFNA(VLOOKUP($C56,[1]akclindata!$A:$U,6,FALSE),"NA")</f>
        <v>43376</v>
      </c>
      <c r="BD56" s="1" t="str">
        <f>_xlfn.IFNA(VLOOKUP($C56,[1]akclindata!$A:$U,18,FALSE),"NA")</f>
        <v>Transplant (11/26/18)</v>
      </c>
      <c r="BE56" s="1">
        <f>_xlfn.IFNA(VLOOKUP($C56,[1]akclindata!$A:$U,19,FALSE),"NA")</f>
        <v>44417</v>
      </c>
      <c r="BF56" s="1" t="str">
        <f>_xlfn.IFNA(VLOOKUP($C56,[1]akclindata!$A:$U,20,FALSE),"NA")</f>
        <v>N</v>
      </c>
      <c r="BG56">
        <f>_xlfn.IFNA(VLOOKUP($C56,[1]akclindata!$A:$U,21,FALSE),"NA")</f>
        <v>0</v>
      </c>
      <c r="BH56" s="1">
        <f>_xlfn.IFNA(VLOOKUP($C56,[2]Sheet1!$1:$1048576,6,FALSE),_xlfn.IFNA(VLOOKUP($C56,'[2]Transfer 06.03.22'!$1:$1048576,7,FALSE),_xlfn.IFNA(VLOOKUP($C56,'[2]Transfer 06.08.22'!$1:$1048576,7,FALSE),"None")))</f>
        <v>43102</v>
      </c>
    </row>
    <row r="57" spans="1:60" x14ac:dyDescent="0.25">
      <c r="A57" t="s">
        <v>238</v>
      </c>
      <c r="B57">
        <v>0.93388481596975903</v>
      </c>
      <c r="C57" t="s">
        <v>239</v>
      </c>
      <c r="D57">
        <v>1</v>
      </c>
      <c r="E57">
        <v>4</v>
      </c>
      <c r="F57" s="1">
        <v>44474</v>
      </c>
      <c r="G57" t="s">
        <v>71</v>
      </c>
      <c r="H57" t="s">
        <v>49</v>
      </c>
      <c r="I57" t="s">
        <v>72</v>
      </c>
      <c r="J57" t="s">
        <v>73</v>
      </c>
      <c r="K57">
        <v>2</v>
      </c>
      <c r="L57">
        <v>70</v>
      </c>
      <c r="M57" s="1">
        <v>42965</v>
      </c>
      <c r="N57" t="s">
        <v>74</v>
      </c>
      <c r="O57">
        <v>5</v>
      </c>
      <c r="P57">
        <v>1.9</v>
      </c>
      <c r="Q57" t="s">
        <v>40</v>
      </c>
      <c r="S57">
        <v>24.85</v>
      </c>
      <c r="T57" t="s">
        <v>37</v>
      </c>
      <c r="U57" t="s">
        <v>131</v>
      </c>
      <c r="V57" t="s">
        <v>131</v>
      </c>
      <c r="W57" t="s">
        <v>131</v>
      </c>
      <c r="X57" s="1">
        <v>44466</v>
      </c>
      <c r="Y57">
        <v>4</v>
      </c>
      <c r="Z57" t="s">
        <v>44</v>
      </c>
      <c r="AA57">
        <v>191.21924999999999</v>
      </c>
      <c r="AB57">
        <v>15</v>
      </c>
      <c r="AC57" s="1">
        <v>44474</v>
      </c>
      <c r="AD57">
        <v>3</v>
      </c>
      <c r="AE57" t="s">
        <v>240</v>
      </c>
      <c r="AF57">
        <v>4</v>
      </c>
      <c r="AG57" t="s">
        <v>44</v>
      </c>
      <c r="AH57">
        <v>7.94</v>
      </c>
      <c r="AI57" s="1">
        <v>44510</v>
      </c>
      <c r="AJ57">
        <v>8262951602</v>
      </c>
      <c r="AK57">
        <v>81811402</v>
      </c>
      <c r="AL57">
        <v>2.3999999999999998E-3</v>
      </c>
      <c r="AM57">
        <v>41.34</v>
      </c>
      <c r="AN57">
        <v>97.43</v>
      </c>
      <c r="AO57">
        <v>93.49</v>
      </c>
      <c r="AP57" t="s">
        <v>74</v>
      </c>
      <c r="AQ57" t="s">
        <v>1055</v>
      </c>
      <c r="AR57">
        <v>1.1499921031435201</v>
      </c>
      <c r="AS57" t="s">
        <v>71</v>
      </c>
      <c r="AT57" t="s">
        <v>71</v>
      </c>
      <c r="AU57">
        <v>2</v>
      </c>
      <c r="AV57">
        <f>_xlfn.IFNA(VLOOKUP($C57,[1]akclindata!$A:$U,17,FALSE),"NA")</f>
        <v>1.9</v>
      </c>
      <c r="AW57">
        <f>_xlfn.IFNA(VLOOKUP($C57,[1]akclindata!$A:$U,17,FALSE),"NA")</f>
        <v>1.9</v>
      </c>
      <c r="AX57">
        <f>_xlfn.IFNA(VLOOKUP($C57,[1]akclindata!$A:$U,7,FALSE),"NA")</f>
        <v>1</v>
      </c>
      <c r="AY57">
        <f>_xlfn.IFNA(VLOOKUP($C57,[1]akclindata!$A:$U,8,FALSE),"NA")</f>
        <v>6.3</v>
      </c>
      <c r="AZ57">
        <f>_xlfn.IFNA(VLOOKUP($C57,[1]akclindata!$A:$U,9,FALSE),"NA")</f>
        <v>4.3</v>
      </c>
      <c r="BA57" t="str">
        <f>_xlfn.IFNA(VLOOKUP($C57,[1]akclindata!$A:$U,10,FALSE),"NA")</f>
        <v>N</v>
      </c>
      <c r="BB57" t="str">
        <f>_xlfn.IFNA(VLOOKUP($C57,[1]akclindata!$A:$U,11,FALSE),"NA")</f>
        <v>N</v>
      </c>
      <c r="BC57" s="1">
        <f>_xlfn.IFNA(VLOOKUP($C57,[1]akclindata!$A:$U,6,FALSE),"NA")</f>
        <v>42887</v>
      </c>
      <c r="BD57" s="1" t="str">
        <f>_xlfn.IFNA(VLOOKUP($C57,[1]akclindata!$A:$U,18,FALSE),"NA")</f>
        <v>Transplant (8/18/17)</v>
      </c>
      <c r="BE57" s="1">
        <f>_xlfn.IFNA(VLOOKUP($C57,[1]akclindata!$A:$U,19,FALSE),"NA")</f>
        <v>43545</v>
      </c>
      <c r="BF57" s="1" t="str">
        <f>_xlfn.IFNA(VLOOKUP($C57,[1]akclindata!$A:$U,20,FALSE),"NA")</f>
        <v>N</v>
      </c>
      <c r="BG57">
        <f>_xlfn.IFNA(VLOOKUP($C57,[1]akclindata!$A:$U,21,FALSE),"NA")</f>
        <v>0</v>
      </c>
      <c r="BH57" s="1">
        <f>_xlfn.IFNA(VLOOKUP($C57,[2]Sheet1!$1:$1048576,6,FALSE),_xlfn.IFNA(VLOOKUP($C57,'[2]Transfer 06.03.22'!$1:$1048576,7,FALSE),_xlfn.IFNA(VLOOKUP($C57,'[2]Transfer 06.08.22'!$1:$1048576,7,FALSE),"None")))</f>
        <v>42755</v>
      </c>
    </row>
    <row r="58" spans="1:60" x14ac:dyDescent="0.25">
      <c r="A58" t="s">
        <v>241</v>
      </c>
      <c r="B58">
        <v>1</v>
      </c>
      <c r="C58" t="s">
        <v>242</v>
      </c>
      <c r="D58">
        <v>1</v>
      </c>
      <c r="E58">
        <v>3.8</v>
      </c>
      <c r="F58" s="1">
        <v>44475</v>
      </c>
      <c r="G58" t="s">
        <v>71</v>
      </c>
      <c r="H58" t="s">
        <v>49</v>
      </c>
      <c r="I58" t="s">
        <v>72</v>
      </c>
      <c r="J58" t="s">
        <v>73</v>
      </c>
      <c r="K58">
        <v>1</v>
      </c>
      <c r="L58">
        <v>60</v>
      </c>
      <c r="M58" s="1">
        <v>43480</v>
      </c>
      <c r="N58" t="s">
        <v>110</v>
      </c>
      <c r="O58">
        <v>5</v>
      </c>
      <c r="P58">
        <v>6029.5</v>
      </c>
      <c r="Q58" t="s">
        <v>40</v>
      </c>
      <c r="S58">
        <v>22.2</v>
      </c>
      <c r="T58" t="s">
        <v>1058</v>
      </c>
      <c r="U58" t="s">
        <v>76</v>
      </c>
      <c r="V58" t="s">
        <v>76</v>
      </c>
      <c r="W58" t="s">
        <v>76</v>
      </c>
      <c r="X58" s="1">
        <v>44467</v>
      </c>
      <c r="Y58">
        <v>5</v>
      </c>
      <c r="Z58" t="s">
        <v>44</v>
      </c>
      <c r="AA58">
        <v>30.790263159999999</v>
      </c>
      <c r="AB58">
        <v>15</v>
      </c>
      <c r="AC58" s="1">
        <v>44475</v>
      </c>
      <c r="AD58">
        <v>4</v>
      </c>
      <c r="AE58" t="s">
        <v>243</v>
      </c>
      <c r="AF58">
        <v>4</v>
      </c>
      <c r="AG58" t="s">
        <v>44</v>
      </c>
      <c r="AH58">
        <v>4.585</v>
      </c>
      <c r="AI58" s="1">
        <v>44510</v>
      </c>
      <c r="AJ58">
        <v>12348489068</v>
      </c>
      <c r="AK58">
        <v>122262268</v>
      </c>
      <c r="AL58">
        <v>2.2000000000000001E-3</v>
      </c>
      <c r="AM58">
        <v>43.18</v>
      </c>
      <c r="AN58">
        <v>97.48</v>
      </c>
      <c r="AO58">
        <v>93.65</v>
      </c>
      <c r="AP58" t="s">
        <v>110</v>
      </c>
      <c r="AQ58" t="s">
        <v>1056</v>
      </c>
      <c r="AR58">
        <v>7.5</v>
      </c>
      <c r="AS58" t="s">
        <v>71</v>
      </c>
      <c r="AT58" t="s">
        <v>71</v>
      </c>
      <c r="AU58">
        <v>1</v>
      </c>
      <c r="AV58">
        <f>_xlfn.IFNA(VLOOKUP($C58,[1]akclindata!$A:$U,17,FALSE),"NA")</f>
        <v>6029.5</v>
      </c>
      <c r="AW58">
        <f>_xlfn.IFNA(VLOOKUP($C58,[1]akclindata!$A:$U,17,FALSE),"NA")</f>
        <v>6029.5</v>
      </c>
      <c r="AX58" t="str">
        <f>_xlfn.IFNA(VLOOKUP($C58,[1]akclindata!$A:$U,7,FALSE),"NA")</f>
        <v>inumerable</v>
      </c>
      <c r="AY58">
        <f>_xlfn.IFNA(VLOOKUP($C58,[1]akclindata!$A:$U,8,FALSE),"NA")</f>
        <v>3.1</v>
      </c>
      <c r="AZ58">
        <f>_xlfn.IFNA(VLOOKUP($C58,[1]akclindata!$A:$U,9,FALSE),"NA")</f>
        <v>2.2999999999999998</v>
      </c>
      <c r="BA58" t="str">
        <f>_xlfn.IFNA(VLOOKUP($C58,[1]akclindata!$A:$U,10,FALSE),"NA")</f>
        <v>N</v>
      </c>
      <c r="BB58" t="str">
        <f>_xlfn.IFNA(VLOOKUP($C58,[1]akclindata!$A:$U,11,FALSE),"NA")</f>
        <v>N</v>
      </c>
      <c r="BC58" s="1">
        <f>_xlfn.IFNA(VLOOKUP($C58,[1]akclindata!$A:$U,6,FALSE),"NA")</f>
        <v>43490</v>
      </c>
      <c r="BD58" s="1">
        <f>_xlfn.IFNA(VLOOKUP($C58,[1]akclindata!$A:$U,18,FALSE),"NA")</f>
        <v>0</v>
      </c>
      <c r="BE58" s="1">
        <f>_xlfn.IFNA(VLOOKUP($C58,[1]akclindata!$A:$U,19,FALSE),"NA")</f>
        <v>43480</v>
      </c>
      <c r="BF58" s="1" t="str">
        <f>_xlfn.IFNA(VLOOKUP($C58,[1]akclindata!$A:$U,20,FALSE),"NA")</f>
        <v>Y (3/12/19)</v>
      </c>
      <c r="BG58">
        <f>_xlfn.IFNA(VLOOKUP($C58,[1]akclindata!$A:$U,21,FALSE),"NA")</f>
        <v>0</v>
      </c>
      <c r="BH58" s="1" t="str">
        <f>_xlfn.IFNA(VLOOKUP($C58,[2]Sheet1!$1:$1048576,6,FALSE),_xlfn.IFNA(VLOOKUP($C58,'[2]Transfer 06.03.22'!$1:$1048576,7,FALSE),_xlfn.IFNA(VLOOKUP($C58,'[2]Transfer 06.08.22'!$1:$1048576,7,FALSE),"None")))</f>
        <v>No Prior Treatment</v>
      </c>
    </row>
    <row r="59" spans="1:60" x14ac:dyDescent="0.25">
      <c r="A59" t="s">
        <v>244</v>
      </c>
      <c r="B59">
        <v>1</v>
      </c>
      <c r="C59" t="s">
        <v>245</v>
      </c>
      <c r="D59">
        <v>1</v>
      </c>
      <c r="E59">
        <v>3.5</v>
      </c>
      <c r="F59" s="1">
        <v>44476</v>
      </c>
      <c r="G59" t="s">
        <v>71</v>
      </c>
      <c r="H59" t="s">
        <v>49</v>
      </c>
      <c r="I59" t="s">
        <v>72</v>
      </c>
      <c r="J59" t="s">
        <v>73</v>
      </c>
      <c r="K59">
        <v>2</v>
      </c>
      <c r="L59">
        <v>65</v>
      </c>
      <c r="M59" s="1">
        <v>43529</v>
      </c>
      <c r="N59" t="s">
        <v>74</v>
      </c>
      <c r="O59">
        <v>6</v>
      </c>
      <c r="P59">
        <v>8211.7000000000007</v>
      </c>
      <c r="Q59" t="s">
        <v>40</v>
      </c>
      <c r="S59">
        <v>25.59</v>
      </c>
      <c r="T59" t="s">
        <v>75</v>
      </c>
      <c r="U59" t="s">
        <v>1057</v>
      </c>
      <c r="V59" t="s">
        <v>1057</v>
      </c>
      <c r="W59" t="s">
        <v>1057</v>
      </c>
      <c r="X59" s="1">
        <v>44467</v>
      </c>
      <c r="Y59">
        <v>5</v>
      </c>
      <c r="Z59" t="s">
        <v>44</v>
      </c>
      <c r="AA59">
        <v>64.643142859999998</v>
      </c>
      <c r="AB59">
        <v>15</v>
      </c>
      <c r="AC59" s="1">
        <v>44475</v>
      </c>
      <c r="AD59">
        <v>4</v>
      </c>
      <c r="AE59" t="s">
        <v>246</v>
      </c>
      <c r="AF59">
        <v>4</v>
      </c>
      <c r="AG59" t="s">
        <v>44</v>
      </c>
      <c r="AH59">
        <v>2.7149999999999999</v>
      </c>
      <c r="AI59" s="1">
        <v>44510</v>
      </c>
      <c r="AJ59">
        <v>9423311918</v>
      </c>
      <c r="AK59">
        <v>93300118</v>
      </c>
      <c r="AL59">
        <v>2.2000000000000001E-3</v>
      </c>
      <c r="AM59">
        <v>43.04</v>
      </c>
      <c r="AN59">
        <v>96.66</v>
      </c>
      <c r="AO59">
        <v>92.73</v>
      </c>
      <c r="AP59" t="s">
        <v>74</v>
      </c>
      <c r="AQ59" t="s">
        <v>1055</v>
      </c>
      <c r="AR59">
        <v>7.5</v>
      </c>
      <c r="AS59" t="s">
        <v>71</v>
      </c>
      <c r="AT59" t="s">
        <v>71</v>
      </c>
      <c r="AU59">
        <v>2</v>
      </c>
      <c r="AV59">
        <f>_xlfn.IFNA(VLOOKUP($C59,[1]akclindata!$A:$U,17,FALSE),"NA")</f>
        <v>8211.7000000000007</v>
      </c>
      <c r="AW59">
        <f>_xlfn.IFNA(VLOOKUP($C59,[1]akclindata!$A:$U,17,FALSE),"NA")</f>
        <v>8211.7000000000007</v>
      </c>
      <c r="AX59">
        <f>_xlfn.IFNA(VLOOKUP($C59,[1]akclindata!$A:$U,7,FALSE),"NA")</f>
        <v>2</v>
      </c>
      <c r="AY59">
        <f>_xlfn.IFNA(VLOOKUP($C59,[1]akclindata!$A:$U,8,FALSE),"NA")</f>
        <v>9.5</v>
      </c>
      <c r="AZ59">
        <f>_xlfn.IFNA(VLOOKUP($C59,[1]akclindata!$A:$U,9,FALSE),"NA")</f>
        <v>10.4</v>
      </c>
      <c r="BA59" t="str">
        <f>_xlfn.IFNA(VLOOKUP($C59,[1]akclindata!$A:$U,10,FALSE),"NA")</f>
        <v>N</v>
      </c>
      <c r="BB59" t="str">
        <f>_xlfn.IFNA(VLOOKUP($C59,[1]akclindata!$A:$U,11,FALSE),"NA")</f>
        <v>N</v>
      </c>
      <c r="BC59" s="1">
        <f>_xlfn.IFNA(VLOOKUP($C59,[1]akclindata!$A:$U,6,FALSE),"NA")</f>
        <v>43518</v>
      </c>
      <c r="BD59" s="1">
        <f>_xlfn.IFNA(VLOOKUP($C59,[1]akclindata!$A:$U,18,FALSE),"NA")</f>
        <v>0</v>
      </c>
      <c r="BE59" s="1">
        <f>_xlfn.IFNA(VLOOKUP($C59,[1]akclindata!$A:$U,19,FALSE),"NA")</f>
        <v>43880</v>
      </c>
      <c r="BF59" s="1" t="str">
        <f>_xlfn.IFNA(VLOOKUP($C59,[1]akclindata!$A:$U,20,FALSE),"NA")</f>
        <v>Y (4/10/20)</v>
      </c>
      <c r="BG59">
        <f>_xlfn.IFNA(VLOOKUP($C59,[1]akclindata!$A:$U,21,FALSE),"NA")</f>
        <v>0</v>
      </c>
      <c r="BH59" s="1" t="str">
        <f>_xlfn.IFNA(VLOOKUP($C59,[2]Sheet1!$1:$1048576,6,FALSE),_xlfn.IFNA(VLOOKUP($C59,'[2]Transfer 06.03.22'!$1:$1048576,7,FALSE),_xlfn.IFNA(VLOOKUP($C59,'[2]Transfer 06.08.22'!$1:$1048576,7,FALSE),"None")))</f>
        <v>No Prior Treatment</v>
      </c>
    </row>
    <row r="60" spans="1:60" x14ac:dyDescent="0.25">
      <c r="A60" t="s">
        <v>247</v>
      </c>
      <c r="B60">
        <v>0.53621821044156803</v>
      </c>
      <c r="C60" t="s">
        <v>248</v>
      </c>
      <c r="D60">
        <v>1</v>
      </c>
      <c r="E60">
        <v>3.8</v>
      </c>
      <c r="F60" s="1">
        <v>44477</v>
      </c>
      <c r="G60" t="s">
        <v>71</v>
      </c>
      <c r="H60" t="s">
        <v>49</v>
      </c>
      <c r="I60" t="s">
        <v>72</v>
      </c>
      <c r="J60" t="s">
        <v>73</v>
      </c>
      <c r="K60">
        <v>2</v>
      </c>
      <c r="L60">
        <v>60</v>
      </c>
      <c r="M60" s="1">
        <v>43557</v>
      </c>
      <c r="N60" t="s">
        <v>74</v>
      </c>
      <c r="O60">
        <v>5</v>
      </c>
      <c r="P60">
        <v>46.6</v>
      </c>
      <c r="Q60" t="s">
        <v>40</v>
      </c>
      <c r="S60">
        <v>38</v>
      </c>
      <c r="T60" t="s">
        <v>75</v>
      </c>
      <c r="U60" t="s">
        <v>1057</v>
      </c>
      <c r="V60" t="s">
        <v>1057</v>
      </c>
      <c r="W60" t="s">
        <v>1057</v>
      </c>
      <c r="X60" s="1">
        <v>44467</v>
      </c>
      <c r="Y60">
        <v>5</v>
      </c>
      <c r="Z60" t="s">
        <v>44</v>
      </c>
      <c r="AA60">
        <v>7.7642105260000003</v>
      </c>
      <c r="AB60">
        <v>15</v>
      </c>
      <c r="AC60" s="1">
        <v>44475</v>
      </c>
      <c r="AD60">
        <v>4</v>
      </c>
      <c r="AE60" t="s">
        <v>249</v>
      </c>
      <c r="AF60">
        <v>4</v>
      </c>
      <c r="AG60" t="s">
        <v>44</v>
      </c>
      <c r="AH60">
        <v>4.0650000000000004</v>
      </c>
      <c r="AI60" s="1">
        <v>44510</v>
      </c>
      <c r="AJ60">
        <v>9554307504</v>
      </c>
      <c r="AK60">
        <v>94597104</v>
      </c>
      <c r="AL60">
        <v>2.2000000000000001E-3</v>
      </c>
      <c r="AM60">
        <v>42.69</v>
      </c>
      <c r="AN60">
        <v>97.58</v>
      </c>
      <c r="AO60">
        <v>93.79</v>
      </c>
      <c r="AP60" t="s">
        <v>74</v>
      </c>
      <c r="AQ60" t="s">
        <v>1055</v>
      </c>
      <c r="AR60">
        <v>6.3027866902037197E-2</v>
      </c>
      <c r="AS60" t="s">
        <v>71</v>
      </c>
      <c r="AT60" t="s">
        <v>71</v>
      </c>
      <c r="AU60">
        <v>2</v>
      </c>
      <c r="AV60">
        <f>_xlfn.IFNA(VLOOKUP($C60,[1]akclindata!$A:$U,17,FALSE),"NA")</f>
        <v>46.6</v>
      </c>
      <c r="AW60">
        <f>_xlfn.IFNA(VLOOKUP($C60,[1]akclindata!$A:$U,17,FALSE),"NA")</f>
        <v>46.6</v>
      </c>
      <c r="AX60">
        <f>_xlfn.IFNA(VLOOKUP($C60,[1]akclindata!$A:$U,7,FALSE),"NA")</f>
        <v>1</v>
      </c>
      <c r="AY60">
        <f>_xlfn.IFNA(VLOOKUP($C60,[1]akclindata!$A:$U,8,FALSE),"NA")</f>
        <v>3.4</v>
      </c>
      <c r="AZ60">
        <f>_xlfn.IFNA(VLOOKUP($C60,[1]akclindata!$A:$U,9,FALSE),"NA")</f>
        <v>2.5</v>
      </c>
      <c r="BA60" t="str">
        <f>_xlfn.IFNA(VLOOKUP($C60,[1]akclindata!$A:$U,10,FALSE),"NA")</f>
        <v>N</v>
      </c>
      <c r="BB60" t="str">
        <f>_xlfn.IFNA(VLOOKUP($C60,[1]akclindata!$A:$U,11,FALSE),"NA")</f>
        <v>N</v>
      </c>
      <c r="BC60" s="1">
        <f>_xlfn.IFNA(VLOOKUP($C60,[1]akclindata!$A:$U,6,FALSE),"NA")</f>
        <v>43544</v>
      </c>
      <c r="BD60" s="1">
        <f>_xlfn.IFNA(VLOOKUP($C60,[1]akclindata!$A:$U,18,FALSE),"NA")</f>
        <v>0</v>
      </c>
      <c r="BE60" s="1">
        <f>_xlfn.IFNA(VLOOKUP($C60,[1]akclindata!$A:$U,19,FALSE),"NA")</f>
        <v>44110</v>
      </c>
      <c r="BF60" s="1" t="str">
        <f>_xlfn.IFNA(VLOOKUP($C60,[1]akclindata!$A:$U,20,FALSE),"NA")</f>
        <v>Y (12/22/20)</v>
      </c>
      <c r="BG60">
        <f>_xlfn.IFNA(VLOOKUP($C60,[1]akclindata!$A:$U,21,FALSE),"NA")</f>
        <v>0</v>
      </c>
      <c r="BH60" s="1" t="str">
        <f>_xlfn.IFNA(VLOOKUP($C60,[2]Sheet1!$1:$1048576,6,FALSE),_xlfn.IFNA(VLOOKUP($C60,'[2]Transfer 06.03.22'!$1:$1048576,7,FALSE),_xlfn.IFNA(VLOOKUP($C60,'[2]Transfer 06.08.22'!$1:$1048576,7,FALSE),"None")))</f>
        <v>No Prior Treatment</v>
      </c>
    </row>
    <row r="61" spans="1:60" x14ac:dyDescent="0.25">
      <c r="A61" t="s">
        <v>250</v>
      </c>
      <c r="B61">
        <v>0.115704405336921</v>
      </c>
      <c r="C61" t="s">
        <v>251</v>
      </c>
      <c r="D61">
        <v>1</v>
      </c>
      <c r="E61">
        <v>3.9</v>
      </c>
      <c r="F61" s="1">
        <v>44478</v>
      </c>
      <c r="G61" t="s">
        <v>71</v>
      </c>
      <c r="H61" t="s">
        <v>49</v>
      </c>
      <c r="I61" t="s">
        <v>72</v>
      </c>
      <c r="J61" t="s">
        <v>73</v>
      </c>
      <c r="K61">
        <v>2</v>
      </c>
      <c r="L61">
        <v>71</v>
      </c>
      <c r="M61" s="1">
        <v>43585</v>
      </c>
      <c r="N61" t="s">
        <v>74</v>
      </c>
      <c r="O61">
        <v>8</v>
      </c>
      <c r="P61">
        <v>4.4000000000000004</v>
      </c>
      <c r="Q61" t="s">
        <v>40</v>
      </c>
      <c r="S61">
        <v>28.43</v>
      </c>
      <c r="T61" t="s">
        <v>123</v>
      </c>
      <c r="U61" t="s">
        <v>76</v>
      </c>
      <c r="V61" t="s">
        <v>76</v>
      </c>
      <c r="W61" t="s">
        <v>76</v>
      </c>
      <c r="X61" s="1">
        <v>44467</v>
      </c>
      <c r="Y61">
        <v>5</v>
      </c>
      <c r="Z61" t="s">
        <v>44</v>
      </c>
      <c r="AA61">
        <v>3.4625641030000001</v>
      </c>
      <c r="AB61">
        <v>13.5</v>
      </c>
      <c r="AC61" s="1">
        <v>44475</v>
      </c>
      <c r="AD61">
        <v>4</v>
      </c>
      <c r="AE61" t="s">
        <v>252</v>
      </c>
      <c r="AF61">
        <v>4</v>
      </c>
      <c r="AG61" t="s">
        <v>44</v>
      </c>
      <c r="AH61">
        <v>3.73</v>
      </c>
      <c r="AI61" s="1">
        <v>44510</v>
      </c>
      <c r="AJ61">
        <v>11037917310</v>
      </c>
      <c r="AK61">
        <v>109286310</v>
      </c>
      <c r="AL61">
        <v>2.0999999999999999E-3</v>
      </c>
      <c r="AM61">
        <v>42.47</v>
      </c>
      <c r="AN61">
        <v>97.18</v>
      </c>
      <c r="AO61">
        <v>93.17</v>
      </c>
      <c r="AP61" t="s">
        <v>74</v>
      </c>
      <c r="AQ61" t="s">
        <v>1055</v>
      </c>
      <c r="AR61">
        <v>-0.88324756685289896</v>
      </c>
      <c r="AS61" t="s">
        <v>71</v>
      </c>
      <c r="AT61" t="s">
        <v>71</v>
      </c>
      <c r="AU61">
        <v>2</v>
      </c>
      <c r="AV61">
        <f>_xlfn.IFNA(VLOOKUP($C61,[1]akclindata!$A:$U,17,FALSE),"NA")</f>
        <v>4.4000000000000004</v>
      </c>
      <c r="AW61">
        <f>_xlfn.IFNA(VLOOKUP($C61,[1]akclindata!$A:$U,17,FALSE),"NA")</f>
        <v>4.4000000000000004</v>
      </c>
      <c r="AX61">
        <f>_xlfn.IFNA(VLOOKUP($C61,[1]akclindata!$A:$U,7,FALSE),"NA")</f>
        <v>1</v>
      </c>
      <c r="AY61">
        <f>_xlfn.IFNA(VLOOKUP($C61,[1]akclindata!$A:$U,8,FALSE),"NA")</f>
        <v>8.4</v>
      </c>
      <c r="AZ61">
        <f>_xlfn.IFNA(VLOOKUP($C61,[1]akclindata!$A:$U,9,FALSE),"NA")</f>
        <v>8.4</v>
      </c>
      <c r="BA61" t="str">
        <f>_xlfn.IFNA(VLOOKUP($C61,[1]akclindata!$A:$U,10,FALSE),"NA")</f>
        <v>N</v>
      </c>
      <c r="BB61" t="str">
        <f>_xlfn.IFNA(VLOOKUP($C61,[1]akclindata!$A:$U,11,FALSE),"NA")</f>
        <v>N</v>
      </c>
      <c r="BC61" s="1">
        <f>_xlfn.IFNA(VLOOKUP($C61,[1]akclindata!$A:$U,6,FALSE),"NA")</f>
        <v>43594</v>
      </c>
      <c r="BD61" s="1">
        <f>_xlfn.IFNA(VLOOKUP($C61,[1]akclindata!$A:$U,18,FALSE),"NA")</f>
        <v>0</v>
      </c>
      <c r="BE61" s="1">
        <f>_xlfn.IFNA(VLOOKUP($C61,[1]akclindata!$A:$U,19,FALSE),"NA")</f>
        <v>43685</v>
      </c>
      <c r="BF61" s="1" t="str">
        <f>_xlfn.IFNA(VLOOKUP($C61,[1]akclindata!$A:$U,20,FALSE),"NA")</f>
        <v>Y (8/11/19)</v>
      </c>
      <c r="BG61">
        <f>_xlfn.IFNA(VLOOKUP($C61,[1]akclindata!$A:$U,21,FALSE),"NA")</f>
        <v>0</v>
      </c>
      <c r="BH61" s="1" t="str">
        <f>_xlfn.IFNA(VLOOKUP($C61,[2]Sheet1!$1:$1048576,6,FALSE),_xlfn.IFNA(VLOOKUP($C61,'[2]Transfer 06.03.22'!$1:$1048576,7,FALSE),_xlfn.IFNA(VLOOKUP($C61,'[2]Transfer 06.08.22'!$1:$1048576,7,FALSE),"None")))</f>
        <v>No Prior Treatment</v>
      </c>
    </row>
    <row r="62" spans="1:60" x14ac:dyDescent="0.25">
      <c r="A62" t="s">
        <v>253</v>
      </c>
      <c r="B62">
        <v>0.13206012497507699</v>
      </c>
      <c r="C62" t="s">
        <v>254</v>
      </c>
      <c r="D62">
        <v>1</v>
      </c>
      <c r="E62">
        <v>3.8</v>
      </c>
      <c r="F62" s="1">
        <v>44479</v>
      </c>
      <c r="G62" t="s">
        <v>71</v>
      </c>
      <c r="H62" t="s">
        <v>49</v>
      </c>
      <c r="I62" t="s">
        <v>72</v>
      </c>
      <c r="J62" t="s">
        <v>73</v>
      </c>
      <c r="K62">
        <v>1</v>
      </c>
      <c r="L62">
        <v>53</v>
      </c>
      <c r="M62" s="1">
        <v>43585</v>
      </c>
      <c r="N62" t="s">
        <v>102</v>
      </c>
      <c r="O62">
        <v>12</v>
      </c>
      <c r="P62">
        <v>20.3</v>
      </c>
      <c r="Q62" t="s">
        <v>40</v>
      </c>
      <c r="S62">
        <v>29.83</v>
      </c>
      <c r="T62" t="s">
        <v>123</v>
      </c>
      <c r="U62" t="s">
        <v>76</v>
      </c>
      <c r="V62" t="s">
        <v>76</v>
      </c>
      <c r="W62" t="s">
        <v>76</v>
      </c>
      <c r="X62" s="1">
        <v>44467</v>
      </c>
      <c r="Y62">
        <v>5</v>
      </c>
      <c r="Z62" t="s">
        <v>44</v>
      </c>
      <c r="AA62">
        <v>50.090263159999999</v>
      </c>
      <c r="AB62">
        <v>15</v>
      </c>
      <c r="AC62" s="1">
        <v>44533</v>
      </c>
      <c r="AD62">
        <v>7</v>
      </c>
      <c r="AE62" t="s">
        <v>255</v>
      </c>
      <c r="AF62">
        <v>4</v>
      </c>
      <c r="AG62" t="s">
        <v>44</v>
      </c>
      <c r="AH62">
        <v>4.2850000000000001</v>
      </c>
      <c r="AI62" s="1">
        <v>44551</v>
      </c>
      <c r="AJ62">
        <v>9056499916</v>
      </c>
      <c r="AK62">
        <v>89668316</v>
      </c>
      <c r="AL62">
        <v>43.72</v>
      </c>
      <c r="AM62">
        <v>56.28</v>
      </c>
      <c r="AN62">
        <v>96.02</v>
      </c>
      <c r="AO62">
        <v>91.55</v>
      </c>
      <c r="AP62" t="s">
        <v>104</v>
      </c>
      <c r="AQ62" t="s">
        <v>1056</v>
      </c>
      <c r="AR62">
        <v>-0.81771793731702103</v>
      </c>
      <c r="AS62" t="s">
        <v>71</v>
      </c>
      <c r="AT62" t="s">
        <v>71</v>
      </c>
      <c r="AU62">
        <v>1</v>
      </c>
      <c r="AV62">
        <f>_xlfn.IFNA(VLOOKUP($C62,[1]akclindata!$A:$U,17,FALSE),"NA")</f>
        <v>20.3</v>
      </c>
      <c r="AW62">
        <f>_xlfn.IFNA(VLOOKUP($C62,[1]akclindata!$A:$U,17,FALSE),"NA")</f>
        <v>20.3</v>
      </c>
      <c r="AX62">
        <f>_xlfn.IFNA(VLOOKUP($C62,[1]akclindata!$A:$U,7,FALSE),"NA")</f>
        <v>1</v>
      </c>
      <c r="AY62">
        <f>_xlfn.IFNA(VLOOKUP($C62,[1]akclindata!$A:$U,8,FALSE),"NA")</f>
        <v>2.5</v>
      </c>
      <c r="AZ62">
        <f>_xlfn.IFNA(VLOOKUP($C62,[1]akclindata!$A:$U,9,FALSE),"NA")</f>
        <v>2.2000000000000002</v>
      </c>
      <c r="BA62" t="str">
        <f>_xlfn.IFNA(VLOOKUP($C62,[1]akclindata!$A:$U,10,FALSE),"NA")</f>
        <v>N</v>
      </c>
      <c r="BB62" t="str">
        <f>_xlfn.IFNA(VLOOKUP($C62,[1]akclindata!$A:$U,11,FALSE),"NA")</f>
        <v>N</v>
      </c>
      <c r="BC62" s="1">
        <f>_xlfn.IFNA(VLOOKUP($C62,[1]akclindata!$A:$U,6,FALSE),"NA")</f>
        <v>43560</v>
      </c>
      <c r="BD62" s="1" t="str">
        <f>_xlfn.IFNA(VLOOKUP($C62,[1]akclindata!$A:$U,18,FALSE),"NA")</f>
        <v>Transplant (5/1/19)</v>
      </c>
      <c r="BE62" s="1">
        <f>_xlfn.IFNA(VLOOKUP($C62,[1]akclindata!$A:$U,19,FALSE),"NA")</f>
        <v>44313</v>
      </c>
      <c r="BF62" s="1" t="str">
        <f>_xlfn.IFNA(VLOOKUP($C62,[1]akclindata!$A:$U,20,FALSE),"NA")</f>
        <v>N</v>
      </c>
      <c r="BG62">
        <f>_xlfn.IFNA(VLOOKUP($C62,[1]akclindata!$A:$U,21,FALSE),"NA")</f>
        <v>0</v>
      </c>
      <c r="BH62" s="1">
        <f>_xlfn.IFNA(VLOOKUP($C62,[2]Sheet1!$1:$1048576,6,FALSE),_xlfn.IFNA(VLOOKUP($C62,'[2]Transfer 06.03.22'!$1:$1048576,7,FALSE),_xlfn.IFNA(VLOOKUP($C62,'[2]Transfer 06.08.22'!$1:$1048576,7,FALSE),"None")))</f>
        <v>43517</v>
      </c>
    </row>
    <row r="63" spans="1:60" x14ac:dyDescent="0.25">
      <c r="A63" t="s">
        <v>256</v>
      </c>
      <c r="B63">
        <v>0.190970159609751</v>
      </c>
      <c r="C63" t="s">
        <v>257</v>
      </c>
      <c r="D63">
        <v>1</v>
      </c>
      <c r="E63">
        <v>3.7</v>
      </c>
      <c r="F63" s="1">
        <v>44480</v>
      </c>
      <c r="G63" t="s">
        <v>71</v>
      </c>
      <c r="H63" t="s">
        <v>49</v>
      </c>
      <c r="I63" t="s">
        <v>72</v>
      </c>
      <c r="J63" t="s">
        <v>73</v>
      </c>
      <c r="K63">
        <v>2</v>
      </c>
      <c r="L63">
        <v>65</v>
      </c>
      <c r="M63" s="1">
        <v>43595</v>
      </c>
      <c r="N63" t="s">
        <v>74</v>
      </c>
      <c r="O63">
        <v>9</v>
      </c>
      <c r="P63">
        <v>14</v>
      </c>
      <c r="Q63" t="s">
        <v>40</v>
      </c>
      <c r="S63">
        <v>28.84</v>
      </c>
      <c r="T63" t="s">
        <v>75</v>
      </c>
      <c r="U63" t="s">
        <v>76</v>
      </c>
      <c r="V63" t="s">
        <v>76</v>
      </c>
      <c r="W63" t="s">
        <v>76</v>
      </c>
      <c r="X63" s="1">
        <v>44467</v>
      </c>
      <c r="Y63">
        <v>5</v>
      </c>
      <c r="Z63" t="s">
        <v>44</v>
      </c>
      <c r="AA63">
        <v>68.168918919999996</v>
      </c>
      <c r="AB63">
        <v>15</v>
      </c>
      <c r="AC63" s="1">
        <v>44475</v>
      </c>
      <c r="AD63">
        <v>4</v>
      </c>
      <c r="AE63" t="s">
        <v>258</v>
      </c>
      <c r="AF63">
        <v>4</v>
      </c>
      <c r="AG63" t="s">
        <v>44</v>
      </c>
      <c r="AH63">
        <v>2.4350000000000001</v>
      </c>
      <c r="AI63" s="1">
        <v>44510</v>
      </c>
      <c r="AJ63">
        <v>4598011466</v>
      </c>
      <c r="AK63">
        <v>45524866</v>
      </c>
      <c r="AL63">
        <v>2.2000000000000001E-3</v>
      </c>
      <c r="AM63">
        <v>43.16</v>
      </c>
      <c r="AN63">
        <v>96.41</v>
      </c>
      <c r="AO63">
        <v>92.03</v>
      </c>
      <c r="AP63" t="s">
        <v>74</v>
      </c>
      <c r="AQ63" t="s">
        <v>1055</v>
      </c>
      <c r="AR63">
        <v>-0.62699902942358798</v>
      </c>
      <c r="AS63" t="s">
        <v>71</v>
      </c>
      <c r="AT63" t="s">
        <v>71</v>
      </c>
      <c r="AU63">
        <v>2</v>
      </c>
      <c r="AV63">
        <f>_xlfn.IFNA(VLOOKUP($C63,[1]akclindata!$A:$U,17,FALSE),"NA")</f>
        <v>14</v>
      </c>
      <c r="AW63">
        <f>_xlfn.IFNA(VLOOKUP($C63,[1]akclindata!$A:$U,17,FALSE),"NA")</f>
        <v>14</v>
      </c>
      <c r="AX63">
        <f>_xlfn.IFNA(VLOOKUP($C63,[1]akclindata!$A:$U,7,FALSE),"NA")</f>
        <v>4</v>
      </c>
      <c r="AY63">
        <f>_xlfn.IFNA(VLOOKUP($C63,[1]akclindata!$A:$U,8,FALSE),"NA")</f>
        <v>3.5</v>
      </c>
      <c r="AZ63">
        <f>_xlfn.IFNA(VLOOKUP($C63,[1]akclindata!$A:$U,9,FALSE),"NA")</f>
        <v>2.4</v>
      </c>
      <c r="BA63" t="str">
        <f>_xlfn.IFNA(VLOOKUP($C63,[1]akclindata!$A:$U,10,FALSE),"NA")</f>
        <v>N</v>
      </c>
      <c r="BB63" t="str">
        <f>_xlfn.IFNA(VLOOKUP($C63,[1]akclindata!$A:$U,11,FALSE),"NA")</f>
        <v>N</v>
      </c>
      <c r="BC63" s="1">
        <f>_xlfn.IFNA(VLOOKUP($C63,[1]akclindata!$A:$U,6,FALSE),"NA")</f>
        <v>43536</v>
      </c>
      <c r="BD63" s="1" t="str">
        <f>_xlfn.IFNA(VLOOKUP($C63,[1]akclindata!$A:$U,18,FALSE),"NA")</f>
        <v>Transplant (5/10/19)</v>
      </c>
      <c r="BE63" s="1">
        <f>_xlfn.IFNA(VLOOKUP($C63,[1]akclindata!$A:$U,19,FALSE),"NA")</f>
        <v>43887</v>
      </c>
      <c r="BF63" s="1" t="str">
        <f>_xlfn.IFNA(VLOOKUP($C63,[1]akclindata!$A:$U,20,FALSE),"NA")</f>
        <v>N</v>
      </c>
      <c r="BG63">
        <f>_xlfn.IFNA(VLOOKUP($C63,[1]akclindata!$A:$U,21,FALSE),"NA")</f>
        <v>0</v>
      </c>
      <c r="BH63" s="1">
        <f>_xlfn.IFNA(VLOOKUP($C63,[2]Sheet1!$1:$1048576,6,FALSE),_xlfn.IFNA(VLOOKUP($C63,'[2]Transfer 06.03.22'!$1:$1048576,7,FALSE),_xlfn.IFNA(VLOOKUP($C63,'[2]Transfer 06.08.22'!$1:$1048576,7,FALSE),"None")))</f>
        <v>43361</v>
      </c>
    </row>
    <row r="64" spans="1:60" x14ac:dyDescent="0.25">
      <c r="A64" t="s">
        <v>259</v>
      </c>
      <c r="B64">
        <v>0.72358574291092004</v>
      </c>
      <c r="C64" t="s">
        <v>260</v>
      </c>
      <c r="D64">
        <v>1</v>
      </c>
      <c r="E64">
        <v>3.9</v>
      </c>
      <c r="F64" s="1">
        <v>44481</v>
      </c>
      <c r="G64" t="s">
        <v>71</v>
      </c>
      <c r="H64" t="s">
        <v>49</v>
      </c>
      <c r="I64" t="s">
        <v>72</v>
      </c>
      <c r="J64" t="s">
        <v>73</v>
      </c>
      <c r="K64">
        <v>2</v>
      </c>
      <c r="L64">
        <v>65</v>
      </c>
      <c r="M64" s="1">
        <v>43643</v>
      </c>
      <c r="N64" t="s">
        <v>102</v>
      </c>
      <c r="O64">
        <v>5</v>
      </c>
      <c r="P64">
        <v>10.8</v>
      </c>
      <c r="Q64" t="s">
        <v>40</v>
      </c>
      <c r="S64">
        <v>30.06</v>
      </c>
      <c r="T64" t="s">
        <v>147</v>
      </c>
      <c r="U64" t="s">
        <v>76</v>
      </c>
      <c r="V64" t="s">
        <v>76</v>
      </c>
      <c r="W64" t="s">
        <v>76</v>
      </c>
      <c r="X64" s="1">
        <v>44467</v>
      </c>
      <c r="Y64">
        <v>5</v>
      </c>
      <c r="Z64" t="s">
        <v>44</v>
      </c>
      <c r="AA64">
        <v>19.645897439999999</v>
      </c>
      <c r="AB64">
        <v>15</v>
      </c>
      <c r="AC64" s="1">
        <v>44475</v>
      </c>
      <c r="AD64">
        <v>4</v>
      </c>
      <c r="AE64" t="s">
        <v>261</v>
      </c>
      <c r="AF64">
        <v>4</v>
      </c>
      <c r="AG64" t="s">
        <v>44</v>
      </c>
      <c r="AH64">
        <v>2.7250000000000001</v>
      </c>
      <c r="AI64" s="1">
        <v>44510</v>
      </c>
      <c r="AJ64">
        <v>11128083242</v>
      </c>
      <c r="AK64">
        <v>110179042</v>
      </c>
      <c r="AL64">
        <v>2.0999999999999999E-3</v>
      </c>
      <c r="AM64">
        <v>42.7</v>
      </c>
      <c r="AN64">
        <v>97.2</v>
      </c>
      <c r="AO64">
        <v>93.27</v>
      </c>
      <c r="AP64" t="s">
        <v>104</v>
      </c>
      <c r="AQ64" t="s">
        <v>1055</v>
      </c>
      <c r="AR64">
        <v>0.41792956157403599</v>
      </c>
      <c r="AS64" t="s">
        <v>71</v>
      </c>
      <c r="AT64" t="s">
        <v>71</v>
      </c>
      <c r="AU64">
        <v>2</v>
      </c>
      <c r="AV64">
        <f>_xlfn.IFNA(VLOOKUP($C64,[1]akclindata!$A:$U,17,FALSE),"NA")</f>
        <v>10.8</v>
      </c>
      <c r="AW64">
        <f>_xlfn.IFNA(VLOOKUP($C64,[1]akclindata!$A:$U,17,FALSE),"NA")</f>
        <v>10.8</v>
      </c>
      <c r="AX64">
        <f>_xlfn.IFNA(VLOOKUP($C64,[1]akclindata!$A:$U,7,FALSE),"NA")</f>
        <v>1</v>
      </c>
      <c r="AY64">
        <f>_xlfn.IFNA(VLOOKUP($C64,[1]akclindata!$A:$U,8,FALSE),"NA")</f>
        <v>2.7</v>
      </c>
      <c r="AZ64">
        <f>_xlfn.IFNA(VLOOKUP($C64,[1]akclindata!$A:$U,9,FALSE),"NA")</f>
        <v>2.2999999999999998</v>
      </c>
      <c r="BA64" t="str">
        <f>_xlfn.IFNA(VLOOKUP($C64,[1]akclindata!$A:$U,10,FALSE),"NA")</f>
        <v>N</v>
      </c>
      <c r="BB64" t="str">
        <f>_xlfn.IFNA(VLOOKUP($C64,[1]akclindata!$A:$U,11,FALSE),"NA")</f>
        <v>N</v>
      </c>
      <c r="BC64" s="1">
        <f>_xlfn.IFNA(VLOOKUP($C64,[1]akclindata!$A:$U,6,FALSE),"NA")</f>
        <v>43605</v>
      </c>
      <c r="BD64" s="1">
        <f>_xlfn.IFNA(VLOOKUP($C64,[1]akclindata!$A:$U,18,FALSE),"NA")</f>
        <v>0</v>
      </c>
      <c r="BE64" s="1">
        <f>_xlfn.IFNA(VLOOKUP($C64,[1]akclindata!$A:$U,19,FALSE),"NA")</f>
        <v>43921</v>
      </c>
      <c r="BF64" s="1" t="str">
        <f>_xlfn.IFNA(VLOOKUP($C64,[1]akclindata!$A:$U,20,FALSE),"NA")</f>
        <v>Y (7/7/20)</v>
      </c>
      <c r="BG64">
        <f>_xlfn.IFNA(VLOOKUP($C64,[1]akclindata!$A:$U,21,FALSE),"NA")</f>
        <v>0</v>
      </c>
      <c r="BH64" s="1" t="str">
        <f>_xlfn.IFNA(VLOOKUP($C64,[2]Sheet1!$1:$1048576,6,FALSE),_xlfn.IFNA(VLOOKUP($C64,'[2]Transfer 06.03.22'!$1:$1048576,7,FALSE),_xlfn.IFNA(VLOOKUP($C64,'[2]Transfer 06.08.22'!$1:$1048576,7,FALSE),"None")))</f>
        <v>No Prior Treatment</v>
      </c>
    </row>
    <row r="65" spans="1:60" x14ac:dyDescent="0.25">
      <c r="A65" t="s">
        <v>262</v>
      </c>
      <c r="B65">
        <v>0.94502156258261105</v>
      </c>
      <c r="C65" t="s">
        <v>263</v>
      </c>
      <c r="D65">
        <v>1</v>
      </c>
      <c r="E65">
        <v>3.6</v>
      </c>
      <c r="F65" s="1">
        <v>44482</v>
      </c>
      <c r="G65" t="s">
        <v>71</v>
      </c>
      <c r="H65" t="s">
        <v>49</v>
      </c>
      <c r="I65" t="s">
        <v>72</v>
      </c>
      <c r="J65" t="s">
        <v>73</v>
      </c>
      <c r="K65">
        <v>2</v>
      </c>
      <c r="L65">
        <v>64</v>
      </c>
      <c r="M65" s="1">
        <v>43745</v>
      </c>
      <c r="N65" t="s">
        <v>74</v>
      </c>
      <c r="O65">
        <v>11</v>
      </c>
      <c r="P65">
        <v>121963</v>
      </c>
      <c r="Q65" t="s">
        <v>40</v>
      </c>
      <c r="S65">
        <v>25.63</v>
      </c>
      <c r="T65" t="s">
        <v>75</v>
      </c>
      <c r="U65" t="s">
        <v>1057</v>
      </c>
      <c r="V65" t="s">
        <v>1057</v>
      </c>
      <c r="W65" t="s">
        <v>1057</v>
      </c>
      <c r="X65" s="1">
        <v>44467</v>
      </c>
      <c r="Y65">
        <v>5</v>
      </c>
      <c r="Z65" t="s">
        <v>44</v>
      </c>
      <c r="AA65">
        <v>76.370138890000007</v>
      </c>
      <c r="AB65">
        <v>15</v>
      </c>
      <c r="AC65" s="1">
        <v>44475</v>
      </c>
      <c r="AD65">
        <v>4</v>
      </c>
      <c r="AE65" t="s">
        <v>264</v>
      </c>
      <c r="AF65">
        <v>4</v>
      </c>
      <c r="AG65" t="s">
        <v>44</v>
      </c>
      <c r="AH65">
        <v>3.8450000000000002</v>
      </c>
      <c r="AI65" s="1">
        <v>44510</v>
      </c>
      <c r="AJ65">
        <v>7891320486</v>
      </c>
      <c r="AK65">
        <v>78131886</v>
      </c>
      <c r="AL65">
        <v>2.2000000000000001E-3</v>
      </c>
      <c r="AM65">
        <v>45.61</v>
      </c>
      <c r="AN65">
        <v>95.69</v>
      </c>
      <c r="AO65">
        <v>90.72</v>
      </c>
      <c r="AP65" t="s">
        <v>74</v>
      </c>
      <c r="AQ65" t="s">
        <v>1055</v>
      </c>
      <c r="AR65">
        <v>1.2352493256513499</v>
      </c>
      <c r="AS65" t="s">
        <v>71</v>
      </c>
      <c r="AT65" t="s">
        <v>71</v>
      </c>
      <c r="AU65">
        <v>2</v>
      </c>
      <c r="AV65">
        <f>_xlfn.IFNA(VLOOKUP($C65,[1]akclindata!$A:$U,17,FALSE),"NA")</f>
        <v>121963</v>
      </c>
      <c r="AW65">
        <f>_xlfn.IFNA(VLOOKUP($C65,[1]akclindata!$A:$U,17,FALSE),"NA")</f>
        <v>121963</v>
      </c>
      <c r="AX65" t="str">
        <f>_xlfn.IFNA(VLOOKUP($C65,[1]akclindata!$A:$U,7,FALSE),"NA")</f>
        <v>numerous</v>
      </c>
      <c r="AY65">
        <f>_xlfn.IFNA(VLOOKUP($C65,[1]akclindata!$A:$U,8,FALSE),"NA")</f>
        <v>5.8</v>
      </c>
      <c r="AZ65">
        <f>_xlfn.IFNA(VLOOKUP($C65,[1]akclindata!$A:$U,9,FALSE),"NA")</f>
        <v>4.9000000000000004</v>
      </c>
      <c r="BA65" t="str">
        <f>_xlfn.IFNA(VLOOKUP($C65,[1]akclindata!$A:$U,10,FALSE),"NA")</f>
        <v>N</v>
      </c>
      <c r="BB65" t="str">
        <f>_xlfn.IFNA(VLOOKUP($C65,[1]akclindata!$A:$U,11,FALSE),"NA")</f>
        <v>N</v>
      </c>
      <c r="BC65" s="1">
        <f>_xlfn.IFNA(VLOOKUP($C65,[1]akclindata!$A:$U,6,FALSE),"NA")</f>
        <v>43721</v>
      </c>
      <c r="BD65" s="1">
        <f>_xlfn.IFNA(VLOOKUP($C65,[1]akclindata!$A:$U,18,FALSE),"NA")</f>
        <v>0</v>
      </c>
      <c r="BE65" s="1">
        <f>_xlfn.IFNA(VLOOKUP($C65,[1]akclindata!$A:$U,19,FALSE),"NA")</f>
        <v>43917</v>
      </c>
      <c r="BF65" s="1" t="str">
        <f>_xlfn.IFNA(VLOOKUP($C65,[1]akclindata!$A:$U,20,FALSE),"NA")</f>
        <v>Y (7/18/20)</v>
      </c>
      <c r="BG65">
        <f>_xlfn.IFNA(VLOOKUP($C65,[1]akclindata!$A:$U,21,FALSE),"NA")</f>
        <v>0</v>
      </c>
      <c r="BH65" s="1" t="str">
        <f>_xlfn.IFNA(VLOOKUP($C65,[2]Sheet1!$1:$1048576,6,FALSE),_xlfn.IFNA(VLOOKUP($C65,'[2]Transfer 06.03.22'!$1:$1048576,7,FALSE),_xlfn.IFNA(VLOOKUP($C65,'[2]Transfer 06.08.22'!$1:$1048576,7,FALSE),"None")))</f>
        <v>No Prior Treatment</v>
      </c>
    </row>
    <row r="66" spans="1:60" x14ac:dyDescent="0.25">
      <c r="A66" t="s">
        <v>266</v>
      </c>
      <c r="B66">
        <v>0.94224284657161095</v>
      </c>
      <c r="C66" t="s">
        <v>267</v>
      </c>
      <c r="D66">
        <v>1</v>
      </c>
      <c r="E66">
        <v>3.7</v>
      </c>
      <c r="F66" s="1">
        <v>44483</v>
      </c>
      <c r="G66" t="s">
        <v>71</v>
      </c>
      <c r="H66" t="s">
        <v>49</v>
      </c>
      <c r="I66" t="s">
        <v>72</v>
      </c>
      <c r="J66" t="s">
        <v>73</v>
      </c>
      <c r="K66">
        <v>2</v>
      </c>
      <c r="L66">
        <v>64</v>
      </c>
      <c r="M66" s="1">
        <v>43893</v>
      </c>
      <c r="N66" t="s">
        <v>74</v>
      </c>
      <c r="O66">
        <v>8</v>
      </c>
      <c r="P66">
        <v>65.099999999999994</v>
      </c>
      <c r="Q66" t="s">
        <v>40</v>
      </c>
      <c r="S66">
        <v>43.79</v>
      </c>
      <c r="T66" t="s">
        <v>123</v>
      </c>
      <c r="U66" t="s">
        <v>76</v>
      </c>
      <c r="V66" t="s">
        <v>76</v>
      </c>
      <c r="W66" t="s">
        <v>76</v>
      </c>
      <c r="X66" s="1">
        <v>44467</v>
      </c>
      <c r="Y66">
        <v>5</v>
      </c>
      <c r="Z66" t="s">
        <v>44</v>
      </c>
      <c r="AA66">
        <v>31.561351349999999</v>
      </c>
      <c r="AB66">
        <v>15</v>
      </c>
      <c r="AC66" s="1">
        <v>44475</v>
      </c>
      <c r="AD66">
        <v>4</v>
      </c>
      <c r="AE66" t="s">
        <v>268</v>
      </c>
      <c r="AF66">
        <v>4</v>
      </c>
      <c r="AG66" t="s">
        <v>44</v>
      </c>
      <c r="AH66">
        <v>3.7250000000000001</v>
      </c>
      <c r="AI66" s="1">
        <v>44510</v>
      </c>
      <c r="AJ66">
        <v>21952879846</v>
      </c>
      <c r="AK66">
        <v>217355246</v>
      </c>
      <c r="AL66">
        <v>2.0999999999999999E-3</v>
      </c>
      <c r="AM66">
        <v>43.17</v>
      </c>
      <c r="AN66">
        <v>97.15</v>
      </c>
      <c r="AO66">
        <v>93.21</v>
      </c>
      <c r="AP66" t="s">
        <v>74</v>
      </c>
      <c r="AQ66" t="s">
        <v>1055</v>
      </c>
      <c r="AR66">
        <v>1.2125570681990001</v>
      </c>
      <c r="AS66" t="s">
        <v>71</v>
      </c>
      <c r="AT66" t="s">
        <v>71</v>
      </c>
      <c r="AU66">
        <v>2</v>
      </c>
      <c r="AV66">
        <f>_xlfn.IFNA(VLOOKUP($C66,[1]akclindata!$A:$U,17,FALSE),"NA")</f>
        <v>65.099999999999994</v>
      </c>
      <c r="AW66">
        <f>_xlfn.IFNA(VLOOKUP($C66,[1]akclindata!$A:$U,17,FALSE),"NA")</f>
        <v>65.099999999999994</v>
      </c>
      <c r="AX66">
        <f>_xlfn.IFNA(VLOOKUP($C66,[1]akclindata!$A:$U,7,FALSE),"NA")</f>
        <v>1</v>
      </c>
      <c r="AY66">
        <f>_xlfn.IFNA(VLOOKUP($C66,[1]akclindata!$A:$U,8,FALSE),"NA")</f>
        <v>3.3</v>
      </c>
      <c r="AZ66">
        <f>_xlfn.IFNA(VLOOKUP($C66,[1]akclindata!$A:$U,9,FALSE),"NA")</f>
        <v>3.4</v>
      </c>
      <c r="BA66" t="str">
        <f>_xlfn.IFNA(VLOOKUP($C66,[1]akclindata!$A:$U,10,FALSE),"NA")</f>
        <v>N</v>
      </c>
      <c r="BB66" t="str">
        <f>_xlfn.IFNA(VLOOKUP($C66,[1]akclindata!$A:$U,11,FALSE),"NA")</f>
        <v>N</v>
      </c>
      <c r="BC66" s="1">
        <f>_xlfn.IFNA(VLOOKUP($C66,[1]akclindata!$A:$U,6,FALSE),"NA")</f>
        <v>43878</v>
      </c>
      <c r="BD66" s="1">
        <f>_xlfn.IFNA(VLOOKUP($C66,[1]akclindata!$A:$U,18,FALSE),"NA")</f>
        <v>0</v>
      </c>
      <c r="BE66" s="1">
        <f>_xlfn.IFNA(VLOOKUP($C66,[1]akclindata!$A:$U,19,FALSE),"NA")</f>
        <v>44202</v>
      </c>
      <c r="BF66" s="1" t="str">
        <f>_xlfn.IFNA(VLOOKUP($C66,[1]akclindata!$A:$U,20,FALSE),"NA")</f>
        <v>Y (1/23/21)</v>
      </c>
      <c r="BG66">
        <f>_xlfn.IFNA(VLOOKUP($C66,[1]akclindata!$A:$U,21,FALSE),"NA")</f>
        <v>0</v>
      </c>
      <c r="BH66" s="1" t="str">
        <f>_xlfn.IFNA(VLOOKUP($C66,[2]Sheet1!$1:$1048576,6,FALSE),_xlfn.IFNA(VLOOKUP($C66,'[2]Transfer 06.03.22'!$1:$1048576,7,FALSE),_xlfn.IFNA(VLOOKUP($C66,'[2]Transfer 06.08.22'!$1:$1048576,7,FALSE),"None")))</f>
        <v>No Prior Treatment</v>
      </c>
    </row>
    <row r="67" spans="1:60" x14ac:dyDescent="0.25">
      <c r="A67" t="s">
        <v>269</v>
      </c>
      <c r="B67">
        <v>1</v>
      </c>
      <c r="C67" t="s">
        <v>270</v>
      </c>
      <c r="D67">
        <v>1</v>
      </c>
      <c r="E67">
        <v>4</v>
      </c>
      <c r="F67" s="1">
        <v>44435</v>
      </c>
      <c r="G67" t="s">
        <v>71</v>
      </c>
      <c r="H67" t="s">
        <v>49</v>
      </c>
      <c r="I67" t="s">
        <v>72</v>
      </c>
      <c r="J67" t="s">
        <v>73</v>
      </c>
      <c r="K67">
        <v>2</v>
      </c>
      <c r="L67">
        <v>68</v>
      </c>
      <c r="M67" s="1">
        <v>43599</v>
      </c>
      <c r="N67" t="s">
        <v>74</v>
      </c>
      <c r="O67">
        <v>6</v>
      </c>
      <c r="P67">
        <v>8.1</v>
      </c>
      <c r="Q67" t="s">
        <v>40</v>
      </c>
      <c r="S67">
        <v>25.9</v>
      </c>
      <c r="T67" t="s">
        <v>75</v>
      </c>
      <c r="U67" t="s">
        <v>76</v>
      </c>
      <c r="V67" t="s">
        <v>76</v>
      </c>
      <c r="W67" t="s">
        <v>76</v>
      </c>
      <c r="X67" s="1">
        <v>44455</v>
      </c>
      <c r="Y67">
        <v>1</v>
      </c>
      <c r="Z67" t="s">
        <v>44</v>
      </c>
      <c r="AA67">
        <v>56.311500000000002</v>
      </c>
      <c r="AB67">
        <v>15</v>
      </c>
      <c r="AC67" s="1">
        <v>44470</v>
      </c>
      <c r="AD67">
        <v>1</v>
      </c>
      <c r="AE67" t="s">
        <v>271</v>
      </c>
      <c r="AF67">
        <v>4</v>
      </c>
      <c r="AG67" t="s">
        <v>78</v>
      </c>
      <c r="AH67">
        <v>0.82</v>
      </c>
      <c r="AI67" s="1">
        <v>44510</v>
      </c>
      <c r="AJ67">
        <v>8447478198</v>
      </c>
      <c r="AK67">
        <v>83638398</v>
      </c>
      <c r="AL67">
        <v>2.0999999999999999E-3</v>
      </c>
      <c r="AM67">
        <v>43.31</v>
      </c>
      <c r="AN67">
        <v>95.67</v>
      </c>
      <c r="AO67">
        <v>90.98</v>
      </c>
      <c r="AP67" t="s">
        <v>74</v>
      </c>
      <c r="AQ67" t="s">
        <v>1055</v>
      </c>
      <c r="AR67">
        <v>7.5</v>
      </c>
      <c r="AS67" t="s">
        <v>71</v>
      </c>
      <c r="AT67" t="s">
        <v>71</v>
      </c>
      <c r="AU67">
        <v>2</v>
      </c>
      <c r="AV67">
        <f>_xlfn.IFNA(VLOOKUP($C67,[1]akclindata!$A:$U,17,FALSE),"NA")</f>
        <v>8.1</v>
      </c>
      <c r="AW67">
        <f>_xlfn.IFNA(VLOOKUP($C67,[1]akclindata!$A:$U,17,FALSE),"NA")</f>
        <v>8.1</v>
      </c>
      <c r="AX67">
        <f>_xlfn.IFNA(VLOOKUP($C67,[1]akclindata!$A:$U,7,FALSE),"NA")</f>
        <v>10</v>
      </c>
      <c r="AY67">
        <f>_xlfn.IFNA(VLOOKUP($C67,[1]akclindata!$A:$U,8,FALSE),"NA")</f>
        <v>9.6999999999999993</v>
      </c>
      <c r="AZ67">
        <f>_xlfn.IFNA(VLOOKUP($C67,[1]akclindata!$A:$U,9,FALSE),"NA")</f>
        <v>7.1</v>
      </c>
      <c r="BA67" t="str">
        <f>_xlfn.IFNA(VLOOKUP($C67,[1]akclindata!$A:$U,10,FALSE),"NA")</f>
        <v>N</v>
      </c>
      <c r="BB67" t="str">
        <f>_xlfn.IFNA(VLOOKUP($C67,[1]akclindata!$A:$U,11,FALSE),"NA")</f>
        <v>N</v>
      </c>
      <c r="BC67" s="1">
        <f>_xlfn.IFNA(VLOOKUP($C67,[1]akclindata!$A:$U,6,FALSE),"NA")</f>
        <v>43588</v>
      </c>
      <c r="BD67" s="1">
        <f>_xlfn.IFNA(VLOOKUP($C67,[1]akclindata!$A:$U,18,FALSE),"NA")</f>
        <v>0</v>
      </c>
      <c r="BE67" s="1">
        <f>_xlfn.IFNA(VLOOKUP($C67,[1]akclindata!$A:$U,19,FALSE),"NA")</f>
        <v>43760</v>
      </c>
      <c r="BF67" s="1" t="str">
        <f>_xlfn.IFNA(VLOOKUP($C67,[1]akclindata!$A:$U,20,FALSE),"NA")</f>
        <v>Y (10/23/19)</v>
      </c>
      <c r="BG67">
        <f>_xlfn.IFNA(VLOOKUP($C67,[1]akclindata!$A:$U,21,FALSE),"NA")</f>
        <v>0</v>
      </c>
      <c r="BH67" s="1" t="str">
        <f>_xlfn.IFNA(VLOOKUP($C67,[2]Sheet1!$1:$1048576,6,FALSE),_xlfn.IFNA(VLOOKUP($C67,'[2]Transfer 06.03.22'!$1:$1048576,7,FALSE),_xlfn.IFNA(VLOOKUP($C67,'[2]Transfer 06.08.22'!$1:$1048576,7,FALSE),"None")))</f>
        <v>No Prior Treatment</v>
      </c>
    </row>
    <row r="68" spans="1:60" x14ac:dyDescent="0.25">
      <c r="A68" t="s">
        <v>272</v>
      </c>
      <c r="B68">
        <v>1</v>
      </c>
      <c r="C68" t="s">
        <v>273</v>
      </c>
      <c r="D68">
        <v>1</v>
      </c>
      <c r="E68">
        <v>4</v>
      </c>
      <c r="F68" s="1">
        <v>44484</v>
      </c>
      <c r="G68" t="s">
        <v>71</v>
      </c>
      <c r="H68" t="s">
        <v>49</v>
      </c>
      <c r="I68" t="s">
        <v>72</v>
      </c>
      <c r="J68" t="s">
        <v>73</v>
      </c>
      <c r="K68">
        <v>2</v>
      </c>
      <c r="L68">
        <v>57</v>
      </c>
      <c r="M68" s="1">
        <v>43894</v>
      </c>
      <c r="N68" t="s">
        <v>74</v>
      </c>
      <c r="O68">
        <v>5</v>
      </c>
      <c r="P68">
        <v>35.700000000000003</v>
      </c>
      <c r="Q68" t="s">
        <v>40</v>
      </c>
      <c r="S68">
        <v>27.6</v>
      </c>
      <c r="T68" t="s">
        <v>75</v>
      </c>
      <c r="U68" t="s">
        <v>76</v>
      </c>
      <c r="V68" t="s">
        <v>76</v>
      </c>
      <c r="W68" t="s">
        <v>76</v>
      </c>
      <c r="X68" s="1">
        <v>44467</v>
      </c>
      <c r="Y68">
        <v>5</v>
      </c>
      <c r="Z68" t="s">
        <v>44</v>
      </c>
      <c r="AA68">
        <v>20.785125000000001</v>
      </c>
      <c r="AB68">
        <v>15</v>
      </c>
      <c r="AC68" s="1">
        <v>44475</v>
      </c>
      <c r="AD68">
        <v>4</v>
      </c>
      <c r="AE68" t="s">
        <v>274</v>
      </c>
      <c r="AF68">
        <v>4</v>
      </c>
      <c r="AG68" t="s">
        <v>44</v>
      </c>
      <c r="AH68">
        <v>5.6550000000000002</v>
      </c>
      <c r="AI68" s="1">
        <v>44510</v>
      </c>
      <c r="AJ68">
        <v>9697849512</v>
      </c>
      <c r="AK68">
        <v>96018312</v>
      </c>
      <c r="AL68">
        <v>2.2000000000000001E-3</v>
      </c>
      <c r="AM68">
        <v>42.04</v>
      </c>
      <c r="AN68">
        <v>97.21</v>
      </c>
      <c r="AO68">
        <v>93.3</v>
      </c>
      <c r="AP68" t="s">
        <v>74</v>
      </c>
      <c r="AQ68" t="s">
        <v>1055</v>
      </c>
      <c r="AR68">
        <v>7.5</v>
      </c>
      <c r="AS68" t="s">
        <v>71</v>
      </c>
      <c r="AT68" t="s">
        <v>71</v>
      </c>
      <c r="AU68">
        <v>2</v>
      </c>
      <c r="AV68">
        <f>_xlfn.IFNA(VLOOKUP($C68,[1]akclindata!$A:$U,17,FALSE),"NA")</f>
        <v>35.700000000000003</v>
      </c>
      <c r="AW68">
        <f>_xlfn.IFNA(VLOOKUP($C68,[1]akclindata!$A:$U,17,FALSE),"NA")</f>
        <v>35.700000000000003</v>
      </c>
      <c r="AX68">
        <f>_xlfn.IFNA(VLOOKUP($C68,[1]akclindata!$A:$U,7,FALSE),"NA")</f>
        <v>2</v>
      </c>
      <c r="AY68">
        <f>_xlfn.IFNA(VLOOKUP($C68,[1]akclindata!$A:$U,8,FALSE),"NA")</f>
        <v>8.1</v>
      </c>
      <c r="AZ68">
        <f>_xlfn.IFNA(VLOOKUP($C68,[1]akclindata!$A:$U,9,FALSE),"NA")</f>
        <v>7.3</v>
      </c>
      <c r="BA68" t="str">
        <f>_xlfn.IFNA(VLOOKUP($C68,[1]akclindata!$A:$U,10,FALSE),"NA")</f>
        <v>N</v>
      </c>
      <c r="BB68" t="str">
        <f>_xlfn.IFNA(VLOOKUP($C68,[1]akclindata!$A:$U,11,FALSE),"NA")</f>
        <v>N</v>
      </c>
      <c r="BC68" s="1">
        <f>_xlfn.IFNA(VLOOKUP($C68,[1]akclindata!$A:$U,6,FALSE),"NA")</f>
        <v>43890</v>
      </c>
      <c r="BD68" s="1">
        <f>_xlfn.IFNA(VLOOKUP($C68,[1]akclindata!$A:$U,18,FALSE),"NA")</f>
        <v>0</v>
      </c>
      <c r="BE68" s="1">
        <f>_xlfn.IFNA(VLOOKUP($C68,[1]akclindata!$A:$U,19,FALSE),"NA")</f>
        <v>44426</v>
      </c>
      <c r="BF68" s="1" t="str">
        <f>_xlfn.IFNA(VLOOKUP($C68,[1]akclindata!$A:$U,20,FALSE),"NA")</f>
        <v>N</v>
      </c>
      <c r="BG68">
        <f>_xlfn.IFNA(VLOOKUP($C68,[1]akclindata!$A:$U,21,FALSE),"NA")</f>
        <v>0</v>
      </c>
      <c r="BH68" s="1" t="str">
        <f>_xlfn.IFNA(VLOOKUP($C68,[2]Sheet1!$1:$1048576,6,FALSE),_xlfn.IFNA(VLOOKUP($C68,'[2]Transfer 06.03.22'!$1:$1048576,7,FALSE),_xlfn.IFNA(VLOOKUP($C68,'[2]Transfer 06.08.22'!$1:$1048576,7,FALSE),"None")))</f>
        <v>No Prior Treatment</v>
      </c>
    </row>
    <row r="69" spans="1:60" x14ac:dyDescent="0.25">
      <c r="A69" t="s">
        <v>275</v>
      </c>
      <c r="B69">
        <v>0.99360743342709501</v>
      </c>
      <c r="C69" t="s">
        <v>276</v>
      </c>
      <c r="D69">
        <v>1</v>
      </c>
      <c r="E69">
        <v>3.8</v>
      </c>
      <c r="F69" s="1">
        <v>44485</v>
      </c>
      <c r="G69" t="s">
        <v>71</v>
      </c>
      <c r="H69" t="s">
        <v>49</v>
      </c>
      <c r="I69" t="s">
        <v>72</v>
      </c>
      <c r="J69" t="s">
        <v>73</v>
      </c>
      <c r="K69">
        <v>2</v>
      </c>
      <c r="L69">
        <v>64</v>
      </c>
      <c r="M69" s="1">
        <v>43902</v>
      </c>
      <c r="N69" t="s">
        <v>74</v>
      </c>
      <c r="O69">
        <v>8</v>
      </c>
      <c r="P69">
        <v>6.9</v>
      </c>
      <c r="Q69" t="s">
        <v>40</v>
      </c>
      <c r="S69">
        <v>24.11</v>
      </c>
      <c r="T69" t="s">
        <v>75</v>
      </c>
      <c r="U69" t="s">
        <v>76</v>
      </c>
      <c r="V69" t="s">
        <v>76</v>
      </c>
      <c r="W69" t="s">
        <v>76</v>
      </c>
      <c r="X69" s="1">
        <v>44467</v>
      </c>
      <c r="Y69">
        <v>5</v>
      </c>
      <c r="Z69" t="s">
        <v>44</v>
      </c>
      <c r="AA69">
        <v>70.256052629999999</v>
      </c>
      <c r="AB69">
        <v>15</v>
      </c>
      <c r="AC69" s="1">
        <v>44475</v>
      </c>
      <c r="AD69">
        <v>4</v>
      </c>
      <c r="AE69" t="s">
        <v>277</v>
      </c>
      <c r="AF69">
        <v>4</v>
      </c>
      <c r="AG69" t="s">
        <v>44</v>
      </c>
      <c r="AH69">
        <v>3.53</v>
      </c>
      <c r="AI69" s="1">
        <v>44510</v>
      </c>
      <c r="AJ69">
        <v>12725624482</v>
      </c>
      <c r="AK69">
        <v>125996282</v>
      </c>
      <c r="AL69">
        <v>2.2000000000000001E-3</v>
      </c>
      <c r="AM69">
        <v>41.6</v>
      </c>
      <c r="AN69">
        <v>96.94</v>
      </c>
      <c r="AO69">
        <v>92.89</v>
      </c>
      <c r="AP69" t="s">
        <v>74</v>
      </c>
      <c r="AQ69" t="s">
        <v>1055</v>
      </c>
      <c r="AR69">
        <v>2.1915395723975499</v>
      </c>
      <c r="AS69" t="s">
        <v>71</v>
      </c>
      <c r="AT69" t="s">
        <v>71</v>
      </c>
      <c r="AU69">
        <v>2</v>
      </c>
      <c r="AV69">
        <f>_xlfn.IFNA(VLOOKUP($C69,[1]akclindata!$A:$U,17,FALSE),"NA")</f>
        <v>6.9</v>
      </c>
      <c r="AW69">
        <f>_xlfn.IFNA(VLOOKUP($C69,[1]akclindata!$A:$U,17,FALSE),"NA")</f>
        <v>6.9</v>
      </c>
      <c r="AX69">
        <f>_xlfn.IFNA(VLOOKUP($C69,[1]akclindata!$A:$U,7,FALSE),"NA")</f>
        <v>3</v>
      </c>
      <c r="AY69">
        <f>_xlfn.IFNA(VLOOKUP($C69,[1]akclindata!$A:$U,8,FALSE),"NA")</f>
        <v>3.2</v>
      </c>
      <c r="AZ69">
        <f>_xlfn.IFNA(VLOOKUP($C69,[1]akclindata!$A:$U,9,FALSE),"NA")</f>
        <v>2.9</v>
      </c>
      <c r="BA69" t="str">
        <f>_xlfn.IFNA(VLOOKUP($C69,[1]akclindata!$A:$U,10,FALSE),"NA")</f>
        <v>N</v>
      </c>
      <c r="BB69" t="str">
        <f>_xlfn.IFNA(VLOOKUP($C69,[1]akclindata!$A:$U,11,FALSE),"NA")</f>
        <v>N</v>
      </c>
      <c r="BC69" s="1">
        <f>_xlfn.IFNA(VLOOKUP($C69,[1]akclindata!$A:$U,6,FALSE),"NA")</f>
        <v>43906</v>
      </c>
      <c r="BD69" s="1" t="str">
        <f>_xlfn.IFNA(VLOOKUP($C69,[1]akclindata!$A:$U,18,FALSE),"NA")</f>
        <v>Transplant (8/23/20)</v>
      </c>
      <c r="BE69" s="1">
        <f>_xlfn.IFNA(VLOOKUP($C69,[1]akclindata!$A:$U,19,FALSE),"NA")</f>
        <v>44066</v>
      </c>
      <c r="BF69" s="1" t="str">
        <f>_xlfn.IFNA(VLOOKUP($C69,[1]akclindata!$A:$U,20,FALSE),"NA")</f>
        <v>N</v>
      </c>
      <c r="BG69">
        <f>_xlfn.IFNA(VLOOKUP($C69,[1]akclindata!$A:$U,21,FALSE),"NA")</f>
        <v>0</v>
      </c>
      <c r="BH69" s="1">
        <f>_xlfn.IFNA(VLOOKUP($C69,[2]Sheet1!$1:$1048576,6,FALSE),_xlfn.IFNA(VLOOKUP($C69,'[2]Transfer 06.03.22'!$1:$1048576,7,FALSE),_xlfn.IFNA(VLOOKUP($C69,'[2]Transfer 06.08.22'!$1:$1048576,7,FALSE),"None")))</f>
        <v>43749</v>
      </c>
    </row>
    <row r="70" spans="1:60" x14ac:dyDescent="0.25">
      <c r="A70" t="s">
        <v>278</v>
      </c>
      <c r="B70">
        <v>0.54574921857553105</v>
      </c>
      <c r="C70" t="s">
        <v>279</v>
      </c>
      <c r="D70">
        <v>1</v>
      </c>
      <c r="E70">
        <v>3.5</v>
      </c>
      <c r="F70" s="1">
        <v>44486</v>
      </c>
      <c r="G70" t="s">
        <v>71</v>
      </c>
      <c r="H70" t="s">
        <v>49</v>
      </c>
      <c r="I70" t="s">
        <v>72</v>
      </c>
      <c r="J70" t="s">
        <v>73</v>
      </c>
      <c r="K70">
        <v>2</v>
      </c>
      <c r="L70">
        <v>64</v>
      </c>
      <c r="M70" s="1">
        <v>43969</v>
      </c>
      <c r="N70" t="s">
        <v>74</v>
      </c>
      <c r="O70">
        <v>9</v>
      </c>
      <c r="P70">
        <v>3.8</v>
      </c>
      <c r="Q70" t="s">
        <v>40</v>
      </c>
      <c r="S70">
        <v>45.2</v>
      </c>
      <c r="T70" t="s">
        <v>123</v>
      </c>
      <c r="U70" t="s">
        <v>76</v>
      </c>
      <c r="V70" t="s">
        <v>76</v>
      </c>
      <c r="W70" t="s">
        <v>76</v>
      </c>
      <c r="X70" s="1">
        <v>44467</v>
      </c>
      <c r="Y70">
        <v>5</v>
      </c>
      <c r="Z70" t="s">
        <v>44</v>
      </c>
      <c r="AA70">
        <v>17.30171429</v>
      </c>
      <c r="AB70">
        <v>15</v>
      </c>
      <c r="AC70" s="1">
        <v>44475</v>
      </c>
      <c r="AD70">
        <v>4</v>
      </c>
      <c r="AE70" t="s">
        <v>280</v>
      </c>
      <c r="AF70">
        <v>4</v>
      </c>
      <c r="AG70" t="s">
        <v>44</v>
      </c>
      <c r="AH70">
        <v>5.77</v>
      </c>
      <c r="AI70" s="1">
        <v>44510</v>
      </c>
      <c r="AJ70">
        <v>9400112420</v>
      </c>
      <c r="AK70">
        <v>93070420</v>
      </c>
      <c r="AL70">
        <v>2.2000000000000001E-3</v>
      </c>
      <c r="AM70">
        <v>42.29</v>
      </c>
      <c r="AN70">
        <v>97.78</v>
      </c>
      <c r="AO70">
        <v>94.11</v>
      </c>
      <c r="AP70" t="s">
        <v>74</v>
      </c>
      <c r="AQ70" t="s">
        <v>1055</v>
      </c>
      <c r="AR70">
        <v>7.9697439466901707E-2</v>
      </c>
      <c r="AS70" t="s">
        <v>71</v>
      </c>
      <c r="AT70" t="s">
        <v>71</v>
      </c>
      <c r="AU70">
        <v>2</v>
      </c>
      <c r="AV70">
        <f>_xlfn.IFNA(VLOOKUP($C70,[1]akclindata!$A:$U,17,FALSE),"NA")</f>
        <v>3.8</v>
      </c>
      <c r="AW70">
        <f>_xlfn.IFNA(VLOOKUP($C70,[1]akclindata!$A:$U,17,FALSE),"NA")</f>
        <v>3.8</v>
      </c>
      <c r="AX70">
        <f>_xlfn.IFNA(VLOOKUP($C70,[1]akclindata!$A:$U,7,FALSE),"NA")</f>
        <v>2</v>
      </c>
      <c r="AY70">
        <f>_xlfn.IFNA(VLOOKUP($C70,[1]akclindata!$A:$U,8,FALSE),"NA")</f>
        <v>3.4</v>
      </c>
      <c r="AZ70">
        <f>_xlfn.IFNA(VLOOKUP($C70,[1]akclindata!$A:$U,9,FALSE),"NA")</f>
        <v>3.2</v>
      </c>
      <c r="BA70" t="str">
        <f>_xlfn.IFNA(VLOOKUP($C70,[1]akclindata!$A:$U,10,FALSE),"NA")</f>
        <v>N</v>
      </c>
      <c r="BB70" t="str">
        <f>_xlfn.IFNA(VLOOKUP($C70,[1]akclindata!$A:$U,11,FALSE),"NA")</f>
        <v>N</v>
      </c>
      <c r="BC70" s="1">
        <f>_xlfn.IFNA(VLOOKUP($C70,[1]akclindata!$A:$U,6,FALSE),"NA")</f>
        <v>43959</v>
      </c>
      <c r="BD70" s="1" t="str">
        <f>_xlfn.IFNA(VLOOKUP($C70,[1]akclindata!$A:$U,18,FALSE),"NA")</f>
        <v>Transplant (5/18/20)</v>
      </c>
      <c r="BE70" s="1">
        <f>_xlfn.IFNA(VLOOKUP($C70,[1]akclindata!$A:$U,19,FALSE),"NA")</f>
        <v>44327</v>
      </c>
      <c r="BF70" s="1" t="str">
        <f>_xlfn.IFNA(VLOOKUP($C70,[1]akclindata!$A:$U,20,FALSE),"NA")</f>
        <v>N</v>
      </c>
      <c r="BG70">
        <f>_xlfn.IFNA(VLOOKUP($C70,[1]akclindata!$A:$U,21,FALSE),"NA")</f>
        <v>0</v>
      </c>
      <c r="BH70" s="1">
        <f>_xlfn.IFNA(VLOOKUP($C70,[2]Sheet1!$1:$1048576,6,FALSE),_xlfn.IFNA(VLOOKUP($C70,'[2]Transfer 06.03.22'!$1:$1048576,7,FALSE),_xlfn.IFNA(VLOOKUP($C70,'[2]Transfer 06.08.22'!$1:$1048576,7,FALSE),"None")))</f>
        <v>43837</v>
      </c>
    </row>
    <row r="71" spans="1:60" x14ac:dyDescent="0.25">
      <c r="A71" t="s">
        <v>281</v>
      </c>
      <c r="B71">
        <v>3.3436382950926102E-2</v>
      </c>
      <c r="C71" t="s">
        <v>282</v>
      </c>
      <c r="D71">
        <v>1</v>
      </c>
      <c r="E71">
        <v>4.8</v>
      </c>
      <c r="F71" s="1">
        <v>44503</v>
      </c>
      <c r="G71" t="s">
        <v>35</v>
      </c>
      <c r="H71" t="s">
        <v>36</v>
      </c>
      <c r="I71" t="s">
        <v>37</v>
      </c>
      <c r="J71" t="s">
        <v>38</v>
      </c>
      <c r="K71">
        <v>1</v>
      </c>
      <c r="L71">
        <v>59</v>
      </c>
      <c r="M71" s="2">
        <v>42887</v>
      </c>
      <c r="N71" t="s">
        <v>39</v>
      </c>
      <c r="O71" t="s">
        <v>40</v>
      </c>
      <c r="P71" t="s">
        <v>40</v>
      </c>
      <c r="Q71" t="s">
        <v>283</v>
      </c>
      <c r="R71" t="s">
        <v>789</v>
      </c>
      <c r="S71">
        <v>23</v>
      </c>
      <c r="T71" t="s">
        <v>41</v>
      </c>
      <c r="U71" t="s">
        <v>284</v>
      </c>
      <c r="V71" t="s">
        <v>285</v>
      </c>
      <c r="W71" t="s">
        <v>284</v>
      </c>
      <c r="X71" s="1">
        <v>44515</v>
      </c>
      <c r="Y71">
        <v>6</v>
      </c>
      <c r="Z71" t="s">
        <v>78</v>
      </c>
      <c r="AA71">
        <v>1.8278125000000001</v>
      </c>
      <c r="AB71">
        <v>8.8000000000000007</v>
      </c>
      <c r="AC71" s="1">
        <v>44533</v>
      </c>
      <c r="AD71">
        <v>5</v>
      </c>
      <c r="AE71" t="s">
        <v>286</v>
      </c>
      <c r="AF71">
        <v>4</v>
      </c>
      <c r="AG71" t="s">
        <v>44</v>
      </c>
      <c r="AH71">
        <v>9.68</v>
      </c>
      <c r="AI71" s="1">
        <v>44551</v>
      </c>
      <c r="AJ71">
        <v>7906255558</v>
      </c>
      <c r="AK71">
        <v>78279758</v>
      </c>
      <c r="AL71">
        <v>41.97</v>
      </c>
      <c r="AM71">
        <v>58.03</v>
      </c>
      <c r="AN71">
        <v>97.31</v>
      </c>
      <c r="AO71">
        <v>92.99</v>
      </c>
      <c r="AP71" t="s">
        <v>37</v>
      </c>
      <c r="AQ71" t="s">
        <v>46</v>
      </c>
      <c r="AR71">
        <v>-1.46101115297929</v>
      </c>
      <c r="AS71" t="s">
        <v>35</v>
      </c>
      <c r="AT71" t="s">
        <v>35</v>
      </c>
      <c r="AU71">
        <v>1</v>
      </c>
      <c r="AV71" t="str">
        <f>_xlfn.IFNA(VLOOKUP($C71,[1]akclindata!$A:$U,17,FALSE),"NA")</f>
        <v>NA</v>
      </c>
      <c r="AW71" t="str">
        <f>_xlfn.IFNA(VLOOKUP($C71,[1]akclindata!$A:$U,17,FALSE),"NA")</f>
        <v>NA</v>
      </c>
      <c r="AX71" t="str">
        <f>_xlfn.IFNA(VLOOKUP($C71,[1]akclindata!$A:$U,7,FALSE),"NA")</f>
        <v>NA</v>
      </c>
      <c r="AY71" t="str">
        <f>_xlfn.IFNA(VLOOKUP($C71,[1]akclindata!$A:$U,8,FALSE),"NA")</f>
        <v>NA</v>
      </c>
      <c r="AZ71" t="str">
        <f>_xlfn.IFNA(VLOOKUP($C71,[1]akclindata!$A:$U,9,FALSE),"NA")</f>
        <v>NA</v>
      </c>
      <c r="BA71" t="str">
        <f>_xlfn.IFNA(VLOOKUP($C71,[1]akclindata!$A:$U,10,FALSE),"NA")</f>
        <v>NA</v>
      </c>
      <c r="BB71" t="str">
        <f>_xlfn.IFNA(VLOOKUP($C71,[1]akclindata!$A:$U,11,FALSE),"NA")</f>
        <v>NA</v>
      </c>
      <c r="BC71" s="1" t="str">
        <f>_xlfn.IFNA(VLOOKUP($C71,[1]akclindata!$A:$U,6,FALSE),"NA")</f>
        <v>NA</v>
      </c>
      <c r="BD71" s="1" t="str">
        <f>_xlfn.IFNA(VLOOKUP($C71,[1]akclindata!$A:$U,18,FALSE),"NA")</f>
        <v>NA</v>
      </c>
      <c r="BE71" s="1" t="str">
        <f>_xlfn.IFNA(VLOOKUP($C71,[1]akclindata!$A:$U,19,FALSE),"NA")</f>
        <v>NA</v>
      </c>
      <c r="BF71" s="1" t="str">
        <f>_xlfn.IFNA(VLOOKUP($C71,[1]akclindata!$A:$U,20,FALSE),"NA")</f>
        <v>NA</v>
      </c>
      <c r="BG71" t="str">
        <f>_xlfn.IFNA(VLOOKUP($C71,[1]akclindata!$A:$U,21,FALSE),"NA")</f>
        <v>NA</v>
      </c>
      <c r="BH71" s="1" t="str">
        <f>_xlfn.IFNA(VLOOKUP($C71,[2]Sheet1!$1:$1048576,6,FALSE),_xlfn.IFNA(VLOOKUP($C71,'[2]Transfer 06.03.22'!$1:$1048576,7,FALSE),_xlfn.IFNA(VLOOKUP($C71,'[2]Transfer 06.08.22'!$1:$1048576,7,FALSE),"None")))</f>
        <v>None</v>
      </c>
    </row>
    <row r="72" spans="1:60" x14ac:dyDescent="0.25">
      <c r="A72" t="s">
        <v>287</v>
      </c>
      <c r="B72">
        <v>0.19474561901652099</v>
      </c>
      <c r="C72" t="s">
        <v>288</v>
      </c>
      <c r="D72">
        <v>1</v>
      </c>
      <c r="E72">
        <v>5</v>
      </c>
      <c r="F72" s="1">
        <v>44503</v>
      </c>
      <c r="G72" t="s">
        <v>35</v>
      </c>
      <c r="H72" t="s">
        <v>36</v>
      </c>
      <c r="I72" t="s">
        <v>37</v>
      </c>
      <c r="J72" t="s">
        <v>38</v>
      </c>
      <c r="K72">
        <v>2</v>
      </c>
      <c r="L72">
        <v>61</v>
      </c>
      <c r="M72" s="2">
        <v>41835</v>
      </c>
      <c r="N72" t="s">
        <v>39</v>
      </c>
      <c r="O72" t="s">
        <v>40</v>
      </c>
      <c r="P72" t="s">
        <v>40</v>
      </c>
      <c r="Q72" t="s">
        <v>43</v>
      </c>
      <c r="S72">
        <v>26</v>
      </c>
      <c r="T72" t="s">
        <v>41</v>
      </c>
      <c r="U72" t="s">
        <v>42</v>
      </c>
      <c r="V72" t="s">
        <v>43</v>
      </c>
      <c r="W72" t="s">
        <v>42</v>
      </c>
      <c r="X72" s="1">
        <v>44515</v>
      </c>
      <c r="Y72">
        <v>6</v>
      </c>
      <c r="Z72" t="s">
        <v>78</v>
      </c>
      <c r="AA72">
        <v>5.2565</v>
      </c>
      <c r="AB72">
        <v>15</v>
      </c>
      <c r="AC72" s="1">
        <v>44533</v>
      </c>
      <c r="AD72">
        <v>5</v>
      </c>
      <c r="AE72" t="s">
        <v>289</v>
      </c>
      <c r="AF72">
        <v>4</v>
      </c>
      <c r="AG72" t="s">
        <v>44</v>
      </c>
      <c r="AH72">
        <v>20.8</v>
      </c>
      <c r="AI72" s="1">
        <v>44551</v>
      </c>
      <c r="AJ72">
        <v>9570254596</v>
      </c>
      <c r="AK72">
        <v>94754996</v>
      </c>
      <c r="AL72">
        <v>42.62</v>
      </c>
      <c r="AM72">
        <v>57.38</v>
      </c>
      <c r="AN72">
        <v>97.35</v>
      </c>
      <c r="AO72">
        <v>93.01</v>
      </c>
      <c r="AP72" t="s">
        <v>37</v>
      </c>
      <c r="AQ72" t="s">
        <v>53</v>
      </c>
      <c r="AR72">
        <v>-0.61646539967870495</v>
      </c>
      <c r="AS72" t="s">
        <v>35</v>
      </c>
      <c r="AT72" t="s">
        <v>35</v>
      </c>
      <c r="AU72">
        <v>2</v>
      </c>
      <c r="AV72" t="str">
        <f>_xlfn.IFNA(VLOOKUP($C72,[1]akclindata!$A:$U,17,FALSE),"NA")</f>
        <v>NA</v>
      </c>
      <c r="AW72" t="str">
        <f>_xlfn.IFNA(VLOOKUP($C72,[1]akclindata!$A:$U,17,FALSE),"NA")</f>
        <v>NA</v>
      </c>
      <c r="AX72" t="str">
        <f>_xlfn.IFNA(VLOOKUP($C72,[1]akclindata!$A:$U,7,FALSE),"NA")</f>
        <v>NA</v>
      </c>
      <c r="AY72" t="str">
        <f>_xlfn.IFNA(VLOOKUP($C72,[1]akclindata!$A:$U,8,FALSE),"NA")</f>
        <v>NA</v>
      </c>
      <c r="AZ72" t="str">
        <f>_xlfn.IFNA(VLOOKUP($C72,[1]akclindata!$A:$U,9,FALSE),"NA")</f>
        <v>NA</v>
      </c>
      <c r="BA72" t="str">
        <f>_xlfn.IFNA(VLOOKUP($C72,[1]akclindata!$A:$U,10,FALSE),"NA")</f>
        <v>NA</v>
      </c>
      <c r="BB72" t="str">
        <f>_xlfn.IFNA(VLOOKUP($C72,[1]akclindata!$A:$U,11,FALSE),"NA")</f>
        <v>NA</v>
      </c>
      <c r="BC72" s="1" t="str">
        <f>_xlfn.IFNA(VLOOKUP($C72,[1]akclindata!$A:$U,6,FALSE),"NA")</f>
        <v>NA</v>
      </c>
      <c r="BD72" s="1" t="str">
        <f>_xlfn.IFNA(VLOOKUP($C72,[1]akclindata!$A:$U,18,FALSE),"NA")</f>
        <v>NA</v>
      </c>
      <c r="BE72" s="1" t="str">
        <f>_xlfn.IFNA(VLOOKUP($C72,[1]akclindata!$A:$U,19,FALSE),"NA")</f>
        <v>NA</v>
      </c>
      <c r="BF72" s="1" t="str">
        <f>_xlfn.IFNA(VLOOKUP($C72,[1]akclindata!$A:$U,20,FALSE),"NA")</f>
        <v>NA</v>
      </c>
      <c r="BG72" t="str">
        <f>_xlfn.IFNA(VLOOKUP($C72,[1]akclindata!$A:$U,21,FALSE),"NA")</f>
        <v>NA</v>
      </c>
      <c r="BH72" s="1" t="str">
        <f>_xlfn.IFNA(VLOOKUP($C72,[2]Sheet1!$1:$1048576,6,FALSE),_xlfn.IFNA(VLOOKUP($C72,'[2]Transfer 06.03.22'!$1:$1048576,7,FALSE),_xlfn.IFNA(VLOOKUP($C72,'[2]Transfer 06.08.22'!$1:$1048576,7,FALSE),"None")))</f>
        <v>None</v>
      </c>
    </row>
    <row r="73" spans="1:60" x14ac:dyDescent="0.25">
      <c r="A73" t="s">
        <v>290</v>
      </c>
      <c r="B73">
        <v>1.08497215873599E-2</v>
      </c>
      <c r="C73" t="s">
        <v>291</v>
      </c>
      <c r="D73">
        <v>1</v>
      </c>
      <c r="E73">
        <v>4.8</v>
      </c>
      <c r="F73" s="1">
        <v>44503</v>
      </c>
      <c r="G73" t="s">
        <v>35</v>
      </c>
      <c r="H73" t="s">
        <v>36</v>
      </c>
      <c r="I73" t="s">
        <v>37</v>
      </c>
      <c r="J73" t="s">
        <v>38</v>
      </c>
      <c r="K73">
        <v>2</v>
      </c>
      <c r="L73">
        <v>71</v>
      </c>
      <c r="M73" s="2">
        <v>42513</v>
      </c>
      <c r="N73" t="s">
        <v>39</v>
      </c>
      <c r="O73" t="s">
        <v>40</v>
      </c>
      <c r="P73" t="s">
        <v>40</v>
      </c>
      <c r="Q73" t="s">
        <v>292</v>
      </c>
      <c r="R73" t="s">
        <v>788</v>
      </c>
      <c r="S73">
        <v>24</v>
      </c>
      <c r="T73" t="s">
        <v>41</v>
      </c>
      <c r="U73" t="s">
        <v>42</v>
      </c>
      <c r="V73" t="s">
        <v>43</v>
      </c>
      <c r="W73" t="s">
        <v>42</v>
      </c>
      <c r="X73" s="1">
        <v>44515</v>
      </c>
      <c r="Y73">
        <v>6</v>
      </c>
      <c r="Z73" t="s">
        <v>78</v>
      </c>
      <c r="AA73">
        <v>2.0762499999999999</v>
      </c>
      <c r="AB73">
        <v>10</v>
      </c>
      <c r="AC73" s="1">
        <v>44540</v>
      </c>
      <c r="AD73">
        <v>6</v>
      </c>
      <c r="AE73" t="s">
        <v>293</v>
      </c>
      <c r="AF73">
        <v>4</v>
      </c>
      <c r="AG73" t="s">
        <v>44</v>
      </c>
      <c r="AH73">
        <v>7.0449999999999999</v>
      </c>
      <c r="AI73" s="1">
        <v>44551</v>
      </c>
      <c r="AJ73">
        <v>8559185612</v>
      </c>
      <c r="AK73">
        <v>84744412</v>
      </c>
      <c r="AL73">
        <v>41.93</v>
      </c>
      <c r="AM73">
        <v>58.07</v>
      </c>
      <c r="AN73">
        <v>97.61</v>
      </c>
      <c r="AO73">
        <v>93.54</v>
      </c>
      <c r="AP73" t="s">
        <v>37</v>
      </c>
      <c r="AQ73" t="s">
        <v>53</v>
      </c>
      <c r="AR73">
        <v>-1.95984368359072</v>
      </c>
      <c r="AS73" t="s">
        <v>35</v>
      </c>
      <c r="AT73" t="s">
        <v>35</v>
      </c>
      <c r="AU73">
        <v>2</v>
      </c>
      <c r="AV73" t="str">
        <f>_xlfn.IFNA(VLOOKUP($C73,[1]akclindata!$A:$U,17,FALSE),"NA")</f>
        <v>NA</v>
      </c>
      <c r="AW73" t="str">
        <f>_xlfn.IFNA(VLOOKUP($C73,[1]akclindata!$A:$U,17,FALSE),"NA")</f>
        <v>NA</v>
      </c>
      <c r="AX73" t="str">
        <f>_xlfn.IFNA(VLOOKUP($C73,[1]akclindata!$A:$U,7,FALSE),"NA")</f>
        <v>NA</v>
      </c>
      <c r="AY73" t="str">
        <f>_xlfn.IFNA(VLOOKUP($C73,[1]akclindata!$A:$U,8,FALSE),"NA")</f>
        <v>NA</v>
      </c>
      <c r="AZ73" t="str">
        <f>_xlfn.IFNA(VLOOKUP($C73,[1]akclindata!$A:$U,9,FALSE),"NA")</f>
        <v>NA</v>
      </c>
      <c r="BA73" t="str">
        <f>_xlfn.IFNA(VLOOKUP($C73,[1]akclindata!$A:$U,10,FALSE),"NA")</f>
        <v>NA</v>
      </c>
      <c r="BB73" t="str">
        <f>_xlfn.IFNA(VLOOKUP($C73,[1]akclindata!$A:$U,11,FALSE),"NA")</f>
        <v>NA</v>
      </c>
      <c r="BC73" s="1" t="str">
        <f>_xlfn.IFNA(VLOOKUP($C73,[1]akclindata!$A:$U,6,FALSE),"NA")</f>
        <v>NA</v>
      </c>
      <c r="BD73" s="1" t="str">
        <f>_xlfn.IFNA(VLOOKUP($C73,[1]akclindata!$A:$U,18,FALSE),"NA")</f>
        <v>NA</v>
      </c>
      <c r="BE73" s="1" t="str">
        <f>_xlfn.IFNA(VLOOKUP($C73,[1]akclindata!$A:$U,19,FALSE),"NA")</f>
        <v>NA</v>
      </c>
      <c r="BF73" s="1" t="str">
        <f>_xlfn.IFNA(VLOOKUP($C73,[1]akclindata!$A:$U,20,FALSE),"NA")</f>
        <v>NA</v>
      </c>
      <c r="BG73" t="str">
        <f>_xlfn.IFNA(VLOOKUP($C73,[1]akclindata!$A:$U,21,FALSE),"NA")</f>
        <v>NA</v>
      </c>
      <c r="BH73" s="1" t="str">
        <f>_xlfn.IFNA(VLOOKUP($C73,[2]Sheet1!$1:$1048576,6,FALSE),_xlfn.IFNA(VLOOKUP($C73,'[2]Transfer 06.03.22'!$1:$1048576,7,FALSE),_xlfn.IFNA(VLOOKUP($C73,'[2]Transfer 06.08.22'!$1:$1048576,7,FALSE),"None")))</f>
        <v>None</v>
      </c>
    </row>
    <row r="74" spans="1:60" x14ac:dyDescent="0.25">
      <c r="A74" t="s">
        <v>294</v>
      </c>
      <c r="B74">
        <v>4.8940842050772503E-3</v>
      </c>
      <c r="C74" t="s">
        <v>295</v>
      </c>
      <c r="D74">
        <v>1</v>
      </c>
      <c r="E74">
        <v>4.8</v>
      </c>
      <c r="F74" s="1">
        <v>44503</v>
      </c>
      <c r="G74" t="s">
        <v>35</v>
      </c>
      <c r="H74" t="s">
        <v>36</v>
      </c>
      <c r="I74" t="s">
        <v>37</v>
      </c>
      <c r="J74" t="s">
        <v>38</v>
      </c>
      <c r="K74">
        <v>2</v>
      </c>
      <c r="L74">
        <v>62</v>
      </c>
      <c r="M74" s="2">
        <v>42675</v>
      </c>
      <c r="N74" t="s">
        <v>39</v>
      </c>
      <c r="O74" t="s">
        <v>40</v>
      </c>
      <c r="P74" t="s">
        <v>40</v>
      </c>
      <c r="Q74" t="s">
        <v>296</v>
      </c>
      <c r="R74" t="s">
        <v>789</v>
      </c>
      <c r="S74">
        <v>23</v>
      </c>
      <c r="T74" t="s">
        <v>41</v>
      </c>
      <c r="U74" t="s">
        <v>42</v>
      </c>
      <c r="V74" t="s">
        <v>43</v>
      </c>
      <c r="W74" t="s">
        <v>42</v>
      </c>
      <c r="X74" s="1">
        <v>44515</v>
      </c>
      <c r="Y74">
        <v>6</v>
      </c>
      <c r="Z74" t="s">
        <v>78</v>
      </c>
      <c r="AA74">
        <v>4.7623958330000002</v>
      </c>
      <c r="AB74">
        <v>15</v>
      </c>
      <c r="AC74" s="1">
        <v>44533</v>
      </c>
      <c r="AD74">
        <v>5</v>
      </c>
      <c r="AE74" t="s">
        <v>297</v>
      </c>
      <c r="AF74">
        <v>4</v>
      </c>
      <c r="AG74" t="s">
        <v>44</v>
      </c>
      <c r="AH74">
        <v>12</v>
      </c>
      <c r="AI74" s="1">
        <v>44551</v>
      </c>
      <c r="AJ74">
        <v>10508392288</v>
      </c>
      <c r="AK74">
        <v>104043488</v>
      </c>
      <c r="AL74">
        <v>41.62</v>
      </c>
      <c r="AM74">
        <v>58.38</v>
      </c>
      <c r="AN74">
        <v>97.14</v>
      </c>
      <c r="AO74">
        <v>92.63</v>
      </c>
      <c r="AP74" t="s">
        <v>37</v>
      </c>
      <c r="AQ74" t="s">
        <v>53</v>
      </c>
      <c r="AR74">
        <v>-2.3081978707537099</v>
      </c>
      <c r="AS74" t="s">
        <v>35</v>
      </c>
      <c r="AT74" t="s">
        <v>35</v>
      </c>
      <c r="AU74">
        <v>2</v>
      </c>
      <c r="AV74" t="str">
        <f>_xlfn.IFNA(VLOOKUP($C74,[1]akclindata!$A:$U,17,FALSE),"NA")</f>
        <v>NA</v>
      </c>
      <c r="AW74" t="str">
        <f>_xlfn.IFNA(VLOOKUP($C74,[1]akclindata!$A:$U,17,FALSE),"NA")</f>
        <v>NA</v>
      </c>
      <c r="AX74" t="str">
        <f>_xlfn.IFNA(VLOOKUP($C74,[1]akclindata!$A:$U,7,FALSE),"NA")</f>
        <v>NA</v>
      </c>
      <c r="AY74" t="str">
        <f>_xlfn.IFNA(VLOOKUP($C74,[1]akclindata!$A:$U,8,FALSE),"NA")</f>
        <v>NA</v>
      </c>
      <c r="AZ74" t="str">
        <f>_xlfn.IFNA(VLOOKUP($C74,[1]akclindata!$A:$U,9,FALSE),"NA")</f>
        <v>NA</v>
      </c>
      <c r="BA74" t="str">
        <f>_xlfn.IFNA(VLOOKUP($C74,[1]akclindata!$A:$U,10,FALSE),"NA")</f>
        <v>NA</v>
      </c>
      <c r="BB74" t="str">
        <f>_xlfn.IFNA(VLOOKUP($C74,[1]akclindata!$A:$U,11,FALSE),"NA")</f>
        <v>NA</v>
      </c>
      <c r="BC74" s="1" t="str">
        <f>_xlfn.IFNA(VLOOKUP($C74,[1]akclindata!$A:$U,6,FALSE),"NA")</f>
        <v>NA</v>
      </c>
      <c r="BD74" s="1" t="str">
        <f>_xlfn.IFNA(VLOOKUP($C74,[1]akclindata!$A:$U,18,FALSE),"NA")</f>
        <v>NA</v>
      </c>
      <c r="BE74" s="1" t="str">
        <f>_xlfn.IFNA(VLOOKUP($C74,[1]akclindata!$A:$U,19,FALSE),"NA")</f>
        <v>NA</v>
      </c>
      <c r="BF74" s="1" t="str">
        <f>_xlfn.IFNA(VLOOKUP($C74,[1]akclindata!$A:$U,20,FALSE),"NA")</f>
        <v>NA</v>
      </c>
      <c r="BG74" t="str">
        <f>_xlfn.IFNA(VLOOKUP($C74,[1]akclindata!$A:$U,21,FALSE),"NA")</f>
        <v>NA</v>
      </c>
      <c r="BH74" s="1" t="str">
        <f>_xlfn.IFNA(VLOOKUP($C74,[2]Sheet1!$1:$1048576,6,FALSE),_xlfn.IFNA(VLOOKUP($C74,'[2]Transfer 06.03.22'!$1:$1048576,7,FALSE),_xlfn.IFNA(VLOOKUP($C74,'[2]Transfer 06.08.22'!$1:$1048576,7,FALSE),"None")))</f>
        <v>None</v>
      </c>
    </row>
    <row r="75" spans="1:60" x14ac:dyDescent="0.25">
      <c r="A75" t="s">
        <v>298</v>
      </c>
      <c r="B75">
        <v>6.7908901492007498E-2</v>
      </c>
      <c r="C75" t="s">
        <v>299</v>
      </c>
      <c r="D75">
        <v>1</v>
      </c>
      <c r="E75">
        <v>4.8</v>
      </c>
      <c r="F75" s="1">
        <v>44503</v>
      </c>
      <c r="G75" t="s">
        <v>35</v>
      </c>
      <c r="H75" t="s">
        <v>36</v>
      </c>
      <c r="I75" t="s">
        <v>37</v>
      </c>
      <c r="J75" t="s">
        <v>38</v>
      </c>
      <c r="K75">
        <v>2</v>
      </c>
      <c r="L75">
        <v>63</v>
      </c>
      <c r="M75" s="2">
        <v>43783</v>
      </c>
      <c r="N75" t="s">
        <v>39</v>
      </c>
      <c r="O75" t="s">
        <v>40</v>
      </c>
      <c r="P75" t="s">
        <v>40</v>
      </c>
      <c r="Q75" t="s">
        <v>300</v>
      </c>
      <c r="S75">
        <v>33.25</v>
      </c>
      <c r="T75" t="s">
        <v>41</v>
      </c>
      <c r="U75" t="s">
        <v>42</v>
      </c>
      <c r="V75" t="s">
        <v>43</v>
      </c>
      <c r="W75" t="s">
        <v>42</v>
      </c>
      <c r="X75" s="1">
        <v>44515</v>
      </c>
      <c r="Y75">
        <v>6</v>
      </c>
      <c r="Z75" t="s">
        <v>78</v>
      </c>
      <c r="AA75">
        <v>3.1946875000000001</v>
      </c>
      <c r="AB75">
        <v>15</v>
      </c>
      <c r="AC75" s="1">
        <v>44533</v>
      </c>
      <c r="AD75">
        <v>7</v>
      </c>
      <c r="AE75" t="s">
        <v>301</v>
      </c>
      <c r="AF75">
        <v>4</v>
      </c>
      <c r="AG75" t="s">
        <v>44</v>
      </c>
      <c r="AH75">
        <v>6.99</v>
      </c>
      <c r="AI75" s="1">
        <v>44551</v>
      </c>
      <c r="AJ75">
        <v>9944763000</v>
      </c>
      <c r="AK75">
        <v>98463000</v>
      </c>
      <c r="AL75">
        <v>41.72</v>
      </c>
      <c r="AM75">
        <v>58.28</v>
      </c>
      <c r="AN75">
        <v>97.56</v>
      </c>
      <c r="AO75">
        <v>93.47</v>
      </c>
      <c r="AP75" t="s">
        <v>37</v>
      </c>
      <c r="AQ75" t="s">
        <v>53</v>
      </c>
      <c r="AR75">
        <v>-1.1375316551828401</v>
      </c>
      <c r="AS75" t="s">
        <v>35</v>
      </c>
      <c r="AT75" t="s">
        <v>35</v>
      </c>
      <c r="AU75">
        <v>2</v>
      </c>
      <c r="AV75" t="str">
        <f>_xlfn.IFNA(VLOOKUP($C75,[1]akclindata!$A:$U,17,FALSE),"NA")</f>
        <v>NA</v>
      </c>
      <c r="AW75" t="str">
        <f>_xlfn.IFNA(VLOOKUP($C75,[1]akclindata!$A:$U,17,FALSE),"NA")</f>
        <v>NA</v>
      </c>
      <c r="AX75" t="str">
        <f>_xlfn.IFNA(VLOOKUP($C75,[1]akclindata!$A:$U,7,FALSE),"NA")</f>
        <v>NA</v>
      </c>
      <c r="AY75" t="str">
        <f>_xlfn.IFNA(VLOOKUP($C75,[1]akclindata!$A:$U,8,FALSE),"NA")</f>
        <v>NA</v>
      </c>
      <c r="AZ75" t="str">
        <f>_xlfn.IFNA(VLOOKUP($C75,[1]akclindata!$A:$U,9,FALSE),"NA")</f>
        <v>NA</v>
      </c>
      <c r="BA75" t="str">
        <f>_xlfn.IFNA(VLOOKUP($C75,[1]akclindata!$A:$U,10,FALSE),"NA")</f>
        <v>NA</v>
      </c>
      <c r="BB75" t="str">
        <f>_xlfn.IFNA(VLOOKUP($C75,[1]akclindata!$A:$U,11,FALSE),"NA")</f>
        <v>NA</v>
      </c>
      <c r="BC75" s="1" t="str">
        <f>_xlfn.IFNA(VLOOKUP($C75,[1]akclindata!$A:$U,6,FALSE),"NA")</f>
        <v>NA</v>
      </c>
      <c r="BD75" s="1" t="str">
        <f>_xlfn.IFNA(VLOOKUP($C75,[1]akclindata!$A:$U,18,FALSE),"NA")</f>
        <v>NA</v>
      </c>
      <c r="BE75" s="1" t="str">
        <f>_xlfn.IFNA(VLOOKUP($C75,[1]akclindata!$A:$U,19,FALSE),"NA")</f>
        <v>NA</v>
      </c>
      <c r="BF75" s="1" t="str">
        <f>_xlfn.IFNA(VLOOKUP($C75,[1]akclindata!$A:$U,20,FALSE),"NA")</f>
        <v>NA</v>
      </c>
      <c r="BG75" t="str">
        <f>_xlfn.IFNA(VLOOKUP($C75,[1]akclindata!$A:$U,21,FALSE),"NA")</f>
        <v>NA</v>
      </c>
      <c r="BH75" s="1" t="str">
        <f>_xlfn.IFNA(VLOOKUP($C75,[2]Sheet1!$1:$1048576,6,FALSE),_xlfn.IFNA(VLOOKUP($C75,'[2]Transfer 06.03.22'!$1:$1048576,7,FALSE),_xlfn.IFNA(VLOOKUP($C75,'[2]Transfer 06.08.22'!$1:$1048576,7,FALSE),"None")))</f>
        <v>None</v>
      </c>
    </row>
    <row r="76" spans="1:60" x14ac:dyDescent="0.25">
      <c r="A76" t="s">
        <v>302</v>
      </c>
      <c r="B76">
        <v>3.9524784161828301E-3</v>
      </c>
      <c r="C76" t="s">
        <v>303</v>
      </c>
      <c r="D76">
        <v>1</v>
      </c>
      <c r="E76">
        <v>5</v>
      </c>
      <c r="F76" s="1">
        <v>44503</v>
      </c>
      <c r="G76" t="s">
        <v>35</v>
      </c>
      <c r="H76" t="s">
        <v>36</v>
      </c>
      <c r="I76" t="s">
        <v>37</v>
      </c>
      <c r="J76" t="s">
        <v>38</v>
      </c>
      <c r="K76">
        <v>2</v>
      </c>
      <c r="L76">
        <v>54</v>
      </c>
      <c r="M76" s="2">
        <v>42836</v>
      </c>
      <c r="N76" t="s">
        <v>39</v>
      </c>
      <c r="O76" t="s">
        <v>40</v>
      </c>
      <c r="P76" t="s">
        <v>40</v>
      </c>
      <c r="Q76" t="s">
        <v>43</v>
      </c>
      <c r="S76">
        <v>24</v>
      </c>
      <c r="T76" t="s">
        <v>41</v>
      </c>
      <c r="U76" t="s">
        <v>43</v>
      </c>
      <c r="V76" t="s">
        <v>88</v>
      </c>
      <c r="W76" t="s">
        <v>88</v>
      </c>
      <c r="X76" s="1">
        <v>44515</v>
      </c>
      <c r="Y76">
        <v>6</v>
      </c>
      <c r="Z76" t="s">
        <v>78</v>
      </c>
      <c r="AA76">
        <v>3.2363</v>
      </c>
      <c r="AB76">
        <v>15</v>
      </c>
      <c r="AC76" s="1">
        <v>44533</v>
      </c>
      <c r="AD76">
        <v>5</v>
      </c>
      <c r="AE76" t="s">
        <v>304</v>
      </c>
      <c r="AF76">
        <v>4</v>
      </c>
      <c r="AG76" t="s">
        <v>44</v>
      </c>
      <c r="AH76">
        <v>19</v>
      </c>
      <c r="AI76" s="1">
        <v>44551</v>
      </c>
      <c r="AJ76">
        <v>6460046456</v>
      </c>
      <c r="AK76">
        <v>63960856</v>
      </c>
      <c r="AL76">
        <v>41.66</v>
      </c>
      <c r="AM76">
        <v>58.34</v>
      </c>
      <c r="AN76">
        <v>97.36</v>
      </c>
      <c r="AO76">
        <v>92.99</v>
      </c>
      <c r="AP76" t="s">
        <v>37</v>
      </c>
      <c r="AQ76" t="s">
        <v>53</v>
      </c>
      <c r="AR76">
        <v>-2.4014105521740898</v>
      </c>
      <c r="AS76" t="s">
        <v>35</v>
      </c>
      <c r="AT76" t="s">
        <v>35</v>
      </c>
      <c r="AU76">
        <v>2</v>
      </c>
      <c r="AV76" t="str">
        <f>_xlfn.IFNA(VLOOKUP($C76,[1]akclindata!$A:$U,17,FALSE),"NA")</f>
        <v>NA</v>
      </c>
      <c r="AW76" t="str">
        <f>_xlfn.IFNA(VLOOKUP($C76,[1]akclindata!$A:$U,17,FALSE),"NA")</f>
        <v>NA</v>
      </c>
      <c r="AX76" t="str">
        <f>_xlfn.IFNA(VLOOKUP($C76,[1]akclindata!$A:$U,7,FALSE),"NA")</f>
        <v>NA</v>
      </c>
      <c r="AY76" t="str">
        <f>_xlfn.IFNA(VLOOKUP($C76,[1]akclindata!$A:$U,8,FALSE),"NA")</f>
        <v>NA</v>
      </c>
      <c r="AZ76" t="str">
        <f>_xlfn.IFNA(VLOOKUP($C76,[1]akclindata!$A:$U,9,FALSE),"NA")</f>
        <v>NA</v>
      </c>
      <c r="BA76" t="str">
        <f>_xlfn.IFNA(VLOOKUP($C76,[1]akclindata!$A:$U,10,FALSE),"NA")</f>
        <v>NA</v>
      </c>
      <c r="BB76" t="str">
        <f>_xlfn.IFNA(VLOOKUP($C76,[1]akclindata!$A:$U,11,FALSE),"NA")</f>
        <v>NA</v>
      </c>
      <c r="BC76" s="1" t="str">
        <f>_xlfn.IFNA(VLOOKUP($C76,[1]akclindata!$A:$U,6,FALSE),"NA")</f>
        <v>NA</v>
      </c>
      <c r="BD76" s="1" t="str">
        <f>_xlfn.IFNA(VLOOKUP($C76,[1]akclindata!$A:$U,18,FALSE),"NA")</f>
        <v>NA</v>
      </c>
      <c r="BE76" s="1" t="str">
        <f>_xlfn.IFNA(VLOOKUP($C76,[1]akclindata!$A:$U,19,FALSE),"NA")</f>
        <v>NA</v>
      </c>
      <c r="BF76" s="1" t="str">
        <f>_xlfn.IFNA(VLOOKUP($C76,[1]akclindata!$A:$U,20,FALSE),"NA")</f>
        <v>NA</v>
      </c>
      <c r="BG76" t="str">
        <f>_xlfn.IFNA(VLOOKUP($C76,[1]akclindata!$A:$U,21,FALSE),"NA")</f>
        <v>NA</v>
      </c>
      <c r="BH76" s="1" t="str">
        <f>_xlfn.IFNA(VLOOKUP($C76,[2]Sheet1!$1:$1048576,6,FALSE),_xlfn.IFNA(VLOOKUP($C76,'[2]Transfer 06.03.22'!$1:$1048576,7,FALSE),_xlfn.IFNA(VLOOKUP($C76,'[2]Transfer 06.08.22'!$1:$1048576,7,FALSE),"None")))</f>
        <v>None</v>
      </c>
    </row>
    <row r="77" spans="1:60" x14ac:dyDescent="0.25">
      <c r="A77" t="s">
        <v>305</v>
      </c>
      <c r="B77">
        <v>0.25096303017298</v>
      </c>
      <c r="C77" t="s">
        <v>306</v>
      </c>
      <c r="D77">
        <v>1</v>
      </c>
      <c r="E77">
        <v>3.9</v>
      </c>
      <c r="F77" s="1">
        <v>44435</v>
      </c>
      <c r="G77" t="s">
        <v>71</v>
      </c>
      <c r="H77" t="s">
        <v>49</v>
      </c>
      <c r="I77" t="s">
        <v>72</v>
      </c>
      <c r="J77" t="s">
        <v>73</v>
      </c>
      <c r="K77">
        <v>2</v>
      </c>
      <c r="L77">
        <v>71</v>
      </c>
      <c r="M77" s="1">
        <v>43661</v>
      </c>
      <c r="N77">
        <v>0</v>
      </c>
      <c r="O77">
        <v>7</v>
      </c>
      <c r="P77">
        <v>3</v>
      </c>
      <c r="Q77" t="s">
        <v>40</v>
      </c>
      <c r="S77">
        <v>23.78</v>
      </c>
      <c r="T77" t="s">
        <v>75</v>
      </c>
      <c r="U77" t="s">
        <v>76</v>
      </c>
      <c r="V77" t="s">
        <v>76</v>
      </c>
      <c r="W77" t="s">
        <v>76</v>
      </c>
      <c r="X77" s="1">
        <v>44455</v>
      </c>
      <c r="Y77">
        <v>1</v>
      </c>
      <c r="Z77" t="s">
        <v>44</v>
      </c>
      <c r="AA77">
        <v>6.5785897440000003</v>
      </c>
      <c r="AB77">
        <v>15</v>
      </c>
      <c r="AC77" s="1">
        <v>44470</v>
      </c>
      <c r="AD77">
        <v>1</v>
      </c>
      <c r="AE77" t="s">
        <v>307</v>
      </c>
      <c r="AF77">
        <v>4</v>
      </c>
      <c r="AG77" t="s">
        <v>78</v>
      </c>
      <c r="AH77">
        <v>1.0349999999999999</v>
      </c>
      <c r="AI77" s="1">
        <v>44510</v>
      </c>
      <c r="AJ77">
        <v>10362560408</v>
      </c>
      <c r="AK77">
        <v>102599608</v>
      </c>
      <c r="AL77">
        <v>2.2000000000000001E-3</v>
      </c>
      <c r="AM77">
        <v>43.8</v>
      </c>
      <c r="AN77">
        <v>96.34</v>
      </c>
      <c r="AO77">
        <v>91.85</v>
      </c>
      <c r="AP77" t="s">
        <v>104</v>
      </c>
      <c r="AQ77" t="s">
        <v>1055</v>
      </c>
      <c r="AR77">
        <v>-0.47489350400327601</v>
      </c>
      <c r="AS77" t="s">
        <v>71</v>
      </c>
      <c r="AT77" t="s">
        <v>71</v>
      </c>
      <c r="AU77">
        <v>2</v>
      </c>
      <c r="AV77">
        <f>_xlfn.IFNA(VLOOKUP($C77,[1]akclindata!$A:$U,17,FALSE),"NA")</f>
        <v>3</v>
      </c>
      <c r="AW77">
        <f>_xlfn.IFNA(VLOOKUP($C77,[1]akclindata!$A:$U,17,FALSE),"NA")</f>
        <v>3</v>
      </c>
      <c r="AX77">
        <f>_xlfn.IFNA(VLOOKUP($C77,[1]akclindata!$A:$U,7,FALSE),"NA")</f>
        <v>1</v>
      </c>
      <c r="AY77">
        <f>_xlfn.IFNA(VLOOKUP($C77,[1]akclindata!$A:$U,8,FALSE),"NA")</f>
        <v>1.5</v>
      </c>
      <c r="AZ77">
        <f>_xlfn.IFNA(VLOOKUP($C77,[1]akclindata!$A:$U,9,FALSE),"NA")</f>
        <v>1.4</v>
      </c>
      <c r="BA77" t="str">
        <f>_xlfn.IFNA(VLOOKUP($C77,[1]akclindata!$A:$U,10,FALSE),"NA")</f>
        <v>N</v>
      </c>
      <c r="BB77" t="str">
        <f>_xlfn.IFNA(VLOOKUP($C77,[1]akclindata!$A:$U,11,FALSE),"NA")</f>
        <v>N</v>
      </c>
      <c r="BC77" s="1">
        <f>_xlfn.IFNA(VLOOKUP($C77,[1]akclindata!$A:$U,6,FALSE),"NA")</f>
        <v>43657</v>
      </c>
      <c r="BD77" s="1">
        <f>_xlfn.IFNA(VLOOKUP($C77,[1]akclindata!$A:$U,18,FALSE),"NA")</f>
        <v>0</v>
      </c>
      <c r="BE77" s="1">
        <f>_xlfn.IFNA(VLOOKUP($C77,[1]akclindata!$A:$U,19,FALSE),"NA")</f>
        <v>44403</v>
      </c>
      <c r="BF77" s="1" t="str">
        <f>_xlfn.IFNA(VLOOKUP($C77,[1]akclindata!$A:$U,20,FALSE),"NA")</f>
        <v>N</v>
      </c>
      <c r="BG77">
        <f>_xlfn.IFNA(VLOOKUP($C77,[1]akclindata!$A:$U,21,FALSE),"NA")</f>
        <v>0</v>
      </c>
      <c r="BH77" s="1" t="str">
        <f>_xlfn.IFNA(VLOOKUP($C77,[2]Sheet1!$1:$1048576,6,FALSE),_xlfn.IFNA(VLOOKUP($C77,'[2]Transfer 06.03.22'!$1:$1048576,7,FALSE),_xlfn.IFNA(VLOOKUP($C77,'[2]Transfer 06.08.22'!$1:$1048576,7,FALSE),"None")))</f>
        <v>No Prior Treatment</v>
      </c>
    </row>
    <row r="78" spans="1:60" x14ac:dyDescent="0.25">
      <c r="A78" t="s">
        <v>308</v>
      </c>
      <c r="B78">
        <v>4.0626190166990796E-3</v>
      </c>
      <c r="C78" t="s">
        <v>309</v>
      </c>
      <c r="D78">
        <v>1</v>
      </c>
      <c r="E78">
        <v>4.8</v>
      </c>
      <c r="F78" s="1">
        <v>44503</v>
      </c>
      <c r="G78" t="s">
        <v>35</v>
      </c>
      <c r="H78" t="s">
        <v>36</v>
      </c>
      <c r="I78" t="s">
        <v>37</v>
      </c>
      <c r="J78" t="s">
        <v>38</v>
      </c>
      <c r="K78">
        <v>2</v>
      </c>
      <c r="L78">
        <v>54</v>
      </c>
      <c r="M78" s="2">
        <v>43671</v>
      </c>
      <c r="N78" t="s">
        <v>39</v>
      </c>
      <c r="O78" t="s">
        <v>40</v>
      </c>
      <c r="P78" t="s">
        <v>40</v>
      </c>
      <c r="Q78" t="s">
        <v>43</v>
      </c>
      <c r="S78">
        <v>22</v>
      </c>
      <c r="T78" t="s">
        <v>41</v>
      </c>
      <c r="U78" t="s">
        <v>131</v>
      </c>
      <c r="V78" t="s">
        <v>310</v>
      </c>
      <c r="W78" t="s">
        <v>310</v>
      </c>
      <c r="X78" s="1">
        <v>44515</v>
      </c>
      <c r="Y78">
        <v>6</v>
      </c>
      <c r="Z78" t="s">
        <v>78</v>
      </c>
      <c r="AA78">
        <v>4.123020833</v>
      </c>
      <c r="AB78">
        <v>15</v>
      </c>
      <c r="AC78" s="1">
        <v>44533</v>
      </c>
      <c r="AD78">
        <v>5</v>
      </c>
      <c r="AE78" t="s">
        <v>311</v>
      </c>
      <c r="AF78">
        <v>4</v>
      </c>
      <c r="AG78" t="s">
        <v>44</v>
      </c>
      <c r="AH78">
        <v>14.1</v>
      </c>
      <c r="AI78" s="1">
        <v>44551</v>
      </c>
      <c r="AJ78">
        <v>5139049478</v>
      </c>
      <c r="AK78">
        <v>50881678</v>
      </c>
      <c r="AL78">
        <v>41.03</v>
      </c>
      <c r="AM78">
        <v>58.97</v>
      </c>
      <c r="AN78">
        <v>96.73</v>
      </c>
      <c r="AO78">
        <v>91.91</v>
      </c>
      <c r="AP78" t="s">
        <v>37</v>
      </c>
      <c r="AQ78" t="s">
        <v>53</v>
      </c>
      <c r="AR78">
        <v>-2.3894259361813401</v>
      </c>
      <c r="AS78" t="s">
        <v>35</v>
      </c>
      <c r="AT78" t="s">
        <v>35</v>
      </c>
      <c r="AU78">
        <v>2</v>
      </c>
      <c r="AV78" t="str">
        <f>_xlfn.IFNA(VLOOKUP($C78,[1]akclindata!$A:$U,17,FALSE),"NA")</f>
        <v>NA</v>
      </c>
      <c r="AW78" t="str">
        <f>_xlfn.IFNA(VLOOKUP($C78,[1]akclindata!$A:$U,17,FALSE),"NA")</f>
        <v>NA</v>
      </c>
      <c r="AX78" t="str">
        <f>_xlfn.IFNA(VLOOKUP($C78,[1]akclindata!$A:$U,7,FALSE),"NA")</f>
        <v>NA</v>
      </c>
      <c r="AY78" t="str">
        <f>_xlfn.IFNA(VLOOKUP($C78,[1]akclindata!$A:$U,8,FALSE),"NA")</f>
        <v>NA</v>
      </c>
      <c r="AZ78" t="str">
        <f>_xlfn.IFNA(VLOOKUP($C78,[1]akclindata!$A:$U,9,FALSE),"NA")</f>
        <v>NA</v>
      </c>
      <c r="BA78" t="str">
        <f>_xlfn.IFNA(VLOOKUP($C78,[1]akclindata!$A:$U,10,FALSE),"NA")</f>
        <v>NA</v>
      </c>
      <c r="BB78" t="str">
        <f>_xlfn.IFNA(VLOOKUP($C78,[1]akclindata!$A:$U,11,FALSE),"NA")</f>
        <v>NA</v>
      </c>
      <c r="BC78" s="1" t="str">
        <f>_xlfn.IFNA(VLOOKUP($C78,[1]akclindata!$A:$U,6,FALSE),"NA")</f>
        <v>NA</v>
      </c>
      <c r="BD78" s="1" t="str">
        <f>_xlfn.IFNA(VLOOKUP($C78,[1]akclindata!$A:$U,18,FALSE),"NA")</f>
        <v>NA</v>
      </c>
      <c r="BE78" s="1" t="str">
        <f>_xlfn.IFNA(VLOOKUP($C78,[1]akclindata!$A:$U,19,FALSE),"NA")</f>
        <v>NA</v>
      </c>
      <c r="BF78" s="1" t="str">
        <f>_xlfn.IFNA(VLOOKUP($C78,[1]akclindata!$A:$U,20,FALSE),"NA")</f>
        <v>NA</v>
      </c>
      <c r="BG78" t="str">
        <f>_xlfn.IFNA(VLOOKUP($C78,[1]akclindata!$A:$U,21,FALSE),"NA")</f>
        <v>NA</v>
      </c>
      <c r="BH78" s="1" t="str">
        <f>_xlfn.IFNA(VLOOKUP($C78,[2]Sheet1!$1:$1048576,6,FALSE),_xlfn.IFNA(VLOOKUP($C78,'[2]Transfer 06.03.22'!$1:$1048576,7,FALSE),_xlfn.IFNA(VLOOKUP($C78,'[2]Transfer 06.08.22'!$1:$1048576,7,FALSE),"None")))</f>
        <v>None</v>
      </c>
    </row>
    <row r="79" spans="1:60" x14ac:dyDescent="0.25">
      <c r="A79" t="s">
        <v>312</v>
      </c>
      <c r="B79" s="3">
        <v>8.7581281170563002E-4</v>
      </c>
      <c r="C79" t="s">
        <v>313</v>
      </c>
      <c r="D79">
        <v>1</v>
      </c>
      <c r="E79">
        <v>4.8</v>
      </c>
      <c r="F79" s="1">
        <v>44503</v>
      </c>
      <c r="G79" t="s">
        <v>35</v>
      </c>
      <c r="H79" t="s">
        <v>36</v>
      </c>
      <c r="I79" t="s">
        <v>37</v>
      </c>
      <c r="J79" t="s">
        <v>38</v>
      </c>
      <c r="K79">
        <v>1</v>
      </c>
      <c r="L79">
        <v>54</v>
      </c>
      <c r="M79" s="2">
        <v>43755</v>
      </c>
      <c r="N79" t="s">
        <v>39</v>
      </c>
      <c r="O79" t="s">
        <v>40</v>
      </c>
      <c r="P79" t="s">
        <v>40</v>
      </c>
      <c r="Q79" t="s">
        <v>314</v>
      </c>
      <c r="S79">
        <v>40.090000000000003</v>
      </c>
      <c r="T79" t="s">
        <v>41</v>
      </c>
      <c r="U79" t="s">
        <v>56</v>
      </c>
      <c r="V79" t="s">
        <v>57</v>
      </c>
      <c r="W79" t="s">
        <v>57</v>
      </c>
      <c r="X79" s="1">
        <v>44515</v>
      </c>
      <c r="Y79">
        <v>6</v>
      </c>
      <c r="Z79" t="s">
        <v>78</v>
      </c>
      <c r="AA79">
        <v>2.341354167</v>
      </c>
      <c r="AB79">
        <v>11.2</v>
      </c>
      <c r="AC79" s="1">
        <v>44533</v>
      </c>
      <c r="AD79">
        <v>5</v>
      </c>
      <c r="AE79" t="s">
        <v>315</v>
      </c>
      <c r="AF79">
        <v>4</v>
      </c>
      <c r="AG79" t="s">
        <v>44</v>
      </c>
      <c r="AH79">
        <v>10.5</v>
      </c>
      <c r="AI79" s="1">
        <v>44551</v>
      </c>
      <c r="AJ79">
        <v>6854514682</v>
      </c>
      <c r="AK79">
        <v>67866482</v>
      </c>
      <c r="AL79">
        <v>41.69</v>
      </c>
      <c r="AM79">
        <v>58.31</v>
      </c>
      <c r="AN79">
        <v>97.29</v>
      </c>
      <c r="AO79">
        <v>92.93</v>
      </c>
      <c r="AP79" t="s">
        <v>37</v>
      </c>
      <c r="AQ79" t="s">
        <v>46</v>
      </c>
      <c r="AR79">
        <v>-3.0572081787501402</v>
      </c>
      <c r="AS79" t="s">
        <v>35</v>
      </c>
      <c r="AT79" t="s">
        <v>35</v>
      </c>
      <c r="AU79">
        <v>1</v>
      </c>
      <c r="AV79" t="str">
        <f>_xlfn.IFNA(VLOOKUP($C79,[1]akclindata!$A:$U,17,FALSE),"NA")</f>
        <v>NA</v>
      </c>
      <c r="AW79" t="str">
        <f>_xlfn.IFNA(VLOOKUP($C79,[1]akclindata!$A:$U,17,FALSE),"NA")</f>
        <v>NA</v>
      </c>
      <c r="AX79" t="str">
        <f>_xlfn.IFNA(VLOOKUP($C79,[1]akclindata!$A:$U,7,FALSE),"NA")</f>
        <v>NA</v>
      </c>
      <c r="AY79" t="str">
        <f>_xlfn.IFNA(VLOOKUP($C79,[1]akclindata!$A:$U,8,FALSE),"NA")</f>
        <v>NA</v>
      </c>
      <c r="AZ79" t="str">
        <f>_xlfn.IFNA(VLOOKUP($C79,[1]akclindata!$A:$U,9,FALSE),"NA")</f>
        <v>NA</v>
      </c>
      <c r="BA79" t="str">
        <f>_xlfn.IFNA(VLOOKUP($C79,[1]akclindata!$A:$U,10,FALSE),"NA")</f>
        <v>NA</v>
      </c>
      <c r="BB79" t="str">
        <f>_xlfn.IFNA(VLOOKUP($C79,[1]akclindata!$A:$U,11,FALSE),"NA")</f>
        <v>NA</v>
      </c>
      <c r="BC79" s="1" t="str">
        <f>_xlfn.IFNA(VLOOKUP($C79,[1]akclindata!$A:$U,6,FALSE),"NA")</f>
        <v>NA</v>
      </c>
      <c r="BD79" s="1" t="str">
        <f>_xlfn.IFNA(VLOOKUP($C79,[1]akclindata!$A:$U,18,FALSE),"NA")</f>
        <v>NA</v>
      </c>
      <c r="BE79" s="1" t="str">
        <f>_xlfn.IFNA(VLOOKUP($C79,[1]akclindata!$A:$U,19,FALSE),"NA")</f>
        <v>NA</v>
      </c>
      <c r="BF79" s="1" t="str">
        <f>_xlfn.IFNA(VLOOKUP($C79,[1]akclindata!$A:$U,20,FALSE),"NA")</f>
        <v>NA</v>
      </c>
      <c r="BG79" t="str">
        <f>_xlfn.IFNA(VLOOKUP($C79,[1]akclindata!$A:$U,21,FALSE),"NA")</f>
        <v>NA</v>
      </c>
      <c r="BH79" s="1" t="str">
        <f>_xlfn.IFNA(VLOOKUP($C79,[2]Sheet1!$1:$1048576,6,FALSE),_xlfn.IFNA(VLOOKUP($C79,'[2]Transfer 06.03.22'!$1:$1048576,7,FALSE),_xlfn.IFNA(VLOOKUP($C79,'[2]Transfer 06.08.22'!$1:$1048576,7,FALSE),"None")))</f>
        <v>None</v>
      </c>
    </row>
    <row r="80" spans="1:60" x14ac:dyDescent="0.25">
      <c r="A80" t="s">
        <v>316</v>
      </c>
      <c r="B80">
        <v>1.9219201824612301E-3</v>
      </c>
      <c r="C80" t="s">
        <v>317</v>
      </c>
      <c r="D80">
        <v>1</v>
      </c>
      <c r="E80">
        <v>4.8</v>
      </c>
      <c r="F80" s="1">
        <v>44503</v>
      </c>
      <c r="G80" t="s">
        <v>35</v>
      </c>
      <c r="H80" t="s">
        <v>36</v>
      </c>
      <c r="I80" t="s">
        <v>37</v>
      </c>
      <c r="J80" t="s">
        <v>38</v>
      </c>
      <c r="K80">
        <v>2</v>
      </c>
      <c r="L80">
        <v>46</v>
      </c>
      <c r="M80" s="2">
        <v>43633</v>
      </c>
      <c r="N80" t="s">
        <v>39</v>
      </c>
      <c r="O80" t="s">
        <v>40</v>
      </c>
      <c r="P80" t="s">
        <v>40</v>
      </c>
      <c r="Q80" t="s">
        <v>318</v>
      </c>
      <c r="S80">
        <v>36</v>
      </c>
      <c r="T80" t="s">
        <v>41</v>
      </c>
      <c r="U80" t="s">
        <v>319</v>
      </c>
      <c r="V80" t="s">
        <v>320</v>
      </c>
      <c r="W80" t="s">
        <v>320</v>
      </c>
      <c r="X80" s="1">
        <v>44515</v>
      </c>
      <c r="Y80">
        <v>6</v>
      </c>
      <c r="Z80" t="s">
        <v>78</v>
      </c>
      <c r="AA80">
        <v>4.5298958330000003</v>
      </c>
      <c r="AB80">
        <v>15</v>
      </c>
      <c r="AC80" s="1">
        <v>44533</v>
      </c>
      <c r="AD80">
        <v>5</v>
      </c>
      <c r="AE80" t="s">
        <v>321</v>
      </c>
      <c r="AF80">
        <v>4</v>
      </c>
      <c r="AG80" t="s">
        <v>44</v>
      </c>
      <c r="AH80">
        <v>13.4</v>
      </c>
      <c r="AI80" s="1">
        <v>44551</v>
      </c>
      <c r="AJ80">
        <v>3599919164</v>
      </c>
      <c r="AK80">
        <v>35642764</v>
      </c>
      <c r="AL80">
        <v>41.99</v>
      </c>
      <c r="AM80">
        <v>58.01</v>
      </c>
      <c r="AN80">
        <v>97.45</v>
      </c>
      <c r="AO80">
        <v>93.22</v>
      </c>
      <c r="AP80" t="s">
        <v>37</v>
      </c>
      <c r="AQ80" t="s">
        <v>53</v>
      </c>
      <c r="AR80">
        <v>-2.7154291701339202</v>
      </c>
      <c r="AS80" t="s">
        <v>35</v>
      </c>
      <c r="AT80" t="s">
        <v>35</v>
      </c>
      <c r="AU80">
        <v>2</v>
      </c>
      <c r="AV80" t="str">
        <f>_xlfn.IFNA(VLOOKUP($C80,[1]akclindata!$A:$U,17,FALSE),"NA")</f>
        <v>NA</v>
      </c>
      <c r="AW80" t="str">
        <f>_xlfn.IFNA(VLOOKUP($C80,[1]akclindata!$A:$U,17,FALSE),"NA")</f>
        <v>NA</v>
      </c>
      <c r="AX80" t="str">
        <f>_xlfn.IFNA(VLOOKUP($C80,[1]akclindata!$A:$U,7,FALSE),"NA")</f>
        <v>NA</v>
      </c>
      <c r="AY80" t="str">
        <f>_xlfn.IFNA(VLOOKUP($C80,[1]akclindata!$A:$U,8,FALSE),"NA")</f>
        <v>NA</v>
      </c>
      <c r="AZ80" t="str">
        <f>_xlfn.IFNA(VLOOKUP($C80,[1]akclindata!$A:$U,9,FALSE),"NA")</f>
        <v>NA</v>
      </c>
      <c r="BA80" t="str">
        <f>_xlfn.IFNA(VLOOKUP($C80,[1]akclindata!$A:$U,10,FALSE),"NA")</f>
        <v>NA</v>
      </c>
      <c r="BB80" t="str">
        <f>_xlfn.IFNA(VLOOKUP($C80,[1]akclindata!$A:$U,11,FALSE),"NA")</f>
        <v>NA</v>
      </c>
      <c r="BC80" s="1" t="str">
        <f>_xlfn.IFNA(VLOOKUP($C80,[1]akclindata!$A:$U,6,FALSE),"NA")</f>
        <v>NA</v>
      </c>
      <c r="BD80" s="1" t="str">
        <f>_xlfn.IFNA(VLOOKUP($C80,[1]akclindata!$A:$U,18,FALSE),"NA")</f>
        <v>NA</v>
      </c>
      <c r="BE80" s="1" t="str">
        <f>_xlfn.IFNA(VLOOKUP($C80,[1]akclindata!$A:$U,19,FALSE),"NA")</f>
        <v>NA</v>
      </c>
      <c r="BF80" s="1" t="str">
        <f>_xlfn.IFNA(VLOOKUP($C80,[1]akclindata!$A:$U,20,FALSE),"NA")</f>
        <v>NA</v>
      </c>
      <c r="BG80" t="str">
        <f>_xlfn.IFNA(VLOOKUP($C80,[1]akclindata!$A:$U,21,FALSE),"NA")</f>
        <v>NA</v>
      </c>
      <c r="BH80" s="1" t="str">
        <f>_xlfn.IFNA(VLOOKUP($C80,[2]Sheet1!$1:$1048576,6,FALSE),_xlfn.IFNA(VLOOKUP($C80,'[2]Transfer 06.03.22'!$1:$1048576,7,FALSE),_xlfn.IFNA(VLOOKUP($C80,'[2]Transfer 06.08.22'!$1:$1048576,7,FALSE),"None")))</f>
        <v>None</v>
      </c>
    </row>
    <row r="81" spans="1:60" x14ac:dyDescent="0.25">
      <c r="A81" t="s">
        <v>322</v>
      </c>
      <c r="B81" s="3">
        <v>4.3519237995780002E-4</v>
      </c>
      <c r="C81" t="s">
        <v>323</v>
      </c>
      <c r="D81">
        <v>1</v>
      </c>
      <c r="E81">
        <v>4.8</v>
      </c>
      <c r="F81" s="1">
        <v>44503</v>
      </c>
      <c r="G81" t="s">
        <v>35</v>
      </c>
      <c r="H81" t="s">
        <v>36</v>
      </c>
      <c r="I81" t="s">
        <v>37</v>
      </c>
      <c r="J81" t="s">
        <v>38</v>
      </c>
      <c r="K81">
        <v>2</v>
      </c>
      <c r="L81">
        <v>43</v>
      </c>
      <c r="M81" s="2">
        <v>42663</v>
      </c>
      <c r="N81" t="s">
        <v>39</v>
      </c>
      <c r="O81" t="s">
        <v>40</v>
      </c>
      <c r="P81" t="s">
        <v>40</v>
      </c>
      <c r="Q81" t="s">
        <v>324</v>
      </c>
      <c r="R81" t="s">
        <v>788</v>
      </c>
      <c r="S81">
        <v>40</v>
      </c>
      <c r="T81" t="s">
        <v>41</v>
      </c>
      <c r="U81" t="s">
        <v>284</v>
      </c>
      <c r="V81" t="s">
        <v>325</v>
      </c>
      <c r="W81" t="s">
        <v>325</v>
      </c>
      <c r="X81" s="1">
        <v>44515</v>
      </c>
      <c r="Y81">
        <v>6</v>
      </c>
      <c r="Z81" t="s">
        <v>78</v>
      </c>
      <c r="AA81">
        <v>3.307604167</v>
      </c>
      <c r="AB81">
        <v>15</v>
      </c>
      <c r="AC81" s="1">
        <v>44540</v>
      </c>
      <c r="AD81">
        <v>6</v>
      </c>
      <c r="AE81" t="s">
        <v>326</v>
      </c>
      <c r="AF81">
        <v>4</v>
      </c>
      <c r="AG81" t="s">
        <v>44</v>
      </c>
      <c r="AH81">
        <v>5.8550000000000004</v>
      </c>
      <c r="AI81" s="1">
        <v>44551</v>
      </c>
      <c r="AJ81">
        <v>9158716562</v>
      </c>
      <c r="AK81">
        <v>90680362</v>
      </c>
      <c r="AL81">
        <v>42.18</v>
      </c>
      <c r="AM81">
        <v>57.82</v>
      </c>
      <c r="AN81">
        <v>97.03</v>
      </c>
      <c r="AO81">
        <v>92.77</v>
      </c>
      <c r="AP81" t="s">
        <v>37</v>
      </c>
      <c r="AQ81" t="s">
        <v>53</v>
      </c>
      <c r="AR81">
        <v>-3.3611296747765098</v>
      </c>
      <c r="AS81" t="s">
        <v>35</v>
      </c>
      <c r="AT81" t="s">
        <v>35</v>
      </c>
      <c r="AU81">
        <v>2</v>
      </c>
      <c r="AV81" t="str">
        <f>_xlfn.IFNA(VLOOKUP($C81,[1]akclindata!$A:$U,17,FALSE),"NA")</f>
        <v>NA</v>
      </c>
      <c r="AW81" t="str">
        <f>_xlfn.IFNA(VLOOKUP($C81,[1]akclindata!$A:$U,17,FALSE),"NA")</f>
        <v>NA</v>
      </c>
      <c r="AX81" t="str">
        <f>_xlfn.IFNA(VLOOKUP($C81,[1]akclindata!$A:$U,7,FALSE),"NA")</f>
        <v>NA</v>
      </c>
      <c r="AY81" t="str">
        <f>_xlfn.IFNA(VLOOKUP($C81,[1]akclindata!$A:$U,8,FALSE),"NA")</f>
        <v>NA</v>
      </c>
      <c r="AZ81" t="str">
        <f>_xlfn.IFNA(VLOOKUP($C81,[1]akclindata!$A:$U,9,FALSE),"NA")</f>
        <v>NA</v>
      </c>
      <c r="BA81" t="str">
        <f>_xlfn.IFNA(VLOOKUP($C81,[1]akclindata!$A:$U,10,FALSE),"NA")</f>
        <v>NA</v>
      </c>
      <c r="BB81" t="str">
        <f>_xlfn.IFNA(VLOOKUP($C81,[1]akclindata!$A:$U,11,FALSE),"NA")</f>
        <v>NA</v>
      </c>
      <c r="BC81" s="1" t="str">
        <f>_xlfn.IFNA(VLOOKUP($C81,[1]akclindata!$A:$U,6,FALSE),"NA")</f>
        <v>NA</v>
      </c>
      <c r="BD81" s="1" t="str">
        <f>_xlfn.IFNA(VLOOKUP($C81,[1]akclindata!$A:$U,18,FALSE),"NA")</f>
        <v>NA</v>
      </c>
      <c r="BE81" s="1" t="str">
        <f>_xlfn.IFNA(VLOOKUP($C81,[1]akclindata!$A:$U,19,FALSE),"NA")</f>
        <v>NA</v>
      </c>
      <c r="BF81" s="1" t="str">
        <f>_xlfn.IFNA(VLOOKUP($C81,[1]akclindata!$A:$U,20,FALSE),"NA")</f>
        <v>NA</v>
      </c>
      <c r="BG81" t="str">
        <f>_xlfn.IFNA(VLOOKUP($C81,[1]akclindata!$A:$U,21,FALSE),"NA")</f>
        <v>NA</v>
      </c>
      <c r="BH81" s="1" t="str">
        <f>_xlfn.IFNA(VLOOKUP($C81,[2]Sheet1!$1:$1048576,6,FALSE),_xlfn.IFNA(VLOOKUP($C81,'[2]Transfer 06.03.22'!$1:$1048576,7,FALSE),_xlfn.IFNA(VLOOKUP($C81,'[2]Transfer 06.08.22'!$1:$1048576,7,FALSE),"None")))</f>
        <v>None</v>
      </c>
    </row>
    <row r="82" spans="1:60" x14ac:dyDescent="0.25">
      <c r="A82" t="s">
        <v>327</v>
      </c>
      <c r="B82" s="3">
        <v>9.7880150684314998E-4</v>
      </c>
      <c r="C82" t="s">
        <v>328</v>
      </c>
      <c r="D82">
        <v>1</v>
      </c>
      <c r="E82">
        <v>5</v>
      </c>
      <c r="F82" s="1">
        <v>44503</v>
      </c>
      <c r="G82" t="s">
        <v>35</v>
      </c>
      <c r="H82" t="s">
        <v>36</v>
      </c>
      <c r="I82" t="s">
        <v>37</v>
      </c>
      <c r="J82" t="s">
        <v>38</v>
      </c>
      <c r="K82">
        <v>2</v>
      </c>
      <c r="L82">
        <v>38</v>
      </c>
      <c r="M82" s="2">
        <v>42550</v>
      </c>
      <c r="N82" t="s">
        <v>39</v>
      </c>
      <c r="O82" t="s">
        <v>40</v>
      </c>
      <c r="P82" t="s">
        <v>40</v>
      </c>
      <c r="Q82" t="s">
        <v>329</v>
      </c>
      <c r="R82" t="s">
        <v>788</v>
      </c>
      <c r="S82">
        <v>21</v>
      </c>
      <c r="T82" t="s">
        <v>41</v>
      </c>
      <c r="U82" t="s">
        <v>43</v>
      </c>
      <c r="V82" t="s">
        <v>285</v>
      </c>
      <c r="W82" t="s">
        <v>285</v>
      </c>
      <c r="X82" s="1">
        <v>44515</v>
      </c>
      <c r="Y82">
        <v>6</v>
      </c>
      <c r="Z82" t="s">
        <v>78</v>
      </c>
      <c r="AA82">
        <v>4.6631</v>
      </c>
      <c r="AB82">
        <v>15</v>
      </c>
      <c r="AC82" s="1">
        <v>44540</v>
      </c>
      <c r="AD82">
        <v>6</v>
      </c>
      <c r="AE82" t="s">
        <v>330</v>
      </c>
      <c r="AF82">
        <v>4</v>
      </c>
      <c r="AG82" t="s">
        <v>44</v>
      </c>
      <c r="AH82">
        <v>5.2649999999999997</v>
      </c>
      <c r="AI82" s="1">
        <v>44551</v>
      </c>
      <c r="AJ82">
        <v>9330284050</v>
      </c>
      <c r="AK82">
        <v>92379050</v>
      </c>
      <c r="AL82">
        <v>42.03</v>
      </c>
      <c r="AM82">
        <v>57.97</v>
      </c>
      <c r="AN82">
        <v>97.4</v>
      </c>
      <c r="AO82">
        <v>93.22</v>
      </c>
      <c r="AP82" t="s">
        <v>37</v>
      </c>
      <c r="AQ82" t="s">
        <v>53</v>
      </c>
      <c r="AR82">
        <v>-3.0088800744654498</v>
      </c>
      <c r="AS82" t="s">
        <v>35</v>
      </c>
      <c r="AT82" t="s">
        <v>35</v>
      </c>
      <c r="AU82">
        <v>2</v>
      </c>
      <c r="AV82" t="str">
        <f>_xlfn.IFNA(VLOOKUP($C82,[1]akclindata!$A:$U,17,FALSE),"NA")</f>
        <v>NA</v>
      </c>
      <c r="AW82" t="str">
        <f>_xlfn.IFNA(VLOOKUP($C82,[1]akclindata!$A:$U,17,FALSE),"NA")</f>
        <v>NA</v>
      </c>
      <c r="AX82" t="str">
        <f>_xlfn.IFNA(VLOOKUP($C82,[1]akclindata!$A:$U,7,FALSE),"NA")</f>
        <v>NA</v>
      </c>
      <c r="AY82" t="str">
        <f>_xlfn.IFNA(VLOOKUP($C82,[1]akclindata!$A:$U,8,FALSE),"NA")</f>
        <v>NA</v>
      </c>
      <c r="AZ82" t="str">
        <f>_xlfn.IFNA(VLOOKUP($C82,[1]akclindata!$A:$U,9,FALSE),"NA")</f>
        <v>NA</v>
      </c>
      <c r="BA82" t="str">
        <f>_xlfn.IFNA(VLOOKUP($C82,[1]akclindata!$A:$U,10,FALSE),"NA")</f>
        <v>NA</v>
      </c>
      <c r="BB82" t="str">
        <f>_xlfn.IFNA(VLOOKUP($C82,[1]akclindata!$A:$U,11,FALSE),"NA")</f>
        <v>NA</v>
      </c>
      <c r="BC82" s="1" t="str">
        <f>_xlfn.IFNA(VLOOKUP($C82,[1]akclindata!$A:$U,6,FALSE),"NA")</f>
        <v>NA</v>
      </c>
      <c r="BD82" s="1" t="str">
        <f>_xlfn.IFNA(VLOOKUP($C82,[1]akclindata!$A:$U,18,FALSE),"NA")</f>
        <v>NA</v>
      </c>
      <c r="BE82" s="1" t="str">
        <f>_xlfn.IFNA(VLOOKUP($C82,[1]akclindata!$A:$U,19,FALSE),"NA")</f>
        <v>NA</v>
      </c>
      <c r="BF82" s="1" t="str">
        <f>_xlfn.IFNA(VLOOKUP($C82,[1]akclindata!$A:$U,20,FALSE),"NA")</f>
        <v>NA</v>
      </c>
      <c r="BG82" t="str">
        <f>_xlfn.IFNA(VLOOKUP($C82,[1]akclindata!$A:$U,21,FALSE),"NA")</f>
        <v>NA</v>
      </c>
      <c r="BH82" s="1" t="str">
        <f>_xlfn.IFNA(VLOOKUP($C82,[2]Sheet1!$1:$1048576,6,FALSE),_xlfn.IFNA(VLOOKUP($C82,'[2]Transfer 06.03.22'!$1:$1048576,7,FALSE),_xlfn.IFNA(VLOOKUP($C82,'[2]Transfer 06.08.22'!$1:$1048576,7,FALSE),"None")))</f>
        <v>None</v>
      </c>
    </row>
    <row r="83" spans="1:60" x14ac:dyDescent="0.25">
      <c r="A83" t="s">
        <v>331</v>
      </c>
      <c r="B83">
        <v>8.6442082292144794E-3</v>
      </c>
      <c r="C83" t="s">
        <v>332</v>
      </c>
      <c r="D83">
        <v>1</v>
      </c>
      <c r="E83">
        <v>5</v>
      </c>
      <c r="F83" s="1">
        <v>44503</v>
      </c>
      <c r="G83" t="s">
        <v>35</v>
      </c>
      <c r="H83" t="s">
        <v>36</v>
      </c>
      <c r="I83" t="s">
        <v>37</v>
      </c>
      <c r="J83" t="s">
        <v>38</v>
      </c>
      <c r="K83">
        <v>2</v>
      </c>
      <c r="L83">
        <v>31</v>
      </c>
      <c r="M83" s="2">
        <v>42387</v>
      </c>
      <c r="N83" t="s">
        <v>39</v>
      </c>
      <c r="O83" t="s">
        <v>40</v>
      </c>
      <c r="P83" t="s">
        <v>40</v>
      </c>
      <c r="Q83" t="s">
        <v>333</v>
      </c>
      <c r="R83" t="s">
        <v>788</v>
      </c>
      <c r="S83">
        <v>22</v>
      </c>
      <c r="T83" t="s">
        <v>41</v>
      </c>
      <c r="U83" t="s">
        <v>43</v>
      </c>
      <c r="V83" t="s">
        <v>285</v>
      </c>
      <c r="W83" t="s">
        <v>285</v>
      </c>
      <c r="X83" s="1">
        <v>44515</v>
      </c>
      <c r="Y83">
        <v>6</v>
      </c>
      <c r="Z83" t="s">
        <v>78</v>
      </c>
      <c r="AA83">
        <v>7.2984</v>
      </c>
      <c r="AB83">
        <v>15</v>
      </c>
      <c r="AC83" s="1">
        <v>44540</v>
      </c>
      <c r="AD83">
        <v>6</v>
      </c>
      <c r="AE83" t="s">
        <v>334</v>
      </c>
      <c r="AF83">
        <v>4</v>
      </c>
      <c r="AG83" t="s">
        <v>44</v>
      </c>
      <c r="AH83">
        <v>4.5049999999999999</v>
      </c>
      <c r="AI83" s="1">
        <v>44551</v>
      </c>
      <c r="AJ83">
        <v>7639606266</v>
      </c>
      <c r="AK83">
        <v>75639666</v>
      </c>
      <c r="AL83">
        <v>42.6</v>
      </c>
      <c r="AM83">
        <v>57.4</v>
      </c>
      <c r="AN83">
        <v>96.58</v>
      </c>
      <c r="AO83">
        <v>92.14</v>
      </c>
      <c r="AP83" t="s">
        <v>37</v>
      </c>
      <c r="AQ83" t="s">
        <v>53</v>
      </c>
      <c r="AR83">
        <v>-2.0595043281994299</v>
      </c>
      <c r="AS83" t="s">
        <v>35</v>
      </c>
      <c r="AT83" t="s">
        <v>35</v>
      </c>
      <c r="AU83">
        <v>2</v>
      </c>
      <c r="AV83" t="str">
        <f>_xlfn.IFNA(VLOOKUP($C83,[1]akclindata!$A:$U,17,FALSE),"NA")</f>
        <v>NA</v>
      </c>
      <c r="AW83" t="str">
        <f>_xlfn.IFNA(VLOOKUP($C83,[1]akclindata!$A:$U,17,FALSE),"NA")</f>
        <v>NA</v>
      </c>
      <c r="AX83" t="str">
        <f>_xlfn.IFNA(VLOOKUP($C83,[1]akclindata!$A:$U,7,FALSE),"NA")</f>
        <v>NA</v>
      </c>
      <c r="AY83" t="str">
        <f>_xlfn.IFNA(VLOOKUP($C83,[1]akclindata!$A:$U,8,FALSE),"NA")</f>
        <v>NA</v>
      </c>
      <c r="AZ83" t="str">
        <f>_xlfn.IFNA(VLOOKUP($C83,[1]akclindata!$A:$U,9,FALSE),"NA")</f>
        <v>NA</v>
      </c>
      <c r="BA83" t="str">
        <f>_xlfn.IFNA(VLOOKUP($C83,[1]akclindata!$A:$U,10,FALSE),"NA")</f>
        <v>NA</v>
      </c>
      <c r="BB83" t="str">
        <f>_xlfn.IFNA(VLOOKUP($C83,[1]akclindata!$A:$U,11,FALSE),"NA")</f>
        <v>NA</v>
      </c>
      <c r="BC83" s="1" t="str">
        <f>_xlfn.IFNA(VLOOKUP($C83,[1]akclindata!$A:$U,6,FALSE),"NA")</f>
        <v>NA</v>
      </c>
      <c r="BD83" s="1" t="str">
        <f>_xlfn.IFNA(VLOOKUP($C83,[1]akclindata!$A:$U,18,FALSE),"NA")</f>
        <v>NA</v>
      </c>
      <c r="BE83" s="1" t="str">
        <f>_xlfn.IFNA(VLOOKUP($C83,[1]akclindata!$A:$U,19,FALSE),"NA")</f>
        <v>NA</v>
      </c>
      <c r="BF83" s="1" t="str">
        <f>_xlfn.IFNA(VLOOKUP($C83,[1]akclindata!$A:$U,20,FALSE),"NA")</f>
        <v>NA</v>
      </c>
      <c r="BG83" t="str">
        <f>_xlfn.IFNA(VLOOKUP($C83,[1]akclindata!$A:$U,21,FALSE),"NA")</f>
        <v>NA</v>
      </c>
      <c r="BH83" s="1" t="str">
        <f>_xlfn.IFNA(VLOOKUP($C83,[2]Sheet1!$1:$1048576,6,FALSE),_xlfn.IFNA(VLOOKUP($C83,'[2]Transfer 06.03.22'!$1:$1048576,7,FALSE),_xlfn.IFNA(VLOOKUP($C83,'[2]Transfer 06.08.22'!$1:$1048576,7,FALSE),"None")))</f>
        <v>None</v>
      </c>
    </row>
    <row r="84" spans="1:60" x14ac:dyDescent="0.25">
      <c r="A84" t="s">
        <v>335</v>
      </c>
      <c r="B84">
        <v>0.85317549378143398</v>
      </c>
      <c r="C84" t="s">
        <v>336</v>
      </c>
      <c r="D84">
        <v>1</v>
      </c>
      <c r="E84">
        <v>6</v>
      </c>
      <c r="F84" s="1">
        <v>44435</v>
      </c>
      <c r="G84" t="s">
        <v>71</v>
      </c>
      <c r="H84" t="s">
        <v>49</v>
      </c>
      <c r="I84" t="s">
        <v>72</v>
      </c>
      <c r="J84" t="s">
        <v>73</v>
      </c>
      <c r="K84">
        <v>2</v>
      </c>
      <c r="L84">
        <v>55</v>
      </c>
      <c r="M84" s="1">
        <v>43728</v>
      </c>
      <c r="N84" t="s">
        <v>102</v>
      </c>
      <c r="O84">
        <v>9</v>
      </c>
      <c r="P84">
        <v>9.5</v>
      </c>
      <c r="Q84" t="s">
        <v>40</v>
      </c>
      <c r="S84">
        <v>34.76</v>
      </c>
      <c r="T84" t="s">
        <v>147</v>
      </c>
      <c r="U84" t="s">
        <v>76</v>
      </c>
      <c r="V84" t="s">
        <v>76</v>
      </c>
      <c r="W84" t="s">
        <v>76</v>
      </c>
      <c r="X84" s="1">
        <v>44455</v>
      </c>
      <c r="Y84">
        <v>1</v>
      </c>
      <c r="Z84" t="s">
        <v>44</v>
      </c>
      <c r="AA84">
        <v>889.63250000000005</v>
      </c>
      <c r="AB84">
        <v>15</v>
      </c>
      <c r="AC84" s="1">
        <v>44470</v>
      </c>
      <c r="AD84">
        <v>1</v>
      </c>
      <c r="AE84" t="s">
        <v>337</v>
      </c>
      <c r="AF84">
        <v>4</v>
      </c>
      <c r="AG84" t="s">
        <v>78</v>
      </c>
      <c r="AH84">
        <v>1.98</v>
      </c>
      <c r="AI84" s="1">
        <v>44510</v>
      </c>
      <c r="AJ84">
        <v>10687050784</v>
      </c>
      <c r="AK84">
        <v>105812384</v>
      </c>
      <c r="AL84">
        <v>2.2000000000000001E-3</v>
      </c>
      <c r="AM84">
        <v>40.880000000000003</v>
      </c>
      <c r="AN84">
        <v>97.92</v>
      </c>
      <c r="AO84">
        <v>94.24</v>
      </c>
      <c r="AP84" t="s">
        <v>104</v>
      </c>
      <c r="AQ84" t="s">
        <v>1055</v>
      </c>
      <c r="AR84">
        <v>0.76423982352886899</v>
      </c>
      <c r="AS84" t="s">
        <v>71</v>
      </c>
      <c r="AT84" t="s">
        <v>71</v>
      </c>
      <c r="AU84">
        <v>2</v>
      </c>
      <c r="AV84">
        <f>_xlfn.IFNA(VLOOKUP($C84,[1]akclindata!$A:$U,17,FALSE),"NA")</f>
        <v>9.5</v>
      </c>
      <c r="AW84">
        <f>_xlfn.IFNA(VLOOKUP($C84,[1]akclindata!$A:$U,17,FALSE),"NA")</f>
        <v>9.5</v>
      </c>
      <c r="AX84">
        <f>_xlfn.IFNA(VLOOKUP($C84,[1]akclindata!$A:$U,7,FALSE),"NA")</f>
        <v>1</v>
      </c>
      <c r="AY84">
        <f>_xlfn.IFNA(VLOOKUP($C84,[1]akclindata!$A:$U,8,FALSE),"NA")</f>
        <v>1.2</v>
      </c>
      <c r="AZ84">
        <f>_xlfn.IFNA(VLOOKUP($C84,[1]akclindata!$A:$U,9,FALSE),"NA")</f>
        <v>2.4</v>
      </c>
      <c r="BA84" t="str">
        <f>_xlfn.IFNA(VLOOKUP($C84,[1]akclindata!$A:$U,10,FALSE),"NA")</f>
        <v>N</v>
      </c>
      <c r="BB84" t="str">
        <f>_xlfn.IFNA(VLOOKUP($C84,[1]akclindata!$A:$U,11,FALSE),"NA")</f>
        <v>N</v>
      </c>
      <c r="BC84" s="1">
        <f>_xlfn.IFNA(VLOOKUP($C84,[1]akclindata!$A:$U,6,FALSE),"NA")</f>
        <v>43727</v>
      </c>
      <c r="BD84" s="1" t="str">
        <f>_xlfn.IFNA(VLOOKUP($C84,[1]akclindata!$A:$U,18,FALSE),"NA")</f>
        <v>Transplant (9/20/19)</v>
      </c>
      <c r="BE84" s="1">
        <f>_xlfn.IFNA(VLOOKUP($C84,[1]akclindata!$A:$U,19,FALSE),"NA")</f>
        <v>44102</v>
      </c>
      <c r="BF84" s="1" t="str">
        <f>_xlfn.IFNA(VLOOKUP($C84,[1]akclindata!$A:$U,20,FALSE),"NA")</f>
        <v>N</v>
      </c>
      <c r="BG84">
        <f>_xlfn.IFNA(VLOOKUP($C84,[1]akclindata!$A:$U,21,FALSE),"NA")</f>
        <v>0</v>
      </c>
      <c r="BH84" s="1">
        <f>_xlfn.IFNA(VLOOKUP($C84,[2]Sheet1!$1:$1048576,6,FALSE),_xlfn.IFNA(VLOOKUP($C84,'[2]Transfer 06.03.22'!$1:$1048576,7,FALSE),_xlfn.IFNA(VLOOKUP($C84,'[2]Transfer 06.08.22'!$1:$1048576,7,FALSE),"None")))</f>
        <v>43676</v>
      </c>
    </row>
    <row r="85" spans="1:60" x14ac:dyDescent="0.25">
      <c r="A85" t="s">
        <v>338</v>
      </c>
      <c r="B85">
        <v>1.2905412259516099E-3</v>
      </c>
      <c r="C85" t="s">
        <v>339</v>
      </c>
      <c r="D85">
        <v>1</v>
      </c>
      <c r="E85">
        <v>5</v>
      </c>
      <c r="F85" s="1">
        <v>44503</v>
      </c>
      <c r="G85" t="s">
        <v>35</v>
      </c>
      <c r="H85" t="s">
        <v>36</v>
      </c>
      <c r="I85" t="s">
        <v>37</v>
      </c>
      <c r="J85" t="s">
        <v>38</v>
      </c>
      <c r="K85">
        <v>2</v>
      </c>
      <c r="L85">
        <v>27</v>
      </c>
      <c r="M85" s="2">
        <v>42534</v>
      </c>
      <c r="N85" t="s">
        <v>39</v>
      </c>
      <c r="O85" t="s">
        <v>40</v>
      </c>
      <c r="P85" t="s">
        <v>40</v>
      </c>
      <c r="Q85" t="s">
        <v>340</v>
      </c>
      <c r="R85" t="s">
        <v>788</v>
      </c>
      <c r="S85">
        <v>25</v>
      </c>
      <c r="T85" t="s">
        <v>41</v>
      </c>
      <c r="U85" t="s">
        <v>43</v>
      </c>
      <c r="V85" t="s">
        <v>285</v>
      </c>
      <c r="W85" t="s">
        <v>285</v>
      </c>
      <c r="X85" s="1">
        <v>41230</v>
      </c>
      <c r="Y85">
        <v>7</v>
      </c>
      <c r="Z85" t="s">
        <v>44</v>
      </c>
      <c r="AA85">
        <v>2.7462</v>
      </c>
      <c r="AB85">
        <v>13.7</v>
      </c>
      <c r="AC85" s="1">
        <v>44540</v>
      </c>
      <c r="AD85">
        <v>6</v>
      </c>
      <c r="AE85" t="s">
        <v>341</v>
      </c>
      <c r="AF85">
        <v>4</v>
      </c>
      <c r="AG85" t="s">
        <v>44</v>
      </c>
      <c r="AH85">
        <v>4.9800000000000004</v>
      </c>
      <c r="AI85" s="1">
        <v>44551</v>
      </c>
      <c r="AJ85">
        <v>5765887394</v>
      </c>
      <c r="AK85">
        <v>57087994</v>
      </c>
      <c r="AL85">
        <v>41.92</v>
      </c>
      <c r="AM85">
        <v>58.08</v>
      </c>
      <c r="AN85">
        <v>97.63</v>
      </c>
      <c r="AO85">
        <v>93.52</v>
      </c>
      <c r="AP85" t="s">
        <v>37</v>
      </c>
      <c r="AQ85" t="s">
        <v>53</v>
      </c>
      <c r="AR85">
        <v>-2.8886672805892499</v>
      </c>
      <c r="AS85" t="s">
        <v>35</v>
      </c>
      <c r="AT85" t="s">
        <v>35</v>
      </c>
      <c r="AU85">
        <v>2</v>
      </c>
      <c r="AV85" t="str">
        <f>_xlfn.IFNA(VLOOKUP($C85,[1]akclindata!$A:$U,17,FALSE),"NA")</f>
        <v>NA</v>
      </c>
      <c r="AW85" t="str">
        <f>_xlfn.IFNA(VLOOKUP($C85,[1]akclindata!$A:$U,17,FALSE),"NA")</f>
        <v>NA</v>
      </c>
      <c r="AX85" t="str">
        <f>_xlfn.IFNA(VLOOKUP($C85,[1]akclindata!$A:$U,7,FALSE),"NA")</f>
        <v>NA</v>
      </c>
      <c r="AY85" t="str">
        <f>_xlfn.IFNA(VLOOKUP($C85,[1]akclindata!$A:$U,8,FALSE),"NA")</f>
        <v>NA</v>
      </c>
      <c r="AZ85" t="str">
        <f>_xlfn.IFNA(VLOOKUP($C85,[1]akclindata!$A:$U,9,FALSE),"NA")</f>
        <v>NA</v>
      </c>
      <c r="BA85" t="str">
        <f>_xlfn.IFNA(VLOOKUP($C85,[1]akclindata!$A:$U,10,FALSE),"NA")</f>
        <v>NA</v>
      </c>
      <c r="BB85" t="str">
        <f>_xlfn.IFNA(VLOOKUP($C85,[1]akclindata!$A:$U,11,FALSE),"NA")</f>
        <v>NA</v>
      </c>
      <c r="BC85" s="1" t="str">
        <f>_xlfn.IFNA(VLOOKUP($C85,[1]akclindata!$A:$U,6,FALSE),"NA")</f>
        <v>NA</v>
      </c>
      <c r="BD85" s="1" t="str">
        <f>_xlfn.IFNA(VLOOKUP($C85,[1]akclindata!$A:$U,18,FALSE),"NA")</f>
        <v>NA</v>
      </c>
      <c r="BE85" s="1" t="str">
        <f>_xlfn.IFNA(VLOOKUP($C85,[1]akclindata!$A:$U,19,FALSE),"NA")</f>
        <v>NA</v>
      </c>
      <c r="BF85" s="1" t="str">
        <f>_xlfn.IFNA(VLOOKUP($C85,[1]akclindata!$A:$U,20,FALSE),"NA")</f>
        <v>NA</v>
      </c>
      <c r="BG85" t="str">
        <f>_xlfn.IFNA(VLOOKUP($C85,[1]akclindata!$A:$U,21,FALSE),"NA")</f>
        <v>NA</v>
      </c>
      <c r="BH85" s="1" t="str">
        <f>_xlfn.IFNA(VLOOKUP($C85,[2]Sheet1!$1:$1048576,6,FALSE),_xlfn.IFNA(VLOOKUP($C85,'[2]Transfer 06.03.22'!$1:$1048576,7,FALSE),_xlfn.IFNA(VLOOKUP($C85,'[2]Transfer 06.08.22'!$1:$1048576,7,FALSE),"None")))</f>
        <v>None</v>
      </c>
    </row>
    <row r="86" spans="1:60" x14ac:dyDescent="0.25">
      <c r="A86" t="s">
        <v>342</v>
      </c>
      <c r="B86" s="3">
        <v>4.3012746605034999E-4</v>
      </c>
      <c r="C86" t="s">
        <v>343</v>
      </c>
      <c r="D86">
        <v>1</v>
      </c>
      <c r="E86">
        <v>5</v>
      </c>
      <c r="F86" s="1">
        <v>44503</v>
      </c>
      <c r="G86" t="s">
        <v>35</v>
      </c>
      <c r="H86" t="s">
        <v>36</v>
      </c>
      <c r="I86" t="s">
        <v>37</v>
      </c>
      <c r="J86" t="s">
        <v>38</v>
      </c>
      <c r="K86">
        <v>1</v>
      </c>
      <c r="L86">
        <v>61</v>
      </c>
      <c r="M86" s="2">
        <v>42376</v>
      </c>
      <c r="N86" t="s">
        <v>39</v>
      </c>
      <c r="O86" t="s">
        <v>40</v>
      </c>
      <c r="P86" t="s">
        <v>40</v>
      </c>
      <c r="Q86" t="s">
        <v>344</v>
      </c>
      <c r="R86" t="s">
        <v>788</v>
      </c>
      <c r="S86">
        <v>22</v>
      </c>
      <c r="T86" t="s">
        <v>41</v>
      </c>
      <c r="U86" t="s">
        <v>345</v>
      </c>
      <c r="V86" t="s">
        <v>43</v>
      </c>
      <c r="W86" t="s">
        <v>345</v>
      </c>
      <c r="X86" s="1">
        <v>41230</v>
      </c>
      <c r="Y86">
        <v>7</v>
      </c>
      <c r="Z86" t="s">
        <v>44</v>
      </c>
      <c r="AA86">
        <v>43.282600000000002</v>
      </c>
      <c r="AB86">
        <v>15</v>
      </c>
      <c r="AC86" s="1">
        <v>44540</v>
      </c>
      <c r="AD86">
        <v>6</v>
      </c>
      <c r="AE86" t="s">
        <v>346</v>
      </c>
      <c r="AF86">
        <v>4</v>
      </c>
      <c r="AG86" t="s">
        <v>44</v>
      </c>
      <c r="AH86">
        <v>4.7649999999999997</v>
      </c>
      <c r="AI86" s="1">
        <v>44551</v>
      </c>
      <c r="AJ86">
        <v>5668575308</v>
      </c>
      <c r="AK86">
        <v>56124508</v>
      </c>
      <c r="AL86">
        <v>42.87</v>
      </c>
      <c r="AM86">
        <v>57.13</v>
      </c>
      <c r="AN86">
        <v>97.44</v>
      </c>
      <c r="AO86">
        <v>93.31</v>
      </c>
      <c r="AP86" t="s">
        <v>37</v>
      </c>
      <c r="AQ86" t="s">
        <v>46</v>
      </c>
      <c r="AR86">
        <v>-3.36621598225189</v>
      </c>
      <c r="AS86" t="s">
        <v>35</v>
      </c>
      <c r="AT86" t="s">
        <v>35</v>
      </c>
      <c r="AU86">
        <v>1</v>
      </c>
      <c r="AV86" t="str">
        <f>_xlfn.IFNA(VLOOKUP($C86,[1]akclindata!$A:$U,17,FALSE),"NA")</f>
        <v>NA</v>
      </c>
      <c r="AW86" t="str">
        <f>_xlfn.IFNA(VLOOKUP($C86,[1]akclindata!$A:$U,17,FALSE),"NA")</f>
        <v>NA</v>
      </c>
      <c r="AX86" t="str">
        <f>_xlfn.IFNA(VLOOKUP($C86,[1]akclindata!$A:$U,7,FALSE),"NA")</f>
        <v>NA</v>
      </c>
      <c r="AY86" t="str">
        <f>_xlfn.IFNA(VLOOKUP($C86,[1]akclindata!$A:$U,8,FALSE),"NA")</f>
        <v>NA</v>
      </c>
      <c r="AZ86" t="str">
        <f>_xlfn.IFNA(VLOOKUP($C86,[1]akclindata!$A:$U,9,FALSE),"NA")</f>
        <v>NA</v>
      </c>
      <c r="BA86" t="str">
        <f>_xlfn.IFNA(VLOOKUP($C86,[1]akclindata!$A:$U,10,FALSE),"NA")</f>
        <v>NA</v>
      </c>
      <c r="BB86" t="str">
        <f>_xlfn.IFNA(VLOOKUP($C86,[1]akclindata!$A:$U,11,FALSE),"NA")</f>
        <v>NA</v>
      </c>
      <c r="BC86" s="1" t="str">
        <f>_xlfn.IFNA(VLOOKUP($C86,[1]akclindata!$A:$U,6,FALSE),"NA")</f>
        <v>NA</v>
      </c>
      <c r="BD86" s="1" t="str">
        <f>_xlfn.IFNA(VLOOKUP($C86,[1]akclindata!$A:$U,18,FALSE),"NA")</f>
        <v>NA</v>
      </c>
      <c r="BE86" s="1" t="str">
        <f>_xlfn.IFNA(VLOOKUP($C86,[1]akclindata!$A:$U,19,FALSE),"NA")</f>
        <v>NA</v>
      </c>
      <c r="BF86" s="1" t="str">
        <f>_xlfn.IFNA(VLOOKUP($C86,[1]akclindata!$A:$U,20,FALSE),"NA")</f>
        <v>NA</v>
      </c>
      <c r="BG86" t="str">
        <f>_xlfn.IFNA(VLOOKUP($C86,[1]akclindata!$A:$U,21,FALSE),"NA")</f>
        <v>NA</v>
      </c>
      <c r="BH86" s="1" t="str">
        <f>_xlfn.IFNA(VLOOKUP($C86,[2]Sheet1!$1:$1048576,6,FALSE),_xlfn.IFNA(VLOOKUP($C86,'[2]Transfer 06.03.22'!$1:$1048576,7,FALSE),_xlfn.IFNA(VLOOKUP($C86,'[2]Transfer 06.08.22'!$1:$1048576,7,FALSE),"None")))</f>
        <v>None</v>
      </c>
    </row>
    <row r="87" spans="1:60" x14ac:dyDescent="0.25">
      <c r="A87" t="s">
        <v>347</v>
      </c>
      <c r="B87">
        <v>2.8287828159613299E-2</v>
      </c>
      <c r="C87" t="s">
        <v>348</v>
      </c>
      <c r="D87">
        <v>1</v>
      </c>
      <c r="E87">
        <v>5</v>
      </c>
      <c r="F87" s="1">
        <v>44503</v>
      </c>
      <c r="G87" t="s">
        <v>35</v>
      </c>
      <c r="H87" t="s">
        <v>36</v>
      </c>
      <c r="I87" t="s">
        <v>37</v>
      </c>
      <c r="J87" t="s">
        <v>38</v>
      </c>
      <c r="K87">
        <v>1</v>
      </c>
      <c r="L87">
        <v>81</v>
      </c>
      <c r="M87" s="2">
        <v>43255</v>
      </c>
      <c r="N87" t="s">
        <v>39</v>
      </c>
      <c r="O87" t="s">
        <v>40</v>
      </c>
      <c r="P87" t="s">
        <v>40</v>
      </c>
      <c r="Q87" t="s">
        <v>43</v>
      </c>
      <c r="S87">
        <v>32</v>
      </c>
      <c r="T87" t="s">
        <v>41</v>
      </c>
      <c r="U87" t="s">
        <v>42</v>
      </c>
      <c r="V87" t="s">
        <v>43</v>
      </c>
      <c r="W87" t="s">
        <v>42</v>
      </c>
      <c r="X87" s="1">
        <v>41230</v>
      </c>
      <c r="Y87">
        <v>7</v>
      </c>
      <c r="Z87" t="s">
        <v>44</v>
      </c>
      <c r="AA87">
        <v>10.7575</v>
      </c>
      <c r="AB87">
        <v>15</v>
      </c>
      <c r="AC87" s="1">
        <v>44540</v>
      </c>
      <c r="AD87">
        <v>6</v>
      </c>
      <c r="AE87" t="s">
        <v>349</v>
      </c>
      <c r="AF87">
        <v>4</v>
      </c>
      <c r="AG87" t="s">
        <v>44</v>
      </c>
      <c r="AH87">
        <v>4.41</v>
      </c>
      <c r="AI87" s="1">
        <v>44551</v>
      </c>
      <c r="AJ87">
        <v>7283236048</v>
      </c>
      <c r="AK87">
        <v>72111248</v>
      </c>
      <c r="AL87">
        <v>42.27</v>
      </c>
      <c r="AM87">
        <v>57.73</v>
      </c>
      <c r="AN87">
        <v>97.49</v>
      </c>
      <c r="AO87">
        <v>93.39</v>
      </c>
      <c r="AP87" t="s">
        <v>37</v>
      </c>
      <c r="AQ87" t="s">
        <v>46</v>
      </c>
      <c r="AR87">
        <v>-1.5359380376867899</v>
      </c>
      <c r="AS87" t="s">
        <v>35</v>
      </c>
      <c r="AT87" t="s">
        <v>35</v>
      </c>
      <c r="AU87">
        <v>1</v>
      </c>
      <c r="AV87" t="str">
        <f>_xlfn.IFNA(VLOOKUP($C87,[1]akclindata!$A:$U,17,FALSE),"NA")</f>
        <v>NA</v>
      </c>
      <c r="AW87" t="str">
        <f>_xlfn.IFNA(VLOOKUP($C87,[1]akclindata!$A:$U,17,FALSE),"NA")</f>
        <v>NA</v>
      </c>
      <c r="AX87" t="str">
        <f>_xlfn.IFNA(VLOOKUP($C87,[1]akclindata!$A:$U,7,FALSE),"NA")</f>
        <v>NA</v>
      </c>
      <c r="AY87" t="str">
        <f>_xlfn.IFNA(VLOOKUP($C87,[1]akclindata!$A:$U,8,FALSE),"NA")</f>
        <v>NA</v>
      </c>
      <c r="AZ87" t="str">
        <f>_xlfn.IFNA(VLOOKUP($C87,[1]akclindata!$A:$U,9,FALSE),"NA")</f>
        <v>NA</v>
      </c>
      <c r="BA87" t="str">
        <f>_xlfn.IFNA(VLOOKUP($C87,[1]akclindata!$A:$U,10,FALSE),"NA")</f>
        <v>NA</v>
      </c>
      <c r="BB87" t="str">
        <f>_xlfn.IFNA(VLOOKUP($C87,[1]akclindata!$A:$U,11,FALSE),"NA")</f>
        <v>NA</v>
      </c>
      <c r="BC87" s="1" t="str">
        <f>_xlfn.IFNA(VLOOKUP($C87,[1]akclindata!$A:$U,6,FALSE),"NA")</f>
        <v>NA</v>
      </c>
      <c r="BD87" s="1" t="str">
        <f>_xlfn.IFNA(VLOOKUP($C87,[1]akclindata!$A:$U,18,FALSE),"NA")</f>
        <v>NA</v>
      </c>
      <c r="BE87" s="1" t="str">
        <f>_xlfn.IFNA(VLOOKUP($C87,[1]akclindata!$A:$U,19,FALSE),"NA")</f>
        <v>NA</v>
      </c>
      <c r="BF87" s="1" t="str">
        <f>_xlfn.IFNA(VLOOKUP($C87,[1]akclindata!$A:$U,20,FALSE),"NA")</f>
        <v>NA</v>
      </c>
      <c r="BG87" t="str">
        <f>_xlfn.IFNA(VLOOKUP($C87,[1]akclindata!$A:$U,21,FALSE),"NA")</f>
        <v>NA</v>
      </c>
      <c r="BH87" s="1" t="str">
        <f>_xlfn.IFNA(VLOOKUP($C87,[2]Sheet1!$1:$1048576,6,FALSE),_xlfn.IFNA(VLOOKUP($C87,'[2]Transfer 06.03.22'!$1:$1048576,7,FALSE),_xlfn.IFNA(VLOOKUP($C87,'[2]Transfer 06.08.22'!$1:$1048576,7,FALSE),"None")))</f>
        <v>None</v>
      </c>
    </row>
    <row r="88" spans="1:60" x14ac:dyDescent="0.25">
      <c r="A88" t="s">
        <v>350</v>
      </c>
      <c r="B88">
        <v>3.2341033274710298E-3</v>
      </c>
      <c r="C88" t="s">
        <v>351</v>
      </c>
      <c r="D88">
        <v>1</v>
      </c>
      <c r="E88">
        <v>4</v>
      </c>
      <c r="F88" s="1">
        <v>44503</v>
      </c>
      <c r="G88" t="s">
        <v>35</v>
      </c>
      <c r="H88" t="s">
        <v>36</v>
      </c>
      <c r="I88" t="s">
        <v>37</v>
      </c>
      <c r="J88" t="s">
        <v>38</v>
      </c>
      <c r="K88">
        <v>2</v>
      </c>
      <c r="L88">
        <v>60</v>
      </c>
      <c r="M88" s="2">
        <v>43851</v>
      </c>
      <c r="N88" t="s">
        <v>39</v>
      </c>
      <c r="O88" t="s">
        <v>40</v>
      </c>
      <c r="P88" t="s">
        <v>40</v>
      </c>
      <c r="Q88" t="s">
        <v>352</v>
      </c>
      <c r="R88" t="s">
        <v>788</v>
      </c>
      <c r="S88">
        <v>25.1</v>
      </c>
      <c r="T88" t="s">
        <v>41</v>
      </c>
      <c r="U88" t="s">
        <v>56</v>
      </c>
      <c r="V88" t="s">
        <v>57</v>
      </c>
      <c r="W88" t="s">
        <v>57</v>
      </c>
      <c r="X88" s="1">
        <v>41230</v>
      </c>
      <c r="Y88">
        <v>7</v>
      </c>
      <c r="Z88" t="s">
        <v>44</v>
      </c>
      <c r="AA88">
        <v>2.4868749999999999</v>
      </c>
      <c r="AB88">
        <v>9.9</v>
      </c>
      <c r="AC88" s="1">
        <v>44540</v>
      </c>
      <c r="AD88">
        <v>6</v>
      </c>
      <c r="AE88" t="s">
        <v>353</v>
      </c>
      <c r="AF88">
        <v>4</v>
      </c>
      <c r="AG88" t="s">
        <v>44</v>
      </c>
      <c r="AH88">
        <v>2.99</v>
      </c>
      <c r="AI88" s="1">
        <v>44551</v>
      </c>
      <c r="AJ88">
        <v>11225685804</v>
      </c>
      <c r="AK88">
        <v>111145404</v>
      </c>
      <c r="AL88">
        <v>41.64</v>
      </c>
      <c r="AM88">
        <v>58.36</v>
      </c>
      <c r="AN88">
        <v>97.71</v>
      </c>
      <c r="AO88">
        <v>93.69</v>
      </c>
      <c r="AP88" t="s">
        <v>37</v>
      </c>
      <c r="AQ88" t="s">
        <v>53</v>
      </c>
      <c r="AR88">
        <v>-2.4888392794123102</v>
      </c>
      <c r="AS88" t="s">
        <v>35</v>
      </c>
      <c r="AT88" t="s">
        <v>35</v>
      </c>
      <c r="AU88">
        <v>2</v>
      </c>
      <c r="AV88" t="str">
        <f>_xlfn.IFNA(VLOOKUP($C88,[1]akclindata!$A:$U,17,FALSE),"NA")</f>
        <v>NA</v>
      </c>
      <c r="AW88" t="str">
        <f>_xlfn.IFNA(VLOOKUP($C88,[1]akclindata!$A:$U,17,FALSE),"NA")</f>
        <v>NA</v>
      </c>
      <c r="AX88" t="str">
        <f>_xlfn.IFNA(VLOOKUP($C88,[1]akclindata!$A:$U,7,FALSE),"NA")</f>
        <v>NA</v>
      </c>
      <c r="AY88" t="str">
        <f>_xlfn.IFNA(VLOOKUP($C88,[1]akclindata!$A:$U,8,FALSE),"NA")</f>
        <v>NA</v>
      </c>
      <c r="AZ88" t="str">
        <f>_xlfn.IFNA(VLOOKUP($C88,[1]akclindata!$A:$U,9,FALSE),"NA")</f>
        <v>NA</v>
      </c>
      <c r="BA88" t="str">
        <f>_xlfn.IFNA(VLOOKUP($C88,[1]akclindata!$A:$U,10,FALSE),"NA")</f>
        <v>NA</v>
      </c>
      <c r="BB88" t="str">
        <f>_xlfn.IFNA(VLOOKUP($C88,[1]akclindata!$A:$U,11,FALSE),"NA")</f>
        <v>NA</v>
      </c>
      <c r="BC88" s="1" t="str">
        <f>_xlfn.IFNA(VLOOKUP($C88,[1]akclindata!$A:$U,6,FALSE),"NA")</f>
        <v>NA</v>
      </c>
      <c r="BD88" s="1" t="str">
        <f>_xlfn.IFNA(VLOOKUP($C88,[1]akclindata!$A:$U,18,FALSE),"NA")</f>
        <v>NA</v>
      </c>
      <c r="BE88" s="1" t="str">
        <f>_xlfn.IFNA(VLOOKUP($C88,[1]akclindata!$A:$U,19,FALSE),"NA")</f>
        <v>NA</v>
      </c>
      <c r="BF88" s="1" t="str">
        <f>_xlfn.IFNA(VLOOKUP($C88,[1]akclindata!$A:$U,20,FALSE),"NA")</f>
        <v>NA</v>
      </c>
      <c r="BG88" t="str">
        <f>_xlfn.IFNA(VLOOKUP($C88,[1]akclindata!$A:$U,21,FALSE),"NA")</f>
        <v>NA</v>
      </c>
      <c r="BH88" s="1" t="str">
        <f>_xlfn.IFNA(VLOOKUP($C88,[2]Sheet1!$1:$1048576,6,FALSE),_xlfn.IFNA(VLOOKUP($C88,'[2]Transfer 06.03.22'!$1:$1048576,7,FALSE),_xlfn.IFNA(VLOOKUP($C88,'[2]Transfer 06.08.22'!$1:$1048576,7,FALSE),"None")))</f>
        <v>None</v>
      </c>
    </row>
    <row r="89" spans="1:60" x14ac:dyDescent="0.25">
      <c r="A89" t="s">
        <v>354</v>
      </c>
      <c r="B89">
        <v>2.8960441817256202E-3</v>
      </c>
      <c r="C89" t="s">
        <v>355</v>
      </c>
      <c r="D89">
        <v>1</v>
      </c>
      <c r="E89">
        <v>3.7</v>
      </c>
      <c r="F89" s="1">
        <v>44503</v>
      </c>
      <c r="G89" t="s">
        <v>35</v>
      </c>
      <c r="H89" t="s">
        <v>36</v>
      </c>
      <c r="I89" t="s">
        <v>37</v>
      </c>
      <c r="J89" t="s">
        <v>38</v>
      </c>
      <c r="K89">
        <v>2</v>
      </c>
      <c r="L89">
        <v>45</v>
      </c>
      <c r="M89" s="2">
        <v>42996</v>
      </c>
      <c r="N89" t="s">
        <v>39</v>
      </c>
      <c r="O89" t="s">
        <v>40</v>
      </c>
      <c r="P89" t="s">
        <v>40</v>
      </c>
      <c r="Q89" t="s">
        <v>356</v>
      </c>
      <c r="R89" t="s">
        <v>788</v>
      </c>
      <c r="S89">
        <v>27</v>
      </c>
      <c r="T89" t="s">
        <v>41</v>
      </c>
      <c r="U89" t="s">
        <v>345</v>
      </c>
      <c r="V89" t="s">
        <v>285</v>
      </c>
      <c r="W89" t="s">
        <v>285</v>
      </c>
      <c r="X89" s="1">
        <v>41230</v>
      </c>
      <c r="Y89">
        <v>7</v>
      </c>
      <c r="Z89" t="s">
        <v>44</v>
      </c>
      <c r="AA89">
        <v>4.9369363740000001</v>
      </c>
      <c r="AB89">
        <v>15</v>
      </c>
      <c r="AC89" s="1">
        <v>44540</v>
      </c>
      <c r="AD89">
        <v>6</v>
      </c>
      <c r="AE89" t="s">
        <v>357</v>
      </c>
      <c r="AF89">
        <v>4</v>
      </c>
      <c r="AG89" t="s">
        <v>44</v>
      </c>
      <c r="AH89">
        <v>4.12</v>
      </c>
      <c r="AI89" s="1">
        <v>44551</v>
      </c>
      <c r="AJ89">
        <v>9375652038</v>
      </c>
      <c r="AK89">
        <v>92828238</v>
      </c>
      <c r="AL89">
        <v>41.92</v>
      </c>
      <c r="AM89">
        <v>58.08</v>
      </c>
      <c r="AN89">
        <v>96.91</v>
      </c>
      <c r="AO89">
        <v>92.52</v>
      </c>
      <c r="AP89" t="s">
        <v>37</v>
      </c>
      <c r="AQ89" t="s">
        <v>53</v>
      </c>
      <c r="AR89">
        <v>-2.5369352561154899</v>
      </c>
      <c r="AS89" t="s">
        <v>35</v>
      </c>
      <c r="AT89" t="s">
        <v>35</v>
      </c>
      <c r="AU89">
        <v>2</v>
      </c>
      <c r="AV89" t="str">
        <f>_xlfn.IFNA(VLOOKUP($C89,[1]akclindata!$A:$U,17,FALSE),"NA")</f>
        <v>NA</v>
      </c>
      <c r="AW89" t="str">
        <f>_xlfn.IFNA(VLOOKUP($C89,[1]akclindata!$A:$U,17,FALSE),"NA")</f>
        <v>NA</v>
      </c>
      <c r="AX89" t="str">
        <f>_xlfn.IFNA(VLOOKUP($C89,[1]akclindata!$A:$U,7,FALSE),"NA")</f>
        <v>NA</v>
      </c>
      <c r="AY89" t="str">
        <f>_xlfn.IFNA(VLOOKUP($C89,[1]akclindata!$A:$U,8,FALSE),"NA")</f>
        <v>NA</v>
      </c>
      <c r="AZ89" t="str">
        <f>_xlfn.IFNA(VLOOKUP($C89,[1]akclindata!$A:$U,9,FALSE),"NA")</f>
        <v>NA</v>
      </c>
      <c r="BA89" t="str">
        <f>_xlfn.IFNA(VLOOKUP($C89,[1]akclindata!$A:$U,10,FALSE),"NA")</f>
        <v>NA</v>
      </c>
      <c r="BB89" t="str">
        <f>_xlfn.IFNA(VLOOKUP($C89,[1]akclindata!$A:$U,11,FALSE),"NA")</f>
        <v>NA</v>
      </c>
      <c r="BC89" s="1" t="str">
        <f>_xlfn.IFNA(VLOOKUP($C89,[1]akclindata!$A:$U,6,FALSE),"NA")</f>
        <v>NA</v>
      </c>
      <c r="BD89" s="1" t="str">
        <f>_xlfn.IFNA(VLOOKUP($C89,[1]akclindata!$A:$U,18,FALSE),"NA")</f>
        <v>NA</v>
      </c>
      <c r="BE89" s="1" t="str">
        <f>_xlfn.IFNA(VLOOKUP($C89,[1]akclindata!$A:$U,19,FALSE),"NA")</f>
        <v>NA</v>
      </c>
      <c r="BF89" s="1" t="str">
        <f>_xlfn.IFNA(VLOOKUP($C89,[1]akclindata!$A:$U,20,FALSE),"NA")</f>
        <v>NA</v>
      </c>
      <c r="BG89" t="str">
        <f>_xlfn.IFNA(VLOOKUP($C89,[1]akclindata!$A:$U,21,FALSE),"NA")</f>
        <v>NA</v>
      </c>
      <c r="BH89" s="1" t="str">
        <f>_xlfn.IFNA(VLOOKUP($C89,[2]Sheet1!$1:$1048576,6,FALSE),_xlfn.IFNA(VLOOKUP($C89,'[2]Transfer 06.03.22'!$1:$1048576,7,FALSE),_xlfn.IFNA(VLOOKUP($C89,'[2]Transfer 06.08.22'!$1:$1048576,7,FALSE),"None")))</f>
        <v>None</v>
      </c>
    </row>
    <row r="90" spans="1:60" x14ac:dyDescent="0.25">
      <c r="A90" t="s">
        <v>358</v>
      </c>
      <c r="B90">
        <v>1.91784538526533E-2</v>
      </c>
      <c r="C90" t="s">
        <v>359</v>
      </c>
      <c r="D90">
        <v>1</v>
      </c>
      <c r="E90">
        <v>3</v>
      </c>
      <c r="F90" s="1">
        <v>44503</v>
      </c>
      <c r="G90" t="s">
        <v>35</v>
      </c>
      <c r="H90" t="s">
        <v>36</v>
      </c>
      <c r="I90" t="s">
        <v>37</v>
      </c>
      <c r="J90" t="s">
        <v>38</v>
      </c>
      <c r="K90">
        <v>1</v>
      </c>
      <c r="L90">
        <v>30</v>
      </c>
      <c r="M90" s="2">
        <v>42782</v>
      </c>
      <c r="N90" t="s">
        <v>39</v>
      </c>
      <c r="O90" t="s">
        <v>40</v>
      </c>
      <c r="P90" t="s">
        <v>40</v>
      </c>
      <c r="Q90" t="s">
        <v>360</v>
      </c>
      <c r="R90" t="s">
        <v>790</v>
      </c>
      <c r="S90" t="s">
        <v>43</v>
      </c>
      <c r="T90" t="s">
        <v>41</v>
      </c>
      <c r="U90" t="s">
        <v>56</v>
      </c>
      <c r="V90" t="s">
        <v>57</v>
      </c>
      <c r="W90" t="s">
        <v>57</v>
      </c>
      <c r="X90" s="1">
        <v>41230</v>
      </c>
      <c r="Y90">
        <v>7</v>
      </c>
      <c r="Z90" t="s">
        <v>44</v>
      </c>
      <c r="AA90">
        <v>3.908088148</v>
      </c>
      <c r="AB90">
        <v>11.7</v>
      </c>
      <c r="AC90" s="1">
        <v>44533</v>
      </c>
      <c r="AD90">
        <v>7</v>
      </c>
      <c r="AE90" t="s">
        <v>361</v>
      </c>
      <c r="AF90">
        <v>4</v>
      </c>
      <c r="AG90" t="s">
        <v>44</v>
      </c>
      <c r="AH90">
        <v>3.895</v>
      </c>
      <c r="AI90" s="1">
        <v>44551</v>
      </c>
      <c r="AJ90">
        <v>6702129518</v>
      </c>
      <c r="AK90">
        <v>66357718</v>
      </c>
      <c r="AL90">
        <v>41.48</v>
      </c>
      <c r="AM90">
        <v>58.52</v>
      </c>
      <c r="AN90">
        <v>97.32</v>
      </c>
      <c r="AO90">
        <v>93.35</v>
      </c>
      <c r="AP90" t="s">
        <v>37</v>
      </c>
      <c r="AQ90" t="s">
        <v>46</v>
      </c>
      <c r="AR90">
        <v>-1.70877640575236</v>
      </c>
      <c r="AS90" t="s">
        <v>35</v>
      </c>
      <c r="AT90" t="s">
        <v>35</v>
      </c>
      <c r="AU90">
        <v>1</v>
      </c>
      <c r="AV90" t="str">
        <f>_xlfn.IFNA(VLOOKUP($C90,[1]akclindata!$A:$U,17,FALSE),"NA")</f>
        <v>NA</v>
      </c>
      <c r="AW90" t="str">
        <f>_xlfn.IFNA(VLOOKUP($C90,[1]akclindata!$A:$U,17,FALSE),"NA")</f>
        <v>NA</v>
      </c>
      <c r="AX90" t="str">
        <f>_xlfn.IFNA(VLOOKUP($C90,[1]akclindata!$A:$U,7,FALSE),"NA")</f>
        <v>NA</v>
      </c>
      <c r="AY90" t="str">
        <f>_xlfn.IFNA(VLOOKUP($C90,[1]akclindata!$A:$U,8,FALSE),"NA")</f>
        <v>NA</v>
      </c>
      <c r="AZ90" t="str">
        <f>_xlfn.IFNA(VLOOKUP($C90,[1]akclindata!$A:$U,9,FALSE),"NA")</f>
        <v>NA</v>
      </c>
      <c r="BA90" t="str">
        <f>_xlfn.IFNA(VLOOKUP($C90,[1]akclindata!$A:$U,10,FALSE),"NA")</f>
        <v>NA</v>
      </c>
      <c r="BB90" t="str">
        <f>_xlfn.IFNA(VLOOKUP($C90,[1]akclindata!$A:$U,11,FALSE),"NA")</f>
        <v>NA</v>
      </c>
      <c r="BC90" s="1" t="str">
        <f>_xlfn.IFNA(VLOOKUP($C90,[1]akclindata!$A:$U,6,FALSE),"NA")</f>
        <v>NA</v>
      </c>
      <c r="BD90" s="1" t="str">
        <f>_xlfn.IFNA(VLOOKUP($C90,[1]akclindata!$A:$U,18,FALSE),"NA")</f>
        <v>NA</v>
      </c>
      <c r="BE90" s="1" t="str">
        <f>_xlfn.IFNA(VLOOKUP($C90,[1]akclindata!$A:$U,19,FALSE),"NA")</f>
        <v>NA</v>
      </c>
      <c r="BF90" s="1" t="str">
        <f>_xlfn.IFNA(VLOOKUP($C90,[1]akclindata!$A:$U,20,FALSE),"NA")</f>
        <v>NA</v>
      </c>
      <c r="BG90" t="str">
        <f>_xlfn.IFNA(VLOOKUP($C90,[1]akclindata!$A:$U,21,FALSE),"NA")</f>
        <v>NA</v>
      </c>
      <c r="BH90" s="1" t="str">
        <f>_xlfn.IFNA(VLOOKUP($C90,[2]Sheet1!$1:$1048576,6,FALSE),_xlfn.IFNA(VLOOKUP($C90,'[2]Transfer 06.03.22'!$1:$1048576,7,FALSE),_xlfn.IFNA(VLOOKUP($C90,'[2]Transfer 06.08.22'!$1:$1048576,7,FALSE),"None")))</f>
        <v>None</v>
      </c>
    </row>
    <row r="91" spans="1:60" x14ac:dyDescent="0.25">
      <c r="A91" t="s">
        <v>362</v>
      </c>
      <c r="B91">
        <v>0.99999992438824004</v>
      </c>
      <c r="C91" t="s">
        <v>363</v>
      </c>
      <c r="D91">
        <v>1</v>
      </c>
      <c r="E91">
        <v>4</v>
      </c>
      <c r="F91" s="1">
        <v>44435</v>
      </c>
      <c r="G91" t="s">
        <v>71</v>
      </c>
      <c r="H91" t="s">
        <v>49</v>
      </c>
      <c r="I91" t="s">
        <v>72</v>
      </c>
      <c r="J91" t="s">
        <v>73</v>
      </c>
      <c r="K91">
        <v>2</v>
      </c>
      <c r="L91">
        <v>60</v>
      </c>
      <c r="M91" s="1">
        <v>43738</v>
      </c>
      <c r="N91" t="s">
        <v>110</v>
      </c>
      <c r="O91">
        <v>4</v>
      </c>
      <c r="P91">
        <v>4202</v>
      </c>
      <c r="Q91" t="s">
        <v>40</v>
      </c>
      <c r="S91">
        <v>25.2</v>
      </c>
      <c r="T91" t="s">
        <v>75</v>
      </c>
      <c r="U91" t="s">
        <v>1057</v>
      </c>
      <c r="V91" t="s">
        <v>1057</v>
      </c>
      <c r="W91" t="s">
        <v>1057</v>
      </c>
      <c r="X91" s="1">
        <v>44455</v>
      </c>
      <c r="Y91">
        <v>1</v>
      </c>
      <c r="Z91" t="s">
        <v>44</v>
      </c>
      <c r="AA91">
        <v>81.091250000000002</v>
      </c>
      <c r="AB91">
        <v>15</v>
      </c>
      <c r="AC91" s="1">
        <v>44470</v>
      </c>
      <c r="AD91">
        <v>1</v>
      </c>
      <c r="AE91" t="s">
        <v>364</v>
      </c>
      <c r="AF91">
        <v>4</v>
      </c>
      <c r="AG91" t="s">
        <v>78</v>
      </c>
      <c r="AH91">
        <v>1.41</v>
      </c>
      <c r="AI91" s="1">
        <v>44510</v>
      </c>
      <c r="AJ91">
        <v>8743153274</v>
      </c>
      <c r="AK91">
        <v>86565874</v>
      </c>
      <c r="AL91">
        <v>2.2000000000000001E-3</v>
      </c>
      <c r="AM91">
        <v>41.19</v>
      </c>
      <c r="AN91">
        <v>97.49</v>
      </c>
      <c r="AO91">
        <v>93.64</v>
      </c>
      <c r="AP91" t="s">
        <v>110</v>
      </c>
      <c r="AQ91" t="s">
        <v>1055</v>
      </c>
      <c r="AR91">
        <v>7.12141062020061</v>
      </c>
      <c r="AS91" t="s">
        <v>71</v>
      </c>
      <c r="AT91" t="s">
        <v>71</v>
      </c>
      <c r="AU91">
        <v>2</v>
      </c>
      <c r="AV91">
        <f>_xlfn.IFNA(VLOOKUP($C91,[1]akclindata!$A:$U,17,FALSE),"NA")</f>
        <v>4202</v>
      </c>
      <c r="AW91">
        <f>_xlfn.IFNA(VLOOKUP($C91,[1]akclindata!$A:$U,17,FALSE),"NA")</f>
        <v>4202</v>
      </c>
      <c r="AX91">
        <f>_xlfn.IFNA(VLOOKUP($C91,[1]akclindata!$A:$U,7,FALSE),"NA")</f>
        <v>1</v>
      </c>
      <c r="AY91">
        <f>_xlfn.IFNA(VLOOKUP($C91,[1]akclindata!$A:$U,8,FALSE),"NA")</f>
        <v>17</v>
      </c>
      <c r="AZ91">
        <f>_xlfn.IFNA(VLOOKUP($C91,[1]akclindata!$A:$U,9,FALSE),"NA")</f>
        <v>6.4</v>
      </c>
      <c r="BA91" t="str">
        <f>_xlfn.IFNA(VLOOKUP($C91,[1]akclindata!$A:$U,10,FALSE),"NA")</f>
        <v>Y</v>
      </c>
      <c r="BB91" t="str">
        <f>_xlfn.IFNA(VLOOKUP($C91,[1]akclindata!$A:$U,11,FALSE),"NA")</f>
        <v>N</v>
      </c>
      <c r="BC91" s="1">
        <f>_xlfn.IFNA(VLOOKUP($C91,[1]akclindata!$A:$U,6,FALSE),"NA")</f>
        <v>43737</v>
      </c>
      <c r="BD91" s="1">
        <f>_xlfn.IFNA(VLOOKUP($C91,[1]akclindata!$A:$U,18,FALSE),"NA")</f>
        <v>0</v>
      </c>
      <c r="BE91" s="1">
        <f>_xlfn.IFNA(VLOOKUP($C91,[1]akclindata!$A:$U,19,FALSE),"NA")</f>
        <v>44475</v>
      </c>
      <c r="BF91" s="1" t="str">
        <f>_xlfn.IFNA(VLOOKUP($C91,[1]akclindata!$A:$U,20,FALSE),"NA")</f>
        <v>N</v>
      </c>
      <c r="BG91">
        <f>_xlfn.IFNA(VLOOKUP($C91,[1]akclindata!$A:$U,21,FALSE),"NA")</f>
        <v>0</v>
      </c>
      <c r="BH91" s="1" t="str">
        <f>_xlfn.IFNA(VLOOKUP($C91,[2]Sheet1!$1:$1048576,6,FALSE),_xlfn.IFNA(VLOOKUP($C91,'[2]Transfer 06.03.22'!$1:$1048576,7,FALSE),_xlfn.IFNA(VLOOKUP($C91,'[2]Transfer 06.08.22'!$1:$1048576,7,FALSE),"None")))</f>
        <v>No Prior Treatment</v>
      </c>
    </row>
    <row r="92" spans="1:60" x14ac:dyDescent="0.25">
      <c r="A92" t="s">
        <v>365</v>
      </c>
      <c r="B92">
        <v>0.14337767827609299</v>
      </c>
      <c r="C92" t="s">
        <v>366</v>
      </c>
      <c r="D92">
        <v>1</v>
      </c>
      <c r="E92">
        <v>2.5</v>
      </c>
      <c r="F92" s="1">
        <v>44503</v>
      </c>
      <c r="G92" t="s">
        <v>35</v>
      </c>
      <c r="H92" t="s">
        <v>36</v>
      </c>
      <c r="I92" t="s">
        <v>37</v>
      </c>
      <c r="J92" t="s">
        <v>38</v>
      </c>
      <c r="K92">
        <v>2</v>
      </c>
      <c r="L92">
        <v>42</v>
      </c>
      <c r="M92" s="2">
        <v>42639</v>
      </c>
      <c r="N92" t="s">
        <v>39</v>
      </c>
      <c r="O92" t="s">
        <v>40</v>
      </c>
      <c r="P92" t="s">
        <v>40</v>
      </c>
      <c r="Q92" t="s">
        <v>367</v>
      </c>
      <c r="R92" t="s">
        <v>788</v>
      </c>
      <c r="S92">
        <v>29</v>
      </c>
      <c r="T92" t="s">
        <v>41</v>
      </c>
      <c r="U92" t="s">
        <v>42</v>
      </c>
      <c r="V92" t="s">
        <v>43</v>
      </c>
      <c r="W92" t="s">
        <v>42</v>
      </c>
      <c r="X92" s="1">
        <v>41230</v>
      </c>
      <c r="Y92">
        <v>7</v>
      </c>
      <c r="Z92" t="s">
        <v>44</v>
      </c>
      <c r="AA92">
        <v>3.4281999999999999</v>
      </c>
      <c r="AB92">
        <v>8.6</v>
      </c>
      <c r="AC92" s="1">
        <v>44533</v>
      </c>
      <c r="AD92">
        <v>7</v>
      </c>
      <c r="AE92" t="s">
        <v>368</v>
      </c>
      <c r="AF92">
        <v>4</v>
      </c>
      <c r="AG92" t="s">
        <v>44</v>
      </c>
      <c r="AH92">
        <v>2.9449999999999998</v>
      </c>
      <c r="AI92" s="1">
        <v>44551</v>
      </c>
      <c r="AJ92">
        <v>7463882224</v>
      </c>
      <c r="AK92">
        <v>73899824</v>
      </c>
      <c r="AL92">
        <v>40.47</v>
      </c>
      <c r="AM92">
        <v>59.53</v>
      </c>
      <c r="AN92">
        <v>97.45</v>
      </c>
      <c r="AO92">
        <v>93.25</v>
      </c>
      <c r="AP92" t="s">
        <v>37</v>
      </c>
      <c r="AQ92" t="s">
        <v>53</v>
      </c>
      <c r="AR92">
        <v>-0.77630784343369297</v>
      </c>
      <c r="AS92" t="s">
        <v>35</v>
      </c>
      <c r="AT92" t="s">
        <v>35</v>
      </c>
      <c r="AU92">
        <v>2</v>
      </c>
      <c r="AV92" t="str">
        <f>_xlfn.IFNA(VLOOKUP($C92,[1]akclindata!$A:$U,17,FALSE),"NA")</f>
        <v>NA</v>
      </c>
      <c r="AW92" t="str">
        <f>_xlfn.IFNA(VLOOKUP($C92,[1]akclindata!$A:$U,17,FALSE),"NA")</f>
        <v>NA</v>
      </c>
      <c r="AX92" t="str">
        <f>_xlfn.IFNA(VLOOKUP($C92,[1]akclindata!$A:$U,7,FALSE),"NA")</f>
        <v>NA</v>
      </c>
      <c r="AY92" t="str">
        <f>_xlfn.IFNA(VLOOKUP($C92,[1]akclindata!$A:$U,8,FALSE),"NA")</f>
        <v>NA</v>
      </c>
      <c r="AZ92" t="str">
        <f>_xlfn.IFNA(VLOOKUP($C92,[1]akclindata!$A:$U,9,FALSE),"NA")</f>
        <v>NA</v>
      </c>
      <c r="BA92" t="str">
        <f>_xlfn.IFNA(VLOOKUP($C92,[1]akclindata!$A:$U,10,FALSE),"NA")</f>
        <v>NA</v>
      </c>
      <c r="BB92" t="str">
        <f>_xlfn.IFNA(VLOOKUP($C92,[1]akclindata!$A:$U,11,FALSE),"NA")</f>
        <v>NA</v>
      </c>
      <c r="BC92" s="1" t="str">
        <f>_xlfn.IFNA(VLOOKUP($C92,[1]akclindata!$A:$U,6,FALSE),"NA")</f>
        <v>NA</v>
      </c>
      <c r="BD92" s="1" t="str">
        <f>_xlfn.IFNA(VLOOKUP($C92,[1]akclindata!$A:$U,18,FALSE),"NA")</f>
        <v>NA</v>
      </c>
      <c r="BE92" s="1" t="str">
        <f>_xlfn.IFNA(VLOOKUP($C92,[1]akclindata!$A:$U,19,FALSE),"NA")</f>
        <v>NA</v>
      </c>
      <c r="BF92" s="1" t="str">
        <f>_xlfn.IFNA(VLOOKUP($C92,[1]akclindata!$A:$U,20,FALSE),"NA")</f>
        <v>NA</v>
      </c>
      <c r="BG92" t="str">
        <f>_xlfn.IFNA(VLOOKUP($C92,[1]akclindata!$A:$U,21,FALSE),"NA")</f>
        <v>NA</v>
      </c>
      <c r="BH92" s="1" t="str">
        <f>_xlfn.IFNA(VLOOKUP($C92,[2]Sheet1!$1:$1048576,6,FALSE),_xlfn.IFNA(VLOOKUP($C92,'[2]Transfer 06.03.22'!$1:$1048576,7,FALSE),_xlfn.IFNA(VLOOKUP($C92,'[2]Transfer 06.08.22'!$1:$1048576,7,FALSE),"None")))</f>
        <v>None</v>
      </c>
    </row>
    <row r="93" spans="1:60" x14ac:dyDescent="0.25">
      <c r="A93" t="s">
        <v>369</v>
      </c>
      <c r="B93">
        <v>1.7046581945360999E-2</v>
      </c>
      <c r="C93" t="s">
        <v>370</v>
      </c>
      <c r="D93">
        <v>1</v>
      </c>
      <c r="E93">
        <v>1.5</v>
      </c>
      <c r="F93" s="1">
        <v>44503</v>
      </c>
      <c r="G93" t="s">
        <v>35</v>
      </c>
      <c r="H93" t="s">
        <v>36</v>
      </c>
      <c r="I93" t="s">
        <v>37</v>
      </c>
      <c r="J93" t="s">
        <v>38</v>
      </c>
      <c r="K93">
        <v>1</v>
      </c>
      <c r="L93">
        <v>76</v>
      </c>
      <c r="M93" s="2">
        <v>43767</v>
      </c>
      <c r="N93" t="s">
        <v>39</v>
      </c>
      <c r="O93" t="s">
        <v>40</v>
      </c>
      <c r="P93" t="s">
        <v>40</v>
      </c>
      <c r="Q93" t="s">
        <v>371</v>
      </c>
      <c r="S93">
        <v>21</v>
      </c>
      <c r="T93" t="s">
        <v>41</v>
      </c>
      <c r="U93" t="s">
        <v>42</v>
      </c>
      <c r="V93" t="s">
        <v>372</v>
      </c>
      <c r="W93" t="s">
        <v>42</v>
      </c>
      <c r="X93" s="1">
        <v>44518</v>
      </c>
      <c r="Y93">
        <v>8</v>
      </c>
      <c r="Z93" t="s">
        <v>44</v>
      </c>
      <c r="AA93">
        <v>4.3376666669999997</v>
      </c>
      <c r="AB93">
        <v>6.5</v>
      </c>
      <c r="AC93" s="1">
        <v>44533</v>
      </c>
      <c r="AD93">
        <v>7</v>
      </c>
      <c r="AE93" t="s">
        <v>373</v>
      </c>
      <c r="AF93">
        <v>4</v>
      </c>
      <c r="AG93" t="s">
        <v>44</v>
      </c>
      <c r="AH93">
        <v>2.8250000000000002</v>
      </c>
      <c r="AI93" s="1">
        <v>44551</v>
      </c>
      <c r="AJ93">
        <v>9896325218</v>
      </c>
      <c r="AK93">
        <v>97983418</v>
      </c>
      <c r="AL93">
        <v>42.17</v>
      </c>
      <c r="AM93">
        <v>57.83</v>
      </c>
      <c r="AN93">
        <v>96.99</v>
      </c>
      <c r="AO93">
        <v>92.62</v>
      </c>
      <c r="AP93" t="s">
        <v>37</v>
      </c>
      <c r="AQ93" t="s">
        <v>46</v>
      </c>
      <c r="AR93">
        <v>-1.76089562666251</v>
      </c>
      <c r="AS93" t="s">
        <v>35</v>
      </c>
      <c r="AT93" t="s">
        <v>35</v>
      </c>
      <c r="AU93">
        <v>1</v>
      </c>
      <c r="AV93" t="str">
        <f>_xlfn.IFNA(VLOOKUP($C93,[1]akclindata!$A:$U,17,FALSE),"NA")</f>
        <v>NA</v>
      </c>
      <c r="AW93" t="str">
        <f>_xlfn.IFNA(VLOOKUP($C93,[1]akclindata!$A:$U,17,FALSE),"NA")</f>
        <v>NA</v>
      </c>
      <c r="AX93" t="str">
        <f>_xlfn.IFNA(VLOOKUP($C93,[1]akclindata!$A:$U,7,FALSE),"NA")</f>
        <v>NA</v>
      </c>
      <c r="AY93" t="str">
        <f>_xlfn.IFNA(VLOOKUP($C93,[1]akclindata!$A:$U,8,FALSE),"NA")</f>
        <v>NA</v>
      </c>
      <c r="AZ93" t="str">
        <f>_xlfn.IFNA(VLOOKUP($C93,[1]akclindata!$A:$U,9,FALSE),"NA")</f>
        <v>NA</v>
      </c>
      <c r="BA93" t="str">
        <f>_xlfn.IFNA(VLOOKUP($C93,[1]akclindata!$A:$U,10,FALSE),"NA")</f>
        <v>NA</v>
      </c>
      <c r="BB93" t="str">
        <f>_xlfn.IFNA(VLOOKUP($C93,[1]akclindata!$A:$U,11,FALSE),"NA")</f>
        <v>NA</v>
      </c>
      <c r="BC93" s="1" t="str">
        <f>_xlfn.IFNA(VLOOKUP($C93,[1]akclindata!$A:$U,6,FALSE),"NA")</f>
        <v>NA</v>
      </c>
      <c r="BD93" s="1" t="str">
        <f>_xlfn.IFNA(VLOOKUP($C93,[1]akclindata!$A:$U,18,FALSE),"NA")</f>
        <v>NA</v>
      </c>
      <c r="BE93" s="1" t="str">
        <f>_xlfn.IFNA(VLOOKUP($C93,[1]akclindata!$A:$U,19,FALSE),"NA")</f>
        <v>NA</v>
      </c>
      <c r="BF93" s="1" t="str">
        <f>_xlfn.IFNA(VLOOKUP($C93,[1]akclindata!$A:$U,20,FALSE),"NA")</f>
        <v>NA</v>
      </c>
      <c r="BG93" t="str">
        <f>_xlfn.IFNA(VLOOKUP($C93,[1]akclindata!$A:$U,21,FALSE),"NA")</f>
        <v>NA</v>
      </c>
      <c r="BH93" s="1" t="str">
        <f>_xlfn.IFNA(VLOOKUP($C93,[2]Sheet1!$1:$1048576,6,FALSE),_xlfn.IFNA(VLOOKUP($C93,'[2]Transfer 06.03.22'!$1:$1048576,7,FALSE),_xlfn.IFNA(VLOOKUP($C93,'[2]Transfer 06.08.22'!$1:$1048576,7,FALSE),"None")))</f>
        <v>None</v>
      </c>
    </row>
    <row r="94" spans="1:60" x14ac:dyDescent="0.25">
      <c r="A94" t="s">
        <v>374</v>
      </c>
      <c r="B94">
        <v>3.2985571229168398E-2</v>
      </c>
      <c r="C94" t="s">
        <v>375</v>
      </c>
      <c r="D94">
        <v>1</v>
      </c>
      <c r="E94">
        <v>1.5</v>
      </c>
      <c r="F94" s="1">
        <v>44503</v>
      </c>
      <c r="G94" t="s">
        <v>35</v>
      </c>
      <c r="H94" t="s">
        <v>36</v>
      </c>
      <c r="I94" t="s">
        <v>37</v>
      </c>
      <c r="J94" t="s">
        <v>38</v>
      </c>
      <c r="K94">
        <v>2</v>
      </c>
      <c r="L94">
        <v>68</v>
      </c>
      <c r="M94" s="2">
        <v>42388</v>
      </c>
      <c r="N94" t="s">
        <v>39</v>
      </c>
      <c r="O94" t="s">
        <v>40</v>
      </c>
      <c r="P94" t="s">
        <v>40</v>
      </c>
      <c r="Q94" t="s">
        <v>376</v>
      </c>
      <c r="R94" t="s">
        <v>788</v>
      </c>
      <c r="S94" t="s">
        <v>43</v>
      </c>
      <c r="T94" t="s">
        <v>41</v>
      </c>
      <c r="U94" t="s">
        <v>43</v>
      </c>
      <c r="V94" t="s">
        <v>285</v>
      </c>
      <c r="W94" t="s">
        <v>285</v>
      </c>
      <c r="X94" s="1">
        <v>44518</v>
      </c>
      <c r="Y94">
        <v>8</v>
      </c>
      <c r="Z94" t="s">
        <v>44</v>
      </c>
      <c r="AA94">
        <v>5.6790000000000003</v>
      </c>
      <c r="AB94">
        <v>8.5</v>
      </c>
      <c r="AC94" s="1">
        <v>44533</v>
      </c>
      <c r="AD94">
        <v>7</v>
      </c>
      <c r="AE94" t="s">
        <v>377</v>
      </c>
      <c r="AF94">
        <v>4</v>
      </c>
      <c r="AG94" t="s">
        <v>44</v>
      </c>
      <c r="AH94">
        <v>2.73</v>
      </c>
      <c r="AI94" s="1">
        <v>44551</v>
      </c>
      <c r="AJ94">
        <v>9477067754</v>
      </c>
      <c r="AK94">
        <v>93832354</v>
      </c>
      <c r="AL94">
        <v>42.56</v>
      </c>
      <c r="AM94">
        <v>57.44</v>
      </c>
      <c r="AN94">
        <v>96.68</v>
      </c>
      <c r="AO94">
        <v>92.38</v>
      </c>
      <c r="AP94" t="s">
        <v>37</v>
      </c>
      <c r="AQ94" t="s">
        <v>53</v>
      </c>
      <c r="AR94">
        <v>-1.4671089448196499</v>
      </c>
      <c r="AS94" t="s">
        <v>35</v>
      </c>
      <c r="AT94" t="s">
        <v>35</v>
      </c>
      <c r="AU94">
        <v>2</v>
      </c>
      <c r="AV94" t="str">
        <f>_xlfn.IFNA(VLOOKUP($C94,[1]akclindata!$A:$U,17,FALSE),"NA")</f>
        <v>NA</v>
      </c>
      <c r="AW94" t="str">
        <f>_xlfn.IFNA(VLOOKUP($C94,[1]akclindata!$A:$U,17,FALSE),"NA")</f>
        <v>NA</v>
      </c>
      <c r="AX94" t="str">
        <f>_xlfn.IFNA(VLOOKUP($C94,[1]akclindata!$A:$U,7,FALSE),"NA")</f>
        <v>NA</v>
      </c>
      <c r="AY94" t="str">
        <f>_xlfn.IFNA(VLOOKUP($C94,[1]akclindata!$A:$U,8,FALSE),"NA")</f>
        <v>NA</v>
      </c>
      <c r="AZ94" t="str">
        <f>_xlfn.IFNA(VLOOKUP($C94,[1]akclindata!$A:$U,9,FALSE),"NA")</f>
        <v>NA</v>
      </c>
      <c r="BA94" t="str">
        <f>_xlfn.IFNA(VLOOKUP($C94,[1]akclindata!$A:$U,10,FALSE),"NA")</f>
        <v>NA</v>
      </c>
      <c r="BB94" t="str">
        <f>_xlfn.IFNA(VLOOKUP($C94,[1]akclindata!$A:$U,11,FALSE),"NA")</f>
        <v>NA</v>
      </c>
      <c r="BC94" s="1" t="str">
        <f>_xlfn.IFNA(VLOOKUP($C94,[1]akclindata!$A:$U,6,FALSE),"NA")</f>
        <v>NA</v>
      </c>
      <c r="BD94" s="1" t="str">
        <f>_xlfn.IFNA(VLOOKUP($C94,[1]akclindata!$A:$U,18,FALSE),"NA")</f>
        <v>NA</v>
      </c>
      <c r="BE94" s="1" t="str">
        <f>_xlfn.IFNA(VLOOKUP($C94,[1]akclindata!$A:$U,19,FALSE),"NA")</f>
        <v>NA</v>
      </c>
      <c r="BF94" s="1" t="str">
        <f>_xlfn.IFNA(VLOOKUP($C94,[1]akclindata!$A:$U,20,FALSE),"NA")</f>
        <v>NA</v>
      </c>
      <c r="BG94" t="str">
        <f>_xlfn.IFNA(VLOOKUP($C94,[1]akclindata!$A:$U,21,FALSE),"NA")</f>
        <v>NA</v>
      </c>
      <c r="BH94" s="1" t="str">
        <f>_xlfn.IFNA(VLOOKUP($C94,[2]Sheet1!$1:$1048576,6,FALSE),_xlfn.IFNA(VLOOKUP($C94,'[2]Transfer 06.03.22'!$1:$1048576,7,FALSE),_xlfn.IFNA(VLOOKUP($C94,'[2]Transfer 06.08.22'!$1:$1048576,7,FALSE),"None")))</f>
        <v>None</v>
      </c>
    </row>
    <row r="95" spans="1:60" x14ac:dyDescent="0.25">
      <c r="A95" t="s">
        <v>378</v>
      </c>
      <c r="B95">
        <v>1.9009345600168301E-2</v>
      </c>
      <c r="C95" t="s">
        <v>379</v>
      </c>
      <c r="D95">
        <v>1</v>
      </c>
      <c r="E95">
        <v>1.8</v>
      </c>
      <c r="F95" s="1">
        <v>44503</v>
      </c>
      <c r="G95" t="s">
        <v>35</v>
      </c>
      <c r="H95" t="s">
        <v>36</v>
      </c>
      <c r="I95" t="s">
        <v>37</v>
      </c>
      <c r="J95" t="s">
        <v>38</v>
      </c>
      <c r="K95">
        <v>2</v>
      </c>
      <c r="L95">
        <v>38</v>
      </c>
      <c r="M95" s="2">
        <v>42374</v>
      </c>
      <c r="N95" t="s">
        <v>39</v>
      </c>
      <c r="O95" t="s">
        <v>40</v>
      </c>
      <c r="P95" t="s">
        <v>40</v>
      </c>
      <c r="Q95" t="s">
        <v>380</v>
      </c>
      <c r="R95" t="s">
        <v>788</v>
      </c>
      <c r="S95">
        <v>32</v>
      </c>
      <c r="T95" t="s">
        <v>41</v>
      </c>
      <c r="U95" t="s">
        <v>43</v>
      </c>
      <c r="V95" t="s">
        <v>285</v>
      </c>
      <c r="W95" t="s">
        <v>285</v>
      </c>
      <c r="X95" s="1">
        <v>44518</v>
      </c>
      <c r="Y95">
        <v>8</v>
      </c>
      <c r="Z95" t="s">
        <v>44</v>
      </c>
      <c r="AA95">
        <v>1.5627777780000001</v>
      </c>
      <c r="AB95">
        <v>2.8</v>
      </c>
      <c r="AC95" s="1">
        <v>44533</v>
      </c>
      <c r="AD95">
        <v>7</v>
      </c>
      <c r="AE95" t="s">
        <v>381</v>
      </c>
      <c r="AF95">
        <v>4</v>
      </c>
      <c r="AG95" t="s">
        <v>44</v>
      </c>
      <c r="AH95">
        <v>2.9049999999999998</v>
      </c>
      <c r="AI95" s="1">
        <v>44551</v>
      </c>
      <c r="AJ95">
        <v>9627471298</v>
      </c>
      <c r="AK95">
        <v>95321498</v>
      </c>
      <c r="AL95">
        <v>41.45</v>
      </c>
      <c r="AM95">
        <v>58.55</v>
      </c>
      <c r="AN95">
        <v>97.68</v>
      </c>
      <c r="AO95">
        <v>93.66</v>
      </c>
      <c r="AP95" t="s">
        <v>37</v>
      </c>
      <c r="AQ95" t="s">
        <v>53</v>
      </c>
      <c r="AR95">
        <v>-1.7126977035437601</v>
      </c>
      <c r="AS95" t="s">
        <v>35</v>
      </c>
      <c r="AT95" t="s">
        <v>35</v>
      </c>
      <c r="AU95">
        <v>2</v>
      </c>
      <c r="AV95" t="str">
        <f>_xlfn.IFNA(VLOOKUP($C95,[1]akclindata!$A:$U,17,FALSE),"NA")</f>
        <v>NA</v>
      </c>
      <c r="AW95" t="str">
        <f>_xlfn.IFNA(VLOOKUP($C95,[1]akclindata!$A:$U,17,FALSE),"NA")</f>
        <v>NA</v>
      </c>
      <c r="AX95" t="str">
        <f>_xlfn.IFNA(VLOOKUP($C95,[1]akclindata!$A:$U,7,FALSE),"NA")</f>
        <v>NA</v>
      </c>
      <c r="AY95" t="str">
        <f>_xlfn.IFNA(VLOOKUP($C95,[1]akclindata!$A:$U,8,FALSE),"NA")</f>
        <v>NA</v>
      </c>
      <c r="AZ95" t="str">
        <f>_xlfn.IFNA(VLOOKUP($C95,[1]akclindata!$A:$U,9,FALSE),"NA")</f>
        <v>NA</v>
      </c>
      <c r="BA95" t="str">
        <f>_xlfn.IFNA(VLOOKUP($C95,[1]akclindata!$A:$U,10,FALSE),"NA")</f>
        <v>NA</v>
      </c>
      <c r="BB95" t="str">
        <f>_xlfn.IFNA(VLOOKUP($C95,[1]akclindata!$A:$U,11,FALSE),"NA")</f>
        <v>NA</v>
      </c>
      <c r="BC95" s="1" t="str">
        <f>_xlfn.IFNA(VLOOKUP($C95,[1]akclindata!$A:$U,6,FALSE),"NA")</f>
        <v>NA</v>
      </c>
      <c r="BD95" s="1" t="str">
        <f>_xlfn.IFNA(VLOOKUP($C95,[1]akclindata!$A:$U,18,FALSE),"NA")</f>
        <v>NA</v>
      </c>
      <c r="BE95" s="1" t="str">
        <f>_xlfn.IFNA(VLOOKUP($C95,[1]akclindata!$A:$U,19,FALSE),"NA")</f>
        <v>NA</v>
      </c>
      <c r="BF95" s="1" t="str">
        <f>_xlfn.IFNA(VLOOKUP($C95,[1]akclindata!$A:$U,20,FALSE),"NA")</f>
        <v>NA</v>
      </c>
      <c r="BG95" t="str">
        <f>_xlfn.IFNA(VLOOKUP($C95,[1]akclindata!$A:$U,21,FALSE),"NA")</f>
        <v>NA</v>
      </c>
      <c r="BH95" s="1" t="str">
        <f>_xlfn.IFNA(VLOOKUP($C95,[2]Sheet1!$1:$1048576,6,FALSE),_xlfn.IFNA(VLOOKUP($C95,'[2]Transfer 06.03.22'!$1:$1048576,7,FALSE),_xlfn.IFNA(VLOOKUP($C95,'[2]Transfer 06.08.22'!$1:$1048576,7,FALSE),"None")))</f>
        <v>None</v>
      </c>
    </row>
    <row r="96" spans="1:60" x14ac:dyDescent="0.25">
      <c r="A96" t="s">
        <v>382</v>
      </c>
      <c r="B96" s="3">
        <v>1.1993691678514E-4</v>
      </c>
      <c r="C96" t="s">
        <v>383</v>
      </c>
      <c r="D96">
        <v>1</v>
      </c>
      <c r="E96">
        <v>1.2</v>
      </c>
      <c r="F96" s="1">
        <v>44503</v>
      </c>
      <c r="G96" t="s">
        <v>35</v>
      </c>
      <c r="H96" t="s">
        <v>36</v>
      </c>
      <c r="I96" t="s">
        <v>37</v>
      </c>
      <c r="J96" t="s">
        <v>38</v>
      </c>
      <c r="K96">
        <v>2</v>
      </c>
      <c r="L96">
        <v>63</v>
      </c>
      <c r="M96" s="2">
        <v>42513</v>
      </c>
      <c r="N96" t="s">
        <v>39</v>
      </c>
      <c r="O96" t="s">
        <v>40</v>
      </c>
      <c r="P96" t="s">
        <v>40</v>
      </c>
      <c r="Q96" t="s">
        <v>384</v>
      </c>
      <c r="R96" t="s">
        <v>790</v>
      </c>
      <c r="S96">
        <v>30</v>
      </c>
      <c r="T96" t="s">
        <v>41</v>
      </c>
      <c r="U96" t="s">
        <v>42</v>
      </c>
      <c r="V96" t="s">
        <v>43</v>
      </c>
      <c r="W96" t="s">
        <v>42</v>
      </c>
      <c r="X96" s="1">
        <v>44518</v>
      </c>
      <c r="Y96">
        <v>8</v>
      </c>
      <c r="Z96" t="s">
        <v>44</v>
      </c>
      <c r="AA96">
        <v>3.244583333</v>
      </c>
      <c r="AB96">
        <v>3.9</v>
      </c>
      <c r="AC96" s="1">
        <v>44533</v>
      </c>
      <c r="AD96">
        <v>7</v>
      </c>
      <c r="AE96" t="s">
        <v>385</v>
      </c>
      <c r="AF96">
        <v>4</v>
      </c>
      <c r="AG96" t="s">
        <v>44</v>
      </c>
      <c r="AH96">
        <v>2.2050000000000001</v>
      </c>
      <c r="AI96" s="1">
        <v>44551</v>
      </c>
      <c r="AJ96">
        <v>10677539614</v>
      </c>
      <c r="AK96">
        <v>105718214</v>
      </c>
      <c r="AL96">
        <v>42.24</v>
      </c>
      <c r="AM96">
        <v>57.76</v>
      </c>
      <c r="AN96">
        <v>96.79</v>
      </c>
      <c r="AO96">
        <v>92.45</v>
      </c>
      <c r="AP96" t="s">
        <v>37</v>
      </c>
      <c r="AQ96" t="s">
        <v>53</v>
      </c>
      <c r="AR96">
        <v>-3.92099502868543</v>
      </c>
      <c r="AS96" t="s">
        <v>35</v>
      </c>
      <c r="AT96" t="s">
        <v>35</v>
      </c>
      <c r="AU96">
        <v>2</v>
      </c>
      <c r="AV96" t="str">
        <f>_xlfn.IFNA(VLOOKUP($C96,[1]akclindata!$A:$U,17,FALSE),"NA")</f>
        <v>NA</v>
      </c>
      <c r="AW96" t="str">
        <f>_xlfn.IFNA(VLOOKUP($C96,[1]akclindata!$A:$U,17,FALSE),"NA")</f>
        <v>NA</v>
      </c>
      <c r="AX96" t="str">
        <f>_xlfn.IFNA(VLOOKUP($C96,[1]akclindata!$A:$U,7,FALSE),"NA")</f>
        <v>NA</v>
      </c>
      <c r="AY96" t="str">
        <f>_xlfn.IFNA(VLOOKUP($C96,[1]akclindata!$A:$U,8,FALSE),"NA")</f>
        <v>NA</v>
      </c>
      <c r="AZ96" t="str">
        <f>_xlfn.IFNA(VLOOKUP($C96,[1]akclindata!$A:$U,9,FALSE),"NA")</f>
        <v>NA</v>
      </c>
      <c r="BA96" t="str">
        <f>_xlfn.IFNA(VLOOKUP($C96,[1]akclindata!$A:$U,10,FALSE),"NA")</f>
        <v>NA</v>
      </c>
      <c r="BB96" t="str">
        <f>_xlfn.IFNA(VLOOKUP($C96,[1]akclindata!$A:$U,11,FALSE),"NA")</f>
        <v>NA</v>
      </c>
      <c r="BC96" s="1" t="str">
        <f>_xlfn.IFNA(VLOOKUP($C96,[1]akclindata!$A:$U,6,FALSE),"NA")</f>
        <v>NA</v>
      </c>
      <c r="BD96" s="1" t="str">
        <f>_xlfn.IFNA(VLOOKUP($C96,[1]akclindata!$A:$U,18,FALSE),"NA")</f>
        <v>NA</v>
      </c>
      <c r="BE96" s="1" t="str">
        <f>_xlfn.IFNA(VLOOKUP($C96,[1]akclindata!$A:$U,19,FALSE),"NA")</f>
        <v>NA</v>
      </c>
      <c r="BF96" s="1" t="str">
        <f>_xlfn.IFNA(VLOOKUP($C96,[1]akclindata!$A:$U,20,FALSE),"NA")</f>
        <v>NA</v>
      </c>
      <c r="BG96" t="str">
        <f>_xlfn.IFNA(VLOOKUP($C96,[1]akclindata!$A:$U,21,FALSE),"NA")</f>
        <v>NA</v>
      </c>
      <c r="BH96" s="1" t="str">
        <f>_xlfn.IFNA(VLOOKUP($C96,[2]Sheet1!$1:$1048576,6,FALSE),_xlfn.IFNA(VLOOKUP($C96,'[2]Transfer 06.03.22'!$1:$1048576,7,FALSE),_xlfn.IFNA(VLOOKUP($C96,'[2]Transfer 06.08.22'!$1:$1048576,7,FALSE),"None")))</f>
        <v>None</v>
      </c>
    </row>
    <row r="97" spans="1:60" x14ac:dyDescent="0.25">
      <c r="A97" t="s">
        <v>386</v>
      </c>
      <c r="B97">
        <v>2.7870022053735701E-2</v>
      </c>
      <c r="C97" t="s">
        <v>387</v>
      </c>
      <c r="D97">
        <v>1</v>
      </c>
      <c r="E97">
        <v>1</v>
      </c>
      <c r="F97" s="1">
        <v>44503</v>
      </c>
      <c r="G97" t="s">
        <v>35</v>
      </c>
      <c r="H97" t="s">
        <v>36</v>
      </c>
      <c r="I97" t="s">
        <v>37</v>
      </c>
      <c r="J97" t="s">
        <v>38</v>
      </c>
      <c r="K97">
        <v>2</v>
      </c>
      <c r="L97">
        <v>36</v>
      </c>
      <c r="M97" s="2">
        <v>42891</v>
      </c>
      <c r="N97" t="s">
        <v>39</v>
      </c>
      <c r="O97" t="s">
        <v>40</v>
      </c>
      <c r="P97" t="s">
        <v>40</v>
      </c>
      <c r="Q97" t="s">
        <v>388</v>
      </c>
      <c r="R97" t="s">
        <v>788</v>
      </c>
      <c r="S97">
        <v>28</v>
      </c>
      <c r="T97" t="s">
        <v>41</v>
      </c>
      <c r="U97" t="s">
        <v>42</v>
      </c>
      <c r="V97" t="s">
        <v>43</v>
      </c>
      <c r="W97" t="s">
        <v>42</v>
      </c>
      <c r="X97" s="1">
        <v>44518</v>
      </c>
      <c r="Y97">
        <v>8</v>
      </c>
      <c r="Z97" t="s">
        <v>44</v>
      </c>
      <c r="AA97">
        <v>2.9925000000000002</v>
      </c>
      <c r="AB97">
        <v>3</v>
      </c>
      <c r="AC97" s="1">
        <v>44533</v>
      </c>
      <c r="AD97">
        <v>5</v>
      </c>
      <c r="AE97" t="s">
        <v>389</v>
      </c>
      <c r="AF97">
        <v>4</v>
      </c>
      <c r="AG97" t="s">
        <v>44</v>
      </c>
      <c r="AH97">
        <v>2.74</v>
      </c>
      <c r="AI97" s="1">
        <v>44551</v>
      </c>
      <c r="AJ97">
        <v>7292873872</v>
      </c>
      <c r="AK97">
        <v>72206672</v>
      </c>
      <c r="AL97">
        <v>42.57</v>
      </c>
      <c r="AM97">
        <v>57.43</v>
      </c>
      <c r="AN97">
        <v>96.1</v>
      </c>
      <c r="AO97">
        <v>91.25</v>
      </c>
      <c r="AP97" t="s">
        <v>37</v>
      </c>
      <c r="AQ97" t="s">
        <v>53</v>
      </c>
      <c r="AR97">
        <v>-1.5425870234693</v>
      </c>
      <c r="AS97" t="s">
        <v>35</v>
      </c>
      <c r="AT97" t="s">
        <v>35</v>
      </c>
      <c r="AU97">
        <v>2</v>
      </c>
      <c r="AV97" t="str">
        <f>_xlfn.IFNA(VLOOKUP($C97,[1]akclindata!$A:$U,17,FALSE),"NA")</f>
        <v>NA</v>
      </c>
      <c r="AW97" t="str">
        <f>_xlfn.IFNA(VLOOKUP($C97,[1]akclindata!$A:$U,17,FALSE),"NA")</f>
        <v>NA</v>
      </c>
      <c r="AX97" t="str">
        <f>_xlfn.IFNA(VLOOKUP($C97,[1]akclindata!$A:$U,7,FALSE),"NA")</f>
        <v>NA</v>
      </c>
      <c r="AY97" t="str">
        <f>_xlfn.IFNA(VLOOKUP($C97,[1]akclindata!$A:$U,8,FALSE),"NA")</f>
        <v>NA</v>
      </c>
      <c r="AZ97" t="str">
        <f>_xlfn.IFNA(VLOOKUP($C97,[1]akclindata!$A:$U,9,FALSE),"NA")</f>
        <v>NA</v>
      </c>
      <c r="BA97" t="str">
        <f>_xlfn.IFNA(VLOOKUP($C97,[1]akclindata!$A:$U,10,FALSE),"NA")</f>
        <v>NA</v>
      </c>
      <c r="BB97" t="str">
        <f>_xlfn.IFNA(VLOOKUP($C97,[1]akclindata!$A:$U,11,FALSE),"NA")</f>
        <v>NA</v>
      </c>
      <c r="BC97" s="1" t="str">
        <f>_xlfn.IFNA(VLOOKUP($C97,[1]akclindata!$A:$U,6,FALSE),"NA")</f>
        <v>NA</v>
      </c>
      <c r="BD97" s="1" t="str">
        <f>_xlfn.IFNA(VLOOKUP($C97,[1]akclindata!$A:$U,18,FALSE),"NA")</f>
        <v>NA</v>
      </c>
      <c r="BE97" s="1" t="str">
        <f>_xlfn.IFNA(VLOOKUP($C97,[1]akclindata!$A:$U,19,FALSE),"NA")</f>
        <v>NA</v>
      </c>
      <c r="BF97" s="1" t="str">
        <f>_xlfn.IFNA(VLOOKUP($C97,[1]akclindata!$A:$U,20,FALSE),"NA")</f>
        <v>NA</v>
      </c>
      <c r="BG97" t="str">
        <f>_xlfn.IFNA(VLOOKUP($C97,[1]akclindata!$A:$U,21,FALSE),"NA")</f>
        <v>NA</v>
      </c>
      <c r="BH97" s="1" t="str">
        <f>_xlfn.IFNA(VLOOKUP($C97,[2]Sheet1!$1:$1048576,6,FALSE),_xlfn.IFNA(VLOOKUP($C97,'[2]Transfer 06.03.22'!$1:$1048576,7,FALSE),_xlfn.IFNA(VLOOKUP($C97,'[2]Transfer 06.08.22'!$1:$1048576,7,FALSE),"None")))</f>
        <v>None</v>
      </c>
    </row>
    <row r="98" spans="1:60" x14ac:dyDescent="0.25">
      <c r="A98" t="s">
        <v>390</v>
      </c>
      <c r="B98">
        <v>7.1790428039031897E-3</v>
      </c>
      <c r="C98" t="s">
        <v>391</v>
      </c>
      <c r="D98">
        <v>1</v>
      </c>
      <c r="E98">
        <v>0.8</v>
      </c>
      <c r="F98" s="1">
        <v>44503</v>
      </c>
      <c r="G98" t="s">
        <v>35</v>
      </c>
      <c r="H98" t="s">
        <v>36</v>
      </c>
      <c r="I98" t="s">
        <v>37</v>
      </c>
      <c r="J98" t="s">
        <v>38</v>
      </c>
      <c r="K98">
        <v>2</v>
      </c>
      <c r="L98">
        <v>64</v>
      </c>
      <c r="M98" s="2">
        <v>42964</v>
      </c>
      <c r="N98" t="s">
        <v>39</v>
      </c>
      <c r="O98" t="s">
        <v>40</v>
      </c>
      <c r="P98" t="s">
        <v>40</v>
      </c>
      <c r="Q98" t="s">
        <v>392</v>
      </c>
      <c r="R98" t="s">
        <v>790</v>
      </c>
      <c r="S98">
        <v>29</v>
      </c>
      <c r="T98" t="s">
        <v>41</v>
      </c>
      <c r="U98" t="s">
        <v>284</v>
      </c>
      <c r="V98" t="s">
        <v>285</v>
      </c>
      <c r="W98" t="s">
        <v>284</v>
      </c>
      <c r="X98" s="1">
        <v>44518</v>
      </c>
      <c r="Y98">
        <v>8</v>
      </c>
      <c r="Z98" t="s">
        <v>44</v>
      </c>
      <c r="AA98">
        <v>0.84499999999999997</v>
      </c>
      <c r="AB98">
        <v>0.7</v>
      </c>
      <c r="AC98" s="1">
        <v>44533</v>
      </c>
      <c r="AD98">
        <v>7</v>
      </c>
      <c r="AE98" t="s">
        <v>393</v>
      </c>
      <c r="AF98">
        <v>4</v>
      </c>
      <c r="AG98" t="s">
        <v>44</v>
      </c>
      <c r="AH98">
        <v>0.84</v>
      </c>
      <c r="AI98" s="1">
        <v>44551</v>
      </c>
      <c r="AJ98">
        <v>5420923914</v>
      </c>
      <c r="AK98">
        <v>53672514</v>
      </c>
      <c r="AL98">
        <v>45.14</v>
      </c>
      <c r="AM98">
        <v>54.86</v>
      </c>
      <c r="AN98">
        <v>95.73</v>
      </c>
      <c r="AO98">
        <v>91.24</v>
      </c>
      <c r="AP98" t="s">
        <v>37</v>
      </c>
      <c r="AQ98" t="s">
        <v>53</v>
      </c>
      <c r="AR98">
        <v>-2.1408043932425298</v>
      </c>
      <c r="AS98" t="s">
        <v>35</v>
      </c>
      <c r="AT98" t="s">
        <v>35</v>
      </c>
      <c r="AU98">
        <v>2</v>
      </c>
      <c r="AV98" t="str">
        <f>_xlfn.IFNA(VLOOKUP($C98,[1]akclindata!$A:$U,17,FALSE),"NA")</f>
        <v>NA</v>
      </c>
      <c r="AW98" t="str">
        <f>_xlfn.IFNA(VLOOKUP($C98,[1]akclindata!$A:$U,17,FALSE),"NA")</f>
        <v>NA</v>
      </c>
      <c r="AX98" t="str">
        <f>_xlfn.IFNA(VLOOKUP($C98,[1]akclindata!$A:$U,7,FALSE),"NA")</f>
        <v>NA</v>
      </c>
      <c r="AY98" t="str">
        <f>_xlfn.IFNA(VLOOKUP($C98,[1]akclindata!$A:$U,8,FALSE),"NA")</f>
        <v>NA</v>
      </c>
      <c r="AZ98" t="str">
        <f>_xlfn.IFNA(VLOOKUP($C98,[1]akclindata!$A:$U,9,FALSE),"NA")</f>
        <v>NA</v>
      </c>
      <c r="BA98" t="str">
        <f>_xlfn.IFNA(VLOOKUP($C98,[1]akclindata!$A:$U,10,FALSE),"NA")</f>
        <v>NA</v>
      </c>
      <c r="BB98" t="str">
        <f>_xlfn.IFNA(VLOOKUP($C98,[1]akclindata!$A:$U,11,FALSE),"NA")</f>
        <v>NA</v>
      </c>
      <c r="BC98" s="1" t="str">
        <f>_xlfn.IFNA(VLOOKUP($C98,[1]akclindata!$A:$U,6,FALSE),"NA")</f>
        <v>NA</v>
      </c>
      <c r="BD98" s="1" t="str">
        <f>_xlfn.IFNA(VLOOKUP($C98,[1]akclindata!$A:$U,18,FALSE),"NA")</f>
        <v>NA</v>
      </c>
      <c r="BE98" s="1" t="str">
        <f>_xlfn.IFNA(VLOOKUP($C98,[1]akclindata!$A:$U,19,FALSE),"NA")</f>
        <v>NA</v>
      </c>
      <c r="BF98" s="1" t="str">
        <f>_xlfn.IFNA(VLOOKUP($C98,[1]akclindata!$A:$U,20,FALSE),"NA")</f>
        <v>NA</v>
      </c>
      <c r="BG98" t="str">
        <f>_xlfn.IFNA(VLOOKUP($C98,[1]akclindata!$A:$U,21,FALSE),"NA")</f>
        <v>NA</v>
      </c>
      <c r="BH98" s="1" t="str">
        <f>_xlfn.IFNA(VLOOKUP($C98,[2]Sheet1!$1:$1048576,6,FALSE),_xlfn.IFNA(VLOOKUP($C98,'[2]Transfer 06.03.22'!$1:$1048576,7,FALSE),_xlfn.IFNA(VLOOKUP($C98,'[2]Transfer 06.08.22'!$1:$1048576,7,FALSE),"None")))</f>
        <v>None</v>
      </c>
    </row>
    <row r="99" spans="1:60" x14ac:dyDescent="0.25">
      <c r="A99" t="s">
        <v>394</v>
      </c>
      <c r="B99">
        <v>0.99984217608537196</v>
      </c>
      <c r="C99" t="s">
        <v>395</v>
      </c>
      <c r="D99">
        <v>1</v>
      </c>
      <c r="E99">
        <v>3.8</v>
      </c>
      <c r="F99" s="1">
        <v>44435</v>
      </c>
      <c r="G99" t="s">
        <v>71</v>
      </c>
      <c r="H99" t="s">
        <v>49</v>
      </c>
      <c r="I99" t="s">
        <v>72</v>
      </c>
      <c r="J99" t="s">
        <v>73</v>
      </c>
      <c r="K99">
        <v>2</v>
      </c>
      <c r="L99">
        <v>70</v>
      </c>
      <c r="M99" s="1">
        <v>43747</v>
      </c>
      <c r="N99" t="s">
        <v>74</v>
      </c>
      <c r="O99">
        <v>5</v>
      </c>
      <c r="P99">
        <v>384.1</v>
      </c>
      <c r="Q99" t="s">
        <v>40</v>
      </c>
      <c r="S99">
        <v>31.17</v>
      </c>
      <c r="T99" t="s">
        <v>123</v>
      </c>
      <c r="U99" t="s">
        <v>76</v>
      </c>
      <c r="V99" t="s">
        <v>76</v>
      </c>
      <c r="W99" t="s">
        <v>76</v>
      </c>
      <c r="X99" s="1">
        <v>44459</v>
      </c>
      <c r="Y99">
        <v>2</v>
      </c>
      <c r="Z99" t="s">
        <v>44</v>
      </c>
      <c r="AA99">
        <v>8.5397368419999999</v>
      </c>
      <c r="AB99">
        <v>15</v>
      </c>
      <c r="AC99" s="1">
        <v>44470</v>
      </c>
      <c r="AD99">
        <v>1</v>
      </c>
      <c r="AE99" t="s">
        <v>396</v>
      </c>
      <c r="AF99">
        <v>4</v>
      </c>
      <c r="AG99" t="s">
        <v>78</v>
      </c>
      <c r="AH99">
        <v>4.6849999999999996</v>
      </c>
      <c r="AI99" s="1">
        <v>44510</v>
      </c>
      <c r="AJ99">
        <v>12072269218</v>
      </c>
      <c r="AK99">
        <v>119527418</v>
      </c>
      <c r="AL99">
        <v>2.2000000000000001E-3</v>
      </c>
      <c r="AM99">
        <v>41.9</v>
      </c>
      <c r="AN99">
        <v>97.84</v>
      </c>
      <c r="AO99">
        <v>94.24</v>
      </c>
      <c r="AP99" t="s">
        <v>74</v>
      </c>
      <c r="AQ99" t="s">
        <v>1055</v>
      </c>
      <c r="AR99">
        <v>3.8017586412153901</v>
      </c>
      <c r="AS99" t="s">
        <v>71</v>
      </c>
      <c r="AT99" t="s">
        <v>71</v>
      </c>
      <c r="AU99">
        <v>2</v>
      </c>
      <c r="AV99">
        <f>_xlfn.IFNA(VLOOKUP($C99,[1]akclindata!$A:$U,17,FALSE),"NA")</f>
        <v>384.1</v>
      </c>
      <c r="AW99">
        <f>_xlfn.IFNA(VLOOKUP($C99,[1]akclindata!$A:$U,17,FALSE),"NA")</f>
        <v>384.1</v>
      </c>
      <c r="AX99" t="str">
        <f>_xlfn.IFNA(VLOOKUP($C99,[1]akclindata!$A:$U,7,FALSE),"NA")</f>
        <v>inumerable</v>
      </c>
      <c r="AY99">
        <f>_xlfn.IFNA(VLOOKUP($C99,[1]akclindata!$A:$U,8,FALSE),"NA")</f>
        <v>3.6</v>
      </c>
      <c r="AZ99">
        <f>_xlfn.IFNA(VLOOKUP($C99,[1]akclindata!$A:$U,9,FALSE),"NA")</f>
        <v>3.5</v>
      </c>
      <c r="BA99" t="str">
        <f>_xlfn.IFNA(VLOOKUP($C99,[1]akclindata!$A:$U,10,FALSE),"NA")</f>
        <v>N</v>
      </c>
      <c r="BB99" t="str">
        <f>_xlfn.IFNA(VLOOKUP($C99,[1]akclindata!$A:$U,11,FALSE),"NA")</f>
        <v>N</v>
      </c>
      <c r="BC99" s="1">
        <f>_xlfn.IFNA(VLOOKUP($C99,[1]akclindata!$A:$U,6,FALSE),"NA")</f>
        <v>43733</v>
      </c>
      <c r="BD99" s="1">
        <f>_xlfn.IFNA(VLOOKUP($C99,[1]akclindata!$A:$U,18,FALSE),"NA")</f>
        <v>0</v>
      </c>
      <c r="BE99" s="1">
        <f>_xlfn.IFNA(VLOOKUP($C99,[1]akclindata!$A:$U,19,FALSE),"NA")</f>
        <v>44131</v>
      </c>
      <c r="BF99" s="1" t="str">
        <f>_xlfn.IFNA(VLOOKUP($C99,[1]akclindata!$A:$U,20,FALSE),"NA")</f>
        <v>N</v>
      </c>
      <c r="BG99">
        <f>_xlfn.IFNA(VLOOKUP($C99,[1]akclindata!$A:$U,21,FALSE),"NA")</f>
        <v>0</v>
      </c>
      <c r="BH99" s="1" t="str">
        <f>_xlfn.IFNA(VLOOKUP($C99,[2]Sheet1!$1:$1048576,6,FALSE),_xlfn.IFNA(VLOOKUP($C99,'[2]Transfer 06.03.22'!$1:$1048576,7,FALSE),_xlfn.IFNA(VLOOKUP($C99,'[2]Transfer 06.08.22'!$1:$1048576,7,FALSE),"None")))</f>
        <v>No Prior Treatment</v>
      </c>
    </row>
    <row r="100" spans="1:60" x14ac:dyDescent="0.25">
      <c r="A100" t="s">
        <v>397</v>
      </c>
      <c r="B100">
        <v>2.8114247386730501E-3</v>
      </c>
      <c r="C100" t="e">
        <v>#N/A</v>
      </c>
      <c r="D100">
        <v>1</v>
      </c>
      <c r="E100">
        <v>3.3</v>
      </c>
      <c r="F100" s="1" t="s">
        <v>40</v>
      </c>
      <c r="G100" t="s">
        <v>35</v>
      </c>
      <c r="H100" t="s">
        <v>36</v>
      </c>
      <c r="I100" t="s">
        <v>398</v>
      </c>
      <c r="J100" t="s">
        <v>399</v>
      </c>
      <c r="K100">
        <v>1</v>
      </c>
      <c r="L100">
        <v>57</v>
      </c>
      <c r="M100" t="s">
        <v>40</v>
      </c>
      <c r="N100" t="s">
        <v>39</v>
      </c>
      <c r="O100" t="s">
        <v>40</v>
      </c>
      <c r="P100" t="s">
        <v>40</v>
      </c>
      <c r="Q100" t="s">
        <v>40</v>
      </c>
      <c r="S100" t="s">
        <v>40</v>
      </c>
      <c r="T100" t="s">
        <v>40</v>
      </c>
      <c r="U100" t="s">
        <v>40</v>
      </c>
      <c r="V100" t="s">
        <v>40</v>
      </c>
      <c r="X100" s="1">
        <v>43749</v>
      </c>
      <c r="Y100" t="s">
        <v>40</v>
      </c>
      <c r="Z100" t="s">
        <v>400</v>
      </c>
      <c r="AA100">
        <v>5.2127272729999996</v>
      </c>
      <c r="AB100">
        <v>17.202000000000002</v>
      </c>
      <c r="AC100" s="1">
        <v>43756</v>
      </c>
      <c r="AD100">
        <v>55</v>
      </c>
      <c r="AE100" t="s">
        <v>401</v>
      </c>
      <c r="AF100">
        <v>4</v>
      </c>
      <c r="AG100" t="s">
        <v>402</v>
      </c>
      <c r="AH100">
        <v>8.93</v>
      </c>
      <c r="AI100" s="1">
        <v>44477</v>
      </c>
      <c r="AJ100">
        <v>10517971734</v>
      </c>
      <c r="AK100">
        <v>104138334</v>
      </c>
      <c r="AL100">
        <v>2.7000000000000001E-3</v>
      </c>
      <c r="AM100">
        <v>43.23</v>
      </c>
      <c r="AN100">
        <v>97.06</v>
      </c>
      <c r="AO100">
        <v>92.58</v>
      </c>
      <c r="AP100" t="s">
        <v>398</v>
      </c>
      <c r="AQ100" t="s">
        <v>46</v>
      </c>
      <c r="AR100">
        <v>-2.5498508321534499</v>
      </c>
      <c r="AS100" t="s">
        <v>35</v>
      </c>
      <c r="AT100" t="s">
        <v>35</v>
      </c>
      <c r="AU100" t="s">
        <v>403</v>
      </c>
      <c r="AV100" t="str">
        <f>_xlfn.IFNA(VLOOKUP($C100,[1]akclindata!$A:$U,17,FALSE),"NA")</f>
        <v>NA</v>
      </c>
      <c r="AW100" t="str">
        <f>_xlfn.IFNA(VLOOKUP($C100,[1]akclindata!$A:$U,17,FALSE),"NA")</f>
        <v>NA</v>
      </c>
      <c r="AX100" t="str">
        <f>_xlfn.IFNA(VLOOKUP($C100,[1]akclindata!$A:$U,7,FALSE),"NA")</f>
        <v>NA</v>
      </c>
      <c r="AY100" t="str">
        <f>_xlfn.IFNA(VLOOKUP($C100,[1]akclindata!$A:$U,8,FALSE),"NA")</f>
        <v>NA</v>
      </c>
      <c r="AZ100" t="str">
        <f>_xlfn.IFNA(VLOOKUP($C100,[1]akclindata!$A:$U,9,FALSE),"NA")</f>
        <v>NA</v>
      </c>
      <c r="BA100" t="str">
        <f>_xlfn.IFNA(VLOOKUP($C100,[1]akclindata!$A:$U,10,FALSE),"NA")</f>
        <v>NA</v>
      </c>
      <c r="BB100" t="str">
        <f>_xlfn.IFNA(VLOOKUP($C100,[1]akclindata!$A:$U,11,FALSE),"NA")</f>
        <v>NA</v>
      </c>
      <c r="BC100" s="1" t="str">
        <f>_xlfn.IFNA(VLOOKUP($C100,[1]akclindata!$A:$U,6,FALSE),"NA")</f>
        <v>NA</v>
      </c>
      <c r="BD100" s="1" t="str">
        <f>_xlfn.IFNA(VLOOKUP($C100,[1]akclindata!$A:$U,18,FALSE),"NA")</f>
        <v>NA</v>
      </c>
      <c r="BE100" s="1" t="str">
        <f>_xlfn.IFNA(VLOOKUP($C100,[1]akclindata!$A:$U,19,FALSE),"NA")</f>
        <v>NA</v>
      </c>
      <c r="BF100" s="1" t="str">
        <f>_xlfn.IFNA(VLOOKUP($C100,[1]akclindata!$A:$U,20,FALSE),"NA")</f>
        <v>NA</v>
      </c>
      <c r="BG100" t="str">
        <f>_xlfn.IFNA(VLOOKUP($C100,[1]akclindata!$A:$U,21,FALSE),"NA")</f>
        <v>NA</v>
      </c>
      <c r="BH100" s="1" t="str">
        <f>_xlfn.IFNA(VLOOKUP($C100,[2]Sheet1!$1:$1048576,6,FALSE),_xlfn.IFNA(VLOOKUP($C100,'[2]Transfer 06.03.22'!$1:$1048576,7,FALSE),_xlfn.IFNA(VLOOKUP($C100,'[2]Transfer 06.08.22'!$1:$1048576,7,FALSE),"None")))</f>
        <v>None</v>
      </c>
    </row>
    <row r="101" spans="1:60" x14ac:dyDescent="0.25">
      <c r="A101" t="s">
        <v>404</v>
      </c>
      <c r="B101">
        <v>5.5421116772159402E-3</v>
      </c>
      <c r="C101" t="e">
        <v>#N/A</v>
      </c>
      <c r="D101">
        <v>1</v>
      </c>
      <c r="E101">
        <v>4.2</v>
      </c>
      <c r="F101" s="1" t="s">
        <v>40</v>
      </c>
      <c r="G101" t="s">
        <v>35</v>
      </c>
      <c r="H101" t="s">
        <v>36</v>
      </c>
      <c r="I101" t="s">
        <v>398</v>
      </c>
      <c r="J101" t="s">
        <v>399</v>
      </c>
      <c r="K101">
        <v>1</v>
      </c>
      <c r="L101">
        <v>55</v>
      </c>
      <c r="M101" t="s">
        <v>40</v>
      </c>
      <c r="N101" t="s">
        <v>39</v>
      </c>
      <c r="O101" t="s">
        <v>40</v>
      </c>
      <c r="P101" t="s">
        <v>40</v>
      </c>
      <c r="Q101" t="s">
        <v>40</v>
      </c>
      <c r="S101" t="s">
        <v>40</v>
      </c>
      <c r="T101" t="s">
        <v>40</v>
      </c>
      <c r="U101" t="s">
        <v>40</v>
      </c>
      <c r="V101" t="s">
        <v>40</v>
      </c>
      <c r="X101" s="1">
        <v>43749</v>
      </c>
      <c r="Y101" t="s">
        <v>40</v>
      </c>
      <c r="Z101" t="s">
        <v>400</v>
      </c>
      <c r="AA101">
        <v>5.4192857139999999</v>
      </c>
      <c r="AB101">
        <v>22.760999999999999</v>
      </c>
      <c r="AC101" s="1">
        <v>43756</v>
      </c>
      <c r="AD101">
        <v>55</v>
      </c>
      <c r="AE101" t="s">
        <v>405</v>
      </c>
      <c r="AF101">
        <v>4</v>
      </c>
      <c r="AG101" t="s">
        <v>402</v>
      </c>
      <c r="AH101">
        <v>9.35</v>
      </c>
      <c r="AI101" s="1">
        <v>44477</v>
      </c>
      <c r="AJ101">
        <v>9922254544</v>
      </c>
      <c r="AK101">
        <v>98240144</v>
      </c>
      <c r="AL101">
        <v>2.5999999999999999E-3</v>
      </c>
      <c r="AM101">
        <v>41.72</v>
      </c>
      <c r="AN101">
        <v>97.63</v>
      </c>
      <c r="AO101">
        <v>93.72</v>
      </c>
      <c r="AP101" t="s">
        <v>398</v>
      </c>
      <c r="AQ101" t="s">
        <v>46</v>
      </c>
      <c r="AR101">
        <v>-2.2539111242015202</v>
      </c>
      <c r="AS101" t="s">
        <v>35</v>
      </c>
      <c r="AT101" t="s">
        <v>35</v>
      </c>
      <c r="AU101" t="s">
        <v>403</v>
      </c>
      <c r="AV101" t="str">
        <f>_xlfn.IFNA(VLOOKUP($C101,[1]akclindata!$A:$U,17,FALSE),"NA")</f>
        <v>NA</v>
      </c>
      <c r="AW101" t="str">
        <f>_xlfn.IFNA(VLOOKUP($C101,[1]akclindata!$A:$U,17,FALSE),"NA")</f>
        <v>NA</v>
      </c>
      <c r="AX101" t="str">
        <f>_xlfn.IFNA(VLOOKUP($C101,[1]akclindata!$A:$U,7,FALSE),"NA")</f>
        <v>NA</v>
      </c>
      <c r="AY101" t="str">
        <f>_xlfn.IFNA(VLOOKUP($C101,[1]akclindata!$A:$U,8,FALSE),"NA")</f>
        <v>NA</v>
      </c>
      <c r="AZ101" t="str">
        <f>_xlfn.IFNA(VLOOKUP($C101,[1]akclindata!$A:$U,9,FALSE),"NA")</f>
        <v>NA</v>
      </c>
      <c r="BA101" t="str">
        <f>_xlfn.IFNA(VLOOKUP($C101,[1]akclindata!$A:$U,10,FALSE),"NA")</f>
        <v>NA</v>
      </c>
      <c r="BB101" t="str">
        <f>_xlfn.IFNA(VLOOKUP($C101,[1]akclindata!$A:$U,11,FALSE),"NA")</f>
        <v>NA</v>
      </c>
      <c r="BC101" s="1" t="str">
        <f>_xlfn.IFNA(VLOOKUP($C101,[1]akclindata!$A:$U,6,FALSE),"NA")</f>
        <v>NA</v>
      </c>
      <c r="BD101" s="1" t="str">
        <f>_xlfn.IFNA(VLOOKUP($C101,[1]akclindata!$A:$U,18,FALSE),"NA")</f>
        <v>NA</v>
      </c>
      <c r="BE101" s="1" t="str">
        <f>_xlfn.IFNA(VLOOKUP($C101,[1]akclindata!$A:$U,19,FALSE),"NA")</f>
        <v>NA</v>
      </c>
      <c r="BF101" s="1" t="str">
        <f>_xlfn.IFNA(VLOOKUP($C101,[1]akclindata!$A:$U,20,FALSE),"NA")</f>
        <v>NA</v>
      </c>
      <c r="BG101" t="str">
        <f>_xlfn.IFNA(VLOOKUP($C101,[1]akclindata!$A:$U,21,FALSE),"NA")</f>
        <v>NA</v>
      </c>
      <c r="BH101" s="1" t="str">
        <f>_xlfn.IFNA(VLOOKUP($C101,[2]Sheet1!$1:$1048576,6,FALSE),_xlfn.IFNA(VLOOKUP($C101,'[2]Transfer 06.03.22'!$1:$1048576,7,FALSE),_xlfn.IFNA(VLOOKUP($C101,'[2]Transfer 06.08.22'!$1:$1048576,7,FALSE),"None")))</f>
        <v>None</v>
      </c>
    </row>
    <row r="102" spans="1:60" x14ac:dyDescent="0.25">
      <c r="A102" t="s">
        <v>406</v>
      </c>
      <c r="B102">
        <v>1.01924338462449E-2</v>
      </c>
      <c r="C102" t="e">
        <v>#N/A</v>
      </c>
      <c r="D102">
        <v>1</v>
      </c>
      <c r="E102">
        <v>4.5</v>
      </c>
      <c r="F102" s="1" t="s">
        <v>40</v>
      </c>
      <c r="G102" t="s">
        <v>35</v>
      </c>
      <c r="H102" t="s">
        <v>36</v>
      </c>
      <c r="I102" t="s">
        <v>398</v>
      </c>
      <c r="J102" t="s">
        <v>399</v>
      </c>
      <c r="K102">
        <v>1</v>
      </c>
      <c r="L102">
        <v>69</v>
      </c>
      <c r="M102" t="s">
        <v>40</v>
      </c>
      <c r="N102" t="s">
        <v>39</v>
      </c>
      <c r="O102" t="s">
        <v>40</v>
      </c>
      <c r="P102" t="s">
        <v>40</v>
      </c>
      <c r="Q102" t="s">
        <v>40</v>
      </c>
      <c r="S102" t="s">
        <v>40</v>
      </c>
      <c r="T102" t="s">
        <v>40</v>
      </c>
      <c r="U102" t="s">
        <v>40</v>
      </c>
      <c r="V102" t="s">
        <v>40</v>
      </c>
      <c r="X102" s="1">
        <v>43749</v>
      </c>
      <c r="Y102" t="s">
        <v>40</v>
      </c>
      <c r="Z102" t="s">
        <v>400</v>
      </c>
      <c r="AA102">
        <v>6.4093333330000002</v>
      </c>
      <c r="AB102">
        <v>28.841999999999999</v>
      </c>
      <c r="AC102" s="1">
        <v>43756</v>
      </c>
      <c r="AD102">
        <v>55</v>
      </c>
      <c r="AE102" t="s">
        <v>407</v>
      </c>
      <c r="AF102">
        <v>4</v>
      </c>
      <c r="AG102" t="s">
        <v>402</v>
      </c>
      <c r="AH102">
        <v>10.41</v>
      </c>
      <c r="AI102" s="1">
        <v>44477</v>
      </c>
      <c r="AJ102">
        <v>7746084708</v>
      </c>
      <c r="AK102">
        <v>76693908</v>
      </c>
      <c r="AL102">
        <v>1.4E-3</v>
      </c>
      <c r="AM102">
        <v>42.16</v>
      </c>
      <c r="AN102">
        <v>97.14</v>
      </c>
      <c r="AO102">
        <v>92.52</v>
      </c>
      <c r="AP102" t="s">
        <v>398</v>
      </c>
      <c r="AQ102" t="s">
        <v>46</v>
      </c>
      <c r="AR102">
        <v>-1.98727286790814</v>
      </c>
      <c r="AS102" t="s">
        <v>35</v>
      </c>
      <c r="AT102" t="s">
        <v>35</v>
      </c>
      <c r="AU102" t="s">
        <v>403</v>
      </c>
      <c r="AV102" t="str">
        <f>_xlfn.IFNA(VLOOKUP($C102,[1]akclindata!$A:$U,17,FALSE),"NA")</f>
        <v>NA</v>
      </c>
      <c r="AW102" t="str">
        <f>_xlfn.IFNA(VLOOKUP($C102,[1]akclindata!$A:$U,17,FALSE),"NA")</f>
        <v>NA</v>
      </c>
      <c r="AX102" t="str">
        <f>_xlfn.IFNA(VLOOKUP($C102,[1]akclindata!$A:$U,7,FALSE),"NA")</f>
        <v>NA</v>
      </c>
      <c r="AY102" t="str">
        <f>_xlfn.IFNA(VLOOKUP($C102,[1]akclindata!$A:$U,8,FALSE),"NA")</f>
        <v>NA</v>
      </c>
      <c r="AZ102" t="str">
        <f>_xlfn.IFNA(VLOOKUP($C102,[1]akclindata!$A:$U,9,FALSE),"NA")</f>
        <v>NA</v>
      </c>
      <c r="BA102" t="str">
        <f>_xlfn.IFNA(VLOOKUP($C102,[1]akclindata!$A:$U,10,FALSE),"NA")</f>
        <v>NA</v>
      </c>
      <c r="BB102" t="str">
        <f>_xlfn.IFNA(VLOOKUP($C102,[1]akclindata!$A:$U,11,FALSE),"NA")</f>
        <v>NA</v>
      </c>
      <c r="BC102" s="1" t="str">
        <f>_xlfn.IFNA(VLOOKUP($C102,[1]akclindata!$A:$U,6,FALSE),"NA")</f>
        <v>NA</v>
      </c>
      <c r="BD102" s="1" t="str">
        <f>_xlfn.IFNA(VLOOKUP($C102,[1]akclindata!$A:$U,18,FALSE),"NA")</f>
        <v>NA</v>
      </c>
      <c r="BE102" s="1" t="str">
        <f>_xlfn.IFNA(VLOOKUP($C102,[1]akclindata!$A:$U,19,FALSE),"NA")</f>
        <v>NA</v>
      </c>
      <c r="BF102" s="1" t="str">
        <f>_xlfn.IFNA(VLOOKUP($C102,[1]akclindata!$A:$U,20,FALSE),"NA")</f>
        <v>NA</v>
      </c>
      <c r="BG102" t="str">
        <f>_xlfn.IFNA(VLOOKUP($C102,[1]akclindata!$A:$U,21,FALSE),"NA")</f>
        <v>NA</v>
      </c>
      <c r="BH102" s="1" t="str">
        <f>_xlfn.IFNA(VLOOKUP($C102,[2]Sheet1!$1:$1048576,6,FALSE),_xlfn.IFNA(VLOOKUP($C102,'[2]Transfer 06.03.22'!$1:$1048576,7,FALSE),_xlfn.IFNA(VLOOKUP($C102,'[2]Transfer 06.08.22'!$1:$1048576,7,FALSE),"None")))</f>
        <v>None</v>
      </c>
    </row>
    <row r="103" spans="1:60" x14ac:dyDescent="0.25">
      <c r="A103" t="s">
        <v>408</v>
      </c>
      <c r="B103">
        <v>1.02519772504823E-2</v>
      </c>
      <c r="C103" t="e">
        <v>#N/A</v>
      </c>
      <c r="D103">
        <v>1</v>
      </c>
      <c r="E103">
        <v>4.4000000000000004</v>
      </c>
      <c r="F103" s="1" t="s">
        <v>40</v>
      </c>
      <c r="G103" t="s">
        <v>35</v>
      </c>
      <c r="H103" t="s">
        <v>36</v>
      </c>
      <c r="I103" t="s">
        <v>398</v>
      </c>
      <c r="J103" t="s">
        <v>399</v>
      </c>
      <c r="K103">
        <v>2</v>
      </c>
      <c r="L103">
        <v>60</v>
      </c>
      <c r="M103" t="s">
        <v>40</v>
      </c>
      <c r="N103" t="s">
        <v>39</v>
      </c>
      <c r="O103" t="s">
        <v>40</v>
      </c>
      <c r="P103" t="s">
        <v>40</v>
      </c>
      <c r="Q103" t="s">
        <v>40</v>
      </c>
      <c r="S103" t="s">
        <v>40</v>
      </c>
      <c r="T103" t="s">
        <v>40</v>
      </c>
      <c r="U103" t="s">
        <v>40</v>
      </c>
      <c r="V103" t="s">
        <v>40</v>
      </c>
      <c r="X103" s="1">
        <v>43749</v>
      </c>
      <c r="Y103" t="s">
        <v>40</v>
      </c>
      <c r="Z103" t="s">
        <v>400</v>
      </c>
      <c r="AA103">
        <v>5.5557954550000002</v>
      </c>
      <c r="AB103">
        <v>24.445499999999999</v>
      </c>
      <c r="AC103" s="1">
        <v>43756</v>
      </c>
      <c r="AD103">
        <v>55</v>
      </c>
      <c r="AE103" t="s">
        <v>409</v>
      </c>
      <c r="AF103">
        <v>4</v>
      </c>
      <c r="AG103" t="s">
        <v>402</v>
      </c>
      <c r="AH103">
        <v>6.99</v>
      </c>
      <c r="AI103" s="1">
        <v>44477</v>
      </c>
      <c r="AJ103">
        <v>14648077874</v>
      </c>
      <c r="AK103">
        <v>145030474</v>
      </c>
      <c r="AL103">
        <v>2.7000000000000001E-3</v>
      </c>
      <c r="AM103">
        <v>43.3</v>
      </c>
      <c r="AN103">
        <v>96.76</v>
      </c>
      <c r="AO103">
        <v>92.3</v>
      </c>
      <c r="AP103" t="s">
        <v>398</v>
      </c>
      <c r="AQ103" t="s">
        <v>53</v>
      </c>
      <c r="AR103">
        <v>-1.98471700902376</v>
      </c>
      <c r="AS103" t="s">
        <v>35</v>
      </c>
      <c r="AT103" t="s">
        <v>35</v>
      </c>
      <c r="AU103" t="s">
        <v>410</v>
      </c>
      <c r="AV103" t="str">
        <f>_xlfn.IFNA(VLOOKUP($C103,[1]akclindata!$A:$U,17,FALSE),"NA")</f>
        <v>NA</v>
      </c>
      <c r="AW103" t="str">
        <f>_xlfn.IFNA(VLOOKUP($C103,[1]akclindata!$A:$U,17,FALSE),"NA")</f>
        <v>NA</v>
      </c>
      <c r="AX103" t="str">
        <f>_xlfn.IFNA(VLOOKUP($C103,[1]akclindata!$A:$U,7,FALSE),"NA")</f>
        <v>NA</v>
      </c>
      <c r="AY103" t="str">
        <f>_xlfn.IFNA(VLOOKUP($C103,[1]akclindata!$A:$U,8,FALSE),"NA")</f>
        <v>NA</v>
      </c>
      <c r="AZ103" t="str">
        <f>_xlfn.IFNA(VLOOKUP($C103,[1]akclindata!$A:$U,9,FALSE),"NA")</f>
        <v>NA</v>
      </c>
      <c r="BA103" t="str">
        <f>_xlfn.IFNA(VLOOKUP($C103,[1]akclindata!$A:$U,10,FALSE),"NA")</f>
        <v>NA</v>
      </c>
      <c r="BB103" t="str">
        <f>_xlfn.IFNA(VLOOKUP($C103,[1]akclindata!$A:$U,11,FALSE),"NA")</f>
        <v>NA</v>
      </c>
      <c r="BC103" s="1" t="str">
        <f>_xlfn.IFNA(VLOOKUP($C103,[1]akclindata!$A:$U,6,FALSE),"NA")</f>
        <v>NA</v>
      </c>
      <c r="BD103" s="1" t="str">
        <f>_xlfn.IFNA(VLOOKUP($C103,[1]akclindata!$A:$U,18,FALSE),"NA")</f>
        <v>NA</v>
      </c>
      <c r="BE103" s="1" t="str">
        <f>_xlfn.IFNA(VLOOKUP($C103,[1]akclindata!$A:$U,19,FALSE),"NA")</f>
        <v>NA</v>
      </c>
      <c r="BF103" s="1" t="str">
        <f>_xlfn.IFNA(VLOOKUP($C103,[1]akclindata!$A:$U,20,FALSE),"NA")</f>
        <v>NA</v>
      </c>
      <c r="BG103" t="str">
        <f>_xlfn.IFNA(VLOOKUP($C103,[1]akclindata!$A:$U,21,FALSE),"NA")</f>
        <v>NA</v>
      </c>
      <c r="BH103" s="1" t="str">
        <f>_xlfn.IFNA(VLOOKUP($C103,[2]Sheet1!$1:$1048576,6,FALSE),_xlfn.IFNA(VLOOKUP($C103,'[2]Transfer 06.03.22'!$1:$1048576,7,FALSE),_xlfn.IFNA(VLOOKUP($C103,'[2]Transfer 06.08.22'!$1:$1048576,7,FALSE),"None")))</f>
        <v>None</v>
      </c>
    </row>
    <row r="104" spans="1:60" x14ac:dyDescent="0.25">
      <c r="A104" t="s">
        <v>411</v>
      </c>
      <c r="B104">
        <v>1.32597438639505E-3</v>
      </c>
      <c r="C104" t="e">
        <v>#N/A</v>
      </c>
      <c r="D104">
        <v>1</v>
      </c>
      <c r="E104">
        <v>4</v>
      </c>
      <c r="F104" s="1" t="s">
        <v>40</v>
      </c>
      <c r="G104" t="s">
        <v>35</v>
      </c>
      <c r="H104" t="s">
        <v>36</v>
      </c>
      <c r="I104" t="s">
        <v>398</v>
      </c>
      <c r="J104" t="s">
        <v>399</v>
      </c>
      <c r="K104">
        <v>2</v>
      </c>
      <c r="L104">
        <v>61</v>
      </c>
      <c r="M104" t="s">
        <v>40</v>
      </c>
      <c r="N104" t="s">
        <v>39</v>
      </c>
      <c r="O104" t="s">
        <v>40</v>
      </c>
      <c r="P104" t="s">
        <v>40</v>
      </c>
      <c r="Q104" t="s">
        <v>40</v>
      </c>
      <c r="S104" t="s">
        <v>40</v>
      </c>
      <c r="T104" t="s">
        <v>40</v>
      </c>
      <c r="U104" t="s">
        <v>40</v>
      </c>
      <c r="V104" t="s">
        <v>40</v>
      </c>
      <c r="X104" s="1">
        <v>43755</v>
      </c>
      <c r="Y104" t="s">
        <v>40</v>
      </c>
      <c r="Z104" t="s">
        <v>402</v>
      </c>
      <c r="AA104">
        <v>1.5606249999999999</v>
      </c>
      <c r="AB104">
        <v>6.2424999999999997</v>
      </c>
      <c r="AC104" s="1">
        <v>43761</v>
      </c>
      <c r="AD104">
        <v>58</v>
      </c>
      <c r="AE104" t="s">
        <v>412</v>
      </c>
      <c r="AF104">
        <v>4</v>
      </c>
      <c r="AG104" t="s">
        <v>402</v>
      </c>
      <c r="AH104">
        <v>5.72</v>
      </c>
      <c r="AI104" s="1">
        <v>44477</v>
      </c>
      <c r="AJ104">
        <v>9161648592</v>
      </c>
      <c r="AK104">
        <v>90709392</v>
      </c>
      <c r="AL104">
        <v>2.8E-3</v>
      </c>
      <c r="AM104">
        <v>42.7</v>
      </c>
      <c r="AN104">
        <v>96.75</v>
      </c>
      <c r="AO104">
        <v>92.4</v>
      </c>
      <c r="AP104" t="s">
        <v>398</v>
      </c>
      <c r="AQ104" t="s">
        <v>53</v>
      </c>
      <c r="AR104">
        <v>-2.8768886195503498</v>
      </c>
      <c r="AS104" t="s">
        <v>35</v>
      </c>
      <c r="AT104" t="s">
        <v>35</v>
      </c>
      <c r="AU104" t="s">
        <v>410</v>
      </c>
      <c r="AV104" t="str">
        <f>_xlfn.IFNA(VLOOKUP($C104,[1]akclindata!$A:$U,17,FALSE),"NA")</f>
        <v>NA</v>
      </c>
      <c r="AW104" t="str">
        <f>_xlfn.IFNA(VLOOKUP($C104,[1]akclindata!$A:$U,17,FALSE),"NA")</f>
        <v>NA</v>
      </c>
      <c r="AX104" t="str">
        <f>_xlfn.IFNA(VLOOKUP($C104,[1]akclindata!$A:$U,7,FALSE),"NA")</f>
        <v>NA</v>
      </c>
      <c r="AY104" t="str">
        <f>_xlfn.IFNA(VLOOKUP($C104,[1]akclindata!$A:$U,8,FALSE),"NA")</f>
        <v>NA</v>
      </c>
      <c r="AZ104" t="str">
        <f>_xlfn.IFNA(VLOOKUP($C104,[1]akclindata!$A:$U,9,FALSE),"NA")</f>
        <v>NA</v>
      </c>
      <c r="BA104" t="str">
        <f>_xlfn.IFNA(VLOOKUP($C104,[1]akclindata!$A:$U,10,FALSE),"NA")</f>
        <v>NA</v>
      </c>
      <c r="BB104" t="str">
        <f>_xlfn.IFNA(VLOOKUP($C104,[1]akclindata!$A:$U,11,FALSE),"NA")</f>
        <v>NA</v>
      </c>
      <c r="BC104" s="1" t="str">
        <f>_xlfn.IFNA(VLOOKUP($C104,[1]akclindata!$A:$U,6,FALSE),"NA")</f>
        <v>NA</v>
      </c>
      <c r="BD104" s="1" t="str">
        <f>_xlfn.IFNA(VLOOKUP($C104,[1]akclindata!$A:$U,18,FALSE),"NA")</f>
        <v>NA</v>
      </c>
      <c r="BE104" s="1" t="str">
        <f>_xlfn.IFNA(VLOOKUP($C104,[1]akclindata!$A:$U,19,FALSE),"NA")</f>
        <v>NA</v>
      </c>
      <c r="BF104" s="1" t="str">
        <f>_xlfn.IFNA(VLOOKUP($C104,[1]akclindata!$A:$U,20,FALSE),"NA")</f>
        <v>NA</v>
      </c>
      <c r="BG104" t="str">
        <f>_xlfn.IFNA(VLOOKUP($C104,[1]akclindata!$A:$U,21,FALSE),"NA")</f>
        <v>NA</v>
      </c>
      <c r="BH104" s="1" t="str">
        <f>_xlfn.IFNA(VLOOKUP($C104,[2]Sheet1!$1:$1048576,6,FALSE),_xlfn.IFNA(VLOOKUP($C104,'[2]Transfer 06.03.22'!$1:$1048576,7,FALSE),_xlfn.IFNA(VLOOKUP($C104,'[2]Transfer 06.08.22'!$1:$1048576,7,FALSE),"None")))</f>
        <v>None</v>
      </c>
    </row>
    <row r="105" spans="1:60" x14ac:dyDescent="0.25">
      <c r="A105" t="s">
        <v>413</v>
      </c>
      <c r="B105">
        <v>3.2069017125052101E-3</v>
      </c>
      <c r="C105" t="e">
        <v>#N/A</v>
      </c>
      <c r="D105">
        <v>1</v>
      </c>
      <c r="E105">
        <v>2.4</v>
      </c>
      <c r="F105" s="1" t="s">
        <v>40</v>
      </c>
      <c r="G105" t="s">
        <v>35</v>
      </c>
      <c r="H105" t="s">
        <v>36</v>
      </c>
      <c r="I105" t="s">
        <v>398</v>
      </c>
      <c r="J105" t="s">
        <v>399</v>
      </c>
      <c r="K105">
        <v>2</v>
      </c>
      <c r="L105">
        <v>54</v>
      </c>
      <c r="M105" t="s">
        <v>40</v>
      </c>
      <c r="N105" t="s">
        <v>39</v>
      </c>
      <c r="O105" t="s">
        <v>40</v>
      </c>
      <c r="P105" t="s">
        <v>40</v>
      </c>
      <c r="Q105" t="s">
        <v>40</v>
      </c>
      <c r="S105" t="s">
        <v>40</v>
      </c>
      <c r="T105" t="s">
        <v>40</v>
      </c>
      <c r="U105" t="s">
        <v>40</v>
      </c>
      <c r="V105" t="s">
        <v>40</v>
      </c>
      <c r="X105" s="1">
        <v>43755</v>
      </c>
      <c r="Y105" t="s">
        <v>40</v>
      </c>
      <c r="Z105" t="s">
        <v>402</v>
      </c>
      <c r="AA105">
        <v>3.572708333</v>
      </c>
      <c r="AB105">
        <v>8.5745000000000005</v>
      </c>
      <c r="AC105" s="1">
        <v>43761</v>
      </c>
      <c r="AD105">
        <v>58</v>
      </c>
      <c r="AE105" t="s">
        <v>414</v>
      </c>
      <c r="AF105">
        <v>4</v>
      </c>
      <c r="AG105" t="s">
        <v>402</v>
      </c>
      <c r="AH105">
        <v>5.6</v>
      </c>
      <c r="AI105" s="1">
        <v>44477</v>
      </c>
      <c r="AJ105">
        <v>8189568032</v>
      </c>
      <c r="AK105">
        <v>81084832</v>
      </c>
      <c r="AL105">
        <v>1.2999999999999999E-3</v>
      </c>
      <c r="AM105">
        <v>43.49</v>
      </c>
      <c r="AN105">
        <v>96.66</v>
      </c>
      <c r="AO105">
        <v>91.84</v>
      </c>
      <c r="AP105" t="s">
        <v>398</v>
      </c>
      <c r="AQ105" t="s">
        <v>53</v>
      </c>
      <c r="AR105">
        <v>-2.4925193727526</v>
      </c>
      <c r="AS105" t="s">
        <v>35</v>
      </c>
      <c r="AT105" t="s">
        <v>35</v>
      </c>
      <c r="AU105" t="s">
        <v>410</v>
      </c>
      <c r="AV105" t="str">
        <f>_xlfn.IFNA(VLOOKUP($C105,[1]akclindata!$A:$U,17,FALSE),"NA")</f>
        <v>NA</v>
      </c>
      <c r="AW105" t="str">
        <f>_xlfn.IFNA(VLOOKUP($C105,[1]akclindata!$A:$U,17,FALSE),"NA")</f>
        <v>NA</v>
      </c>
      <c r="AX105" t="str">
        <f>_xlfn.IFNA(VLOOKUP($C105,[1]akclindata!$A:$U,7,FALSE),"NA")</f>
        <v>NA</v>
      </c>
      <c r="AY105" t="str">
        <f>_xlfn.IFNA(VLOOKUP($C105,[1]akclindata!$A:$U,8,FALSE),"NA")</f>
        <v>NA</v>
      </c>
      <c r="AZ105" t="str">
        <f>_xlfn.IFNA(VLOOKUP($C105,[1]akclindata!$A:$U,9,FALSE),"NA")</f>
        <v>NA</v>
      </c>
      <c r="BA105" t="str">
        <f>_xlfn.IFNA(VLOOKUP($C105,[1]akclindata!$A:$U,10,FALSE),"NA")</f>
        <v>NA</v>
      </c>
      <c r="BB105" t="str">
        <f>_xlfn.IFNA(VLOOKUP($C105,[1]akclindata!$A:$U,11,FALSE),"NA")</f>
        <v>NA</v>
      </c>
      <c r="BC105" s="1" t="str">
        <f>_xlfn.IFNA(VLOOKUP($C105,[1]akclindata!$A:$U,6,FALSE),"NA")</f>
        <v>NA</v>
      </c>
      <c r="BD105" s="1" t="str">
        <f>_xlfn.IFNA(VLOOKUP($C105,[1]akclindata!$A:$U,18,FALSE),"NA")</f>
        <v>NA</v>
      </c>
      <c r="BE105" s="1" t="str">
        <f>_xlfn.IFNA(VLOOKUP($C105,[1]akclindata!$A:$U,19,FALSE),"NA")</f>
        <v>NA</v>
      </c>
      <c r="BF105" s="1" t="str">
        <f>_xlfn.IFNA(VLOOKUP($C105,[1]akclindata!$A:$U,20,FALSE),"NA")</f>
        <v>NA</v>
      </c>
      <c r="BG105" t="str">
        <f>_xlfn.IFNA(VLOOKUP($C105,[1]akclindata!$A:$U,21,FALSE),"NA")</f>
        <v>NA</v>
      </c>
      <c r="BH105" s="1" t="str">
        <f>_xlfn.IFNA(VLOOKUP($C105,[2]Sheet1!$1:$1048576,6,FALSE),_xlfn.IFNA(VLOOKUP($C105,'[2]Transfer 06.03.22'!$1:$1048576,7,FALSE),_xlfn.IFNA(VLOOKUP($C105,'[2]Transfer 06.08.22'!$1:$1048576,7,FALSE),"None")))</f>
        <v>None</v>
      </c>
    </row>
    <row r="106" spans="1:60" x14ac:dyDescent="0.25">
      <c r="A106" t="s">
        <v>415</v>
      </c>
      <c r="B106">
        <v>9.3128879034867097E-3</v>
      </c>
      <c r="C106" t="e">
        <v>#N/A</v>
      </c>
      <c r="D106">
        <v>1</v>
      </c>
      <c r="E106">
        <v>4.5</v>
      </c>
      <c r="F106" s="1" t="s">
        <v>40</v>
      </c>
      <c r="G106" t="s">
        <v>35</v>
      </c>
      <c r="H106" t="s">
        <v>36</v>
      </c>
      <c r="I106" t="s">
        <v>398</v>
      </c>
      <c r="J106" t="s">
        <v>399</v>
      </c>
      <c r="K106">
        <v>1</v>
      </c>
      <c r="L106">
        <v>51</v>
      </c>
      <c r="M106" t="s">
        <v>40</v>
      </c>
      <c r="N106" t="s">
        <v>39</v>
      </c>
      <c r="O106" t="s">
        <v>40</v>
      </c>
      <c r="P106" t="s">
        <v>40</v>
      </c>
      <c r="Q106" t="s">
        <v>40</v>
      </c>
      <c r="S106" t="s">
        <v>40</v>
      </c>
      <c r="T106" t="s">
        <v>40</v>
      </c>
      <c r="U106" t="s">
        <v>40</v>
      </c>
      <c r="V106" t="s">
        <v>40</v>
      </c>
      <c r="X106" s="1">
        <v>43755</v>
      </c>
      <c r="Y106" t="s">
        <v>40</v>
      </c>
      <c r="Z106" t="s">
        <v>402</v>
      </c>
      <c r="AA106">
        <v>2.9367777780000002</v>
      </c>
      <c r="AB106">
        <v>13.2155</v>
      </c>
      <c r="AC106" s="1">
        <v>43791</v>
      </c>
      <c r="AD106">
        <v>65</v>
      </c>
      <c r="AE106" t="s">
        <v>416</v>
      </c>
      <c r="AF106">
        <v>4</v>
      </c>
      <c r="AG106" t="s">
        <v>402</v>
      </c>
      <c r="AH106">
        <v>6.31</v>
      </c>
      <c r="AI106" s="1">
        <v>44477</v>
      </c>
      <c r="AJ106">
        <v>9163793630</v>
      </c>
      <c r="AK106">
        <v>90730630</v>
      </c>
      <c r="AL106">
        <v>2.5999999999999999E-3</v>
      </c>
      <c r="AM106">
        <v>43.12</v>
      </c>
      <c r="AN106">
        <v>96.71</v>
      </c>
      <c r="AO106">
        <v>92.18</v>
      </c>
      <c r="AP106" t="s">
        <v>398</v>
      </c>
      <c r="AQ106" t="s">
        <v>46</v>
      </c>
      <c r="AR106">
        <v>-2.0268521377578601</v>
      </c>
      <c r="AS106" t="s">
        <v>35</v>
      </c>
      <c r="AT106" t="s">
        <v>35</v>
      </c>
      <c r="AU106" t="s">
        <v>403</v>
      </c>
      <c r="AV106" t="str">
        <f>_xlfn.IFNA(VLOOKUP($C106,[1]akclindata!$A:$U,17,FALSE),"NA")</f>
        <v>NA</v>
      </c>
      <c r="AW106" t="str">
        <f>_xlfn.IFNA(VLOOKUP($C106,[1]akclindata!$A:$U,17,FALSE),"NA")</f>
        <v>NA</v>
      </c>
      <c r="AX106" t="str">
        <f>_xlfn.IFNA(VLOOKUP($C106,[1]akclindata!$A:$U,7,FALSE),"NA")</f>
        <v>NA</v>
      </c>
      <c r="AY106" t="str">
        <f>_xlfn.IFNA(VLOOKUP($C106,[1]akclindata!$A:$U,8,FALSE),"NA")</f>
        <v>NA</v>
      </c>
      <c r="AZ106" t="str">
        <f>_xlfn.IFNA(VLOOKUP($C106,[1]akclindata!$A:$U,9,FALSE),"NA")</f>
        <v>NA</v>
      </c>
      <c r="BA106" t="str">
        <f>_xlfn.IFNA(VLOOKUP($C106,[1]akclindata!$A:$U,10,FALSE),"NA")</f>
        <v>NA</v>
      </c>
      <c r="BB106" t="str">
        <f>_xlfn.IFNA(VLOOKUP($C106,[1]akclindata!$A:$U,11,FALSE),"NA")</f>
        <v>NA</v>
      </c>
      <c r="BC106" s="1" t="str">
        <f>_xlfn.IFNA(VLOOKUP($C106,[1]akclindata!$A:$U,6,FALSE),"NA")</f>
        <v>NA</v>
      </c>
      <c r="BD106" s="1" t="str">
        <f>_xlfn.IFNA(VLOOKUP($C106,[1]akclindata!$A:$U,18,FALSE),"NA")</f>
        <v>NA</v>
      </c>
      <c r="BE106" s="1" t="str">
        <f>_xlfn.IFNA(VLOOKUP($C106,[1]akclindata!$A:$U,19,FALSE),"NA")</f>
        <v>NA</v>
      </c>
      <c r="BF106" s="1" t="str">
        <f>_xlfn.IFNA(VLOOKUP($C106,[1]akclindata!$A:$U,20,FALSE),"NA")</f>
        <v>NA</v>
      </c>
      <c r="BG106" t="str">
        <f>_xlfn.IFNA(VLOOKUP($C106,[1]akclindata!$A:$U,21,FALSE),"NA")</f>
        <v>NA</v>
      </c>
      <c r="BH106" s="1" t="str">
        <f>_xlfn.IFNA(VLOOKUP($C106,[2]Sheet1!$1:$1048576,6,FALSE),_xlfn.IFNA(VLOOKUP($C106,'[2]Transfer 06.03.22'!$1:$1048576,7,FALSE),_xlfn.IFNA(VLOOKUP($C106,'[2]Transfer 06.08.22'!$1:$1048576,7,FALSE),"None")))</f>
        <v>None</v>
      </c>
    </row>
    <row r="107" spans="1:60" x14ac:dyDescent="0.25">
      <c r="A107" t="s">
        <v>417</v>
      </c>
      <c r="B107">
        <v>2.35036444719876E-3</v>
      </c>
      <c r="C107" t="e">
        <v>#N/A</v>
      </c>
      <c r="D107">
        <v>1</v>
      </c>
      <c r="E107">
        <v>3.3</v>
      </c>
      <c r="F107" s="1" t="s">
        <v>40</v>
      </c>
      <c r="G107" t="s">
        <v>35</v>
      </c>
      <c r="H107" t="s">
        <v>36</v>
      </c>
      <c r="I107" t="s">
        <v>398</v>
      </c>
      <c r="J107" t="s">
        <v>399</v>
      </c>
      <c r="K107">
        <v>1</v>
      </c>
      <c r="L107">
        <v>68</v>
      </c>
      <c r="M107" t="s">
        <v>40</v>
      </c>
      <c r="N107" t="s">
        <v>39</v>
      </c>
      <c r="O107" t="s">
        <v>40</v>
      </c>
      <c r="P107" t="s">
        <v>40</v>
      </c>
      <c r="Q107" t="s">
        <v>40</v>
      </c>
      <c r="S107" t="s">
        <v>40</v>
      </c>
      <c r="T107" t="s">
        <v>40</v>
      </c>
      <c r="U107" t="s">
        <v>40</v>
      </c>
      <c r="V107" t="s">
        <v>40</v>
      </c>
      <c r="X107" s="1">
        <v>43755</v>
      </c>
      <c r="Y107" t="s">
        <v>40</v>
      </c>
      <c r="Z107" t="s">
        <v>402</v>
      </c>
      <c r="AA107">
        <v>5.7969696969999998</v>
      </c>
      <c r="AB107">
        <v>19.13</v>
      </c>
      <c r="AC107" s="1">
        <v>43791</v>
      </c>
      <c r="AD107">
        <v>65</v>
      </c>
      <c r="AE107" t="s">
        <v>418</v>
      </c>
      <c r="AF107">
        <v>4</v>
      </c>
      <c r="AG107" t="s">
        <v>402</v>
      </c>
      <c r="AH107">
        <v>9.56</v>
      </c>
      <c r="AI107" s="1">
        <v>44477</v>
      </c>
      <c r="AJ107">
        <v>7743998654</v>
      </c>
      <c r="AK107">
        <v>76673254</v>
      </c>
      <c r="AL107">
        <v>2.5999999999999999E-3</v>
      </c>
      <c r="AM107">
        <v>44.33</v>
      </c>
      <c r="AN107">
        <v>96.86</v>
      </c>
      <c r="AO107">
        <v>92.53</v>
      </c>
      <c r="AP107" t="s">
        <v>398</v>
      </c>
      <c r="AQ107" t="s">
        <v>46</v>
      </c>
      <c r="AR107">
        <v>-2.6278428391016599</v>
      </c>
      <c r="AS107" t="s">
        <v>35</v>
      </c>
      <c r="AT107" t="s">
        <v>35</v>
      </c>
      <c r="AU107" t="s">
        <v>403</v>
      </c>
      <c r="AV107" t="str">
        <f>_xlfn.IFNA(VLOOKUP($C107,[1]akclindata!$A:$U,17,FALSE),"NA")</f>
        <v>NA</v>
      </c>
      <c r="AW107" t="str">
        <f>_xlfn.IFNA(VLOOKUP($C107,[1]akclindata!$A:$U,17,FALSE),"NA")</f>
        <v>NA</v>
      </c>
      <c r="AX107" t="str">
        <f>_xlfn.IFNA(VLOOKUP($C107,[1]akclindata!$A:$U,7,FALSE),"NA")</f>
        <v>NA</v>
      </c>
      <c r="AY107" t="str">
        <f>_xlfn.IFNA(VLOOKUP($C107,[1]akclindata!$A:$U,8,FALSE),"NA")</f>
        <v>NA</v>
      </c>
      <c r="AZ107" t="str">
        <f>_xlfn.IFNA(VLOOKUP($C107,[1]akclindata!$A:$U,9,FALSE),"NA")</f>
        <v>NA</v>
      </c>
      <c r="BA107" t="str">
        <f>_xlfn.IFNA(VLOOKUP($C107,[1]akclindata!$A:$U,10,FALSE),"NA")</f>
        <v>NA</v>
      </c>
      <c r="BB107" t="str">
        <f>_xlfn.IFNA(VLOOKUP($C107,[1]akclindata!$A:$U,11,FALSE),"NA")</f>
        <v>NA</v>
      </c>
      <c r="BC107" s="1" t="str">
        <f>_xlfn.IFNA(VLOOKUP($C107,[1]akclindata!$A:$U,6,FALSE),"NA")</f>
        <v>NA</v>
      </c>
      <c r="BD107" s="1" t="str">
        <f>_xlfn.IFNA(VLOOKUP($C107,[1]akclindata!$A:$U,18,FALSE),"NA")</f>
        <v>NA</v>
      </c>
      <c r="BE107" s="1" t="str">
        <f>_xlfn.IFNA(VLOOKUP($C107,[1]akclindata!$A:$U,19,FALSE),"NA")</f>
        <v>NA</v>
      </c>
      <c r="BF107" s="1" t="str">
        <f>_xlfn.IFNA(VLOOKUP($C107,[1]akclindata!$A:$U,20,FALSE),"NA")</f>
        <v>NA</v>
      </c>
      <c r="BG107" t="str">
        <f>_xlfn.IFNA(VLOOKUP($C107,[1]akclindata!$A:$U,21,FALSE),"NA")</f>
        <v>NA</v>
      </c>
      <c r="BH107" s="1" t="str">
        <f>_xlfn.IFNA(VLOOKUP($C107,[2]Sheet1!$1:$1048576,6,FALSE),_xlfn.IFNA(VLOOKUP($C107,'[2]Transfer 06.03.22'!$1:$1048576,7,FALSE),_xlfn.IFNA(VLOOKUP($C107,'[2]Transfer 06.08.22'!$1:$1048576,7,FALSE),"None")))</f>
        <v>None</v>
      </c>
    </row>
    <row r="108" spans="1:60" x14ac:dyDescent="0.25">
      <c r="A108" t="s">
        <v>419</v>
      </c>
      <c r="B108">
        <v>9.3162001848667696E-3</v>
      </c>
      <c r="C108" t="e">
        <v>#N/A</v>
      </c>
      <c r="D108">
        <v>1</v>
      </c>
      <c r="E108">
        <v>4.2</v>
      </c>
      <c r="F108" s="1" t="s">
        <v>40</v>
      </c>
      <c r="G108" t="s">
        <v>35</v>
      </c>
      <c r="H108" t="s">
        <v>36</v>
      </c>
      <c r="I108" t="s">
        <v>398</v>
      </c>
      <c r="J108" t="s">
        <v>399</v>
      </c>
      <c r="K108">
        <v>1</v>
      </c>
      <c r="L108">
        <v>54</v>
      </c>
      <c r="M108" t="s">
        <v>40</v>
      </c>
      <c r="N108" t="s">
        <v>39</v>
      </c>
      <c r="O108" t="s">
        <v>40</v>
      </c>
      <c r="P108" t="s">
        <v>40</v>
      </c>
      <c r="Q108" t="s">
        <v>40</v>
      </c>
      <c r="S108" t="s">
        <v>40</v>
      </c>
      <c r="T108" t="s">
        <v>40</v>
      </c>
      <c r="U108" t="s">
        <v>40</v>
      </c>
      <c r="V108" t="s">
        <v>40</v>
      </c>
      <c r="X108" s="1">
        <v>43760</v>
      </c>
      <c r="Y108" t="s">
        <v>40</v>
      </c>
      <c r="Z108" t="s">
        <v>402</v>
      </c>
      <c r="AA108">
        <v>4.5517857140000002</v>
      </c>
      <c r="AB108">
        <v>19.1175</v>
      </c>
      <c r="AC108" s="1">
        <v>43791</v>
      </c>
      <c r="AD108">
        <v>65</v>
      </c>
      <c r="AE108" t="s">
        <v>420</v>
      </c>
      <c r="AF108">
        <v>4</v>
      </c>
      <c r="AG108" t="s">
        <v>402</v>
      </c>
      <c r="AH108">
        <v>15.67</v>
      </c>
      <c r="AI108" s="1">
        <v>44477</v>
      </c>
      <c r="AJ108">
        <v>8891598226</v>
      </c>
      <c r="AK108">
        <v>88035626</v>
      </c>
      <c r="AL108">
        <v>1.6000000000000001E-3</v>
      </c>
      <c r="AM108">
        <v>42.43</v>
      </c>
      <c r="AN108">
        <v>96.27</v>
      </c>
      <c r="AO108">
        <v>91.52</v>
      </c>
      <c r="AP108" t="s">
        <v>398</v>
      </c>
      <c r="AQ108" t="s">
        <v>46</v>
      </c>
      <c r="AR108">
        <v>-2.02669624923166</v>
      </c>
      <c r="AS108" t="s">
        <v>35</v>
      </c>
      <c r="AT108" t="s">
        <v>35</v>
      </c>
      <c r="AU108" t="s">
        <v>403</v>
      </c>
      <c r="AV108" t="str">
        <f>_xlfn.IFNA(VLOOKUP($C108,[1]akclindata!$A:$U,17,FALSE),"NA")</f>
        <v>NA</v>
      </c>
      <c r="AW108" t="str">
        <f>_xlfn.IFNA(VLOOKUP($C108,[1]akclindata!$A:$U,17,FALSE),"NA")</f>
        <v>NA</v>
      </c>
      <c r="AX108" t="str">
        <f>_xlfn.IFNA(VLOOKUP($C108,[1]akclindata!$A:$U,7,FALSE),"NA")</f>
        <v>NA</v>
      </c>
      <c r="AY108" t="str">
        <f>_xlfn.IFNA(VLOOKUP($C108,[1]akclindata!$A:$U,8,FALSE),"NA")</f>
        <v>NA</v>
      </c>
      <c r="AZ108" t="str">
        <f>_xlfn.IFNA(VLOOKUP($C108,[1]akclindata!$A:$U,9,FALSE),"NA")</f>
        <v>NA</v>
      </c>
      <c r="BA108" t="str">
        <f>_xlfn.IFNA(VLOOKUP($C108,[1]akclindata!$A:$U,10,FALSE),"NA")</f>
        <v>NA</v>
      </c>
      <c r="BB108" t="str">
        <f>_xlfn.IFNA(VLOOKUP($C108,[1]akclindata!$A:$U,11,FALSE),"NA")</f>
        <v>NA</v>
      </c>
      <c r="BC108" s="1" t="str">
        <f>_xlfn.IFNA(VLOOKUP($C108,[1]akclindata!$A:$U,6,FALSE),"NA")</f>
        <v>NA</v>
      </c>
      <c r="BD108" s="1" t="str">
        <f>_xlfn.IFNA(VLOOKUP($C108,[1]akclindata!$A:$U,18,FALSE),"NA")</f>
        <v>NA</v>
      </c>
      <c r="BE108" s="1" t="str">
        <f>_xlfn.IFNA(VLOOKUP($C108,[1]akclindata!$A:$U,19,FALSE),"NA")</f>
        <v>NA</v>
      </c>
      <c r="BF108" s="1" t="str">
        <f>_xlfn.IFNA(VLOOKUP($C108,[1]akclindata!$A:$U,20,FALSE),"NA")</f>
        <v>NA</v>
      </c>
      <c r="BG108" t="str">
        <f>_xlfn.IFNA(VLOOKUP($C108,[1]akclindata!$A:$U,21,FALSE),"NA")</f>
        <v>NA</v>
      </c>
      <c r="BH108" s="1" t="str">
        <f>_xlfn.IFNA(VLOOKUP($C108,[2]Sheet1!$1:$1048576,6,FALSE),_xlfn.IFNA(VLOOKUP($C108,'[2]Transfer 06.03.22'!$1:$1048576,7,FALSE),_xlfn.IFNA(VLOOKUP($C108,'[2]Transfer 06.08.22'!$1:$1048576,7,FALSE),"None")))</f>
        <v>None</v>
      </c>
    </row>
    <row r="109" spans="1:60" x14ac:dyDescent="0.25">
      <c r="A109" t="s">
        <v>421</v>
      </c>
      <c r="B109">
        <v>1.1762257316971401E-3</v>
      </c>
      <c r="C109" t="e">
        <v>#N/A</v>
      </c>
      <c r="D109">
        <v>1</v>
      </c>
      <c r="E109">
        <v>4.2</v>
      </c>
      <c r="F109" s="1" t="s">
        <v>40</v>
      </c>
      <c r="G109" t="s">
        <v>35</v>
      </c>
      <c r="H109" t="s">
        <v>36</v>
      </c>
      <c r="I109" t="s">
        <v>398</v>
      </c>
      <c r="J109" t="s">
        <v>399</v>
      </c>
      <c r="K109">
        <v>2</v>
      </c>
      <c r="L109">
        <v>65</v>
      </c>
      <c r="M109" t="s">
        <v>40</v>
      </c>
      <c r="N109" t="s">
        <v>39</v>
      </c>
      <c r="O109" t="s">
        <v>40</v>
      </c>
      <c r="P109" t="s">
        <v>40</v>
      </c>
      <c r="Q109" t="s">
        <v>40</v>
      </c>
      <c r="S109" t="s">
        <v>40</v>
      </c>
      <c r="T109" t="s">
        <v>40</v>
      </c>
      <c r="U109" t="s">
        <v>40</v>
      </c>
      <c r="V109" t="s">
        <v>40</v>
      </c>
      <c r="X109" s="1">
        <v>43760</v>
      </c>
      <c r="Y109" t="s">
        <v>40</v>
      </c>
      <c r="Z109" t="s">
        <v>402</v>
      </c>
      <c r="AA109">
        <v>2.0661904760000001</v>
      </c>
      <c r="AB109">
        <v>8.6780000000000008</v>
      </c>
      <c r="AC109" s="1">
        <v>43791</v>
      </c>
      <c r="AD109">
        <v>65</v>
      </c>
      <c r="AE109" t="s">
        <v>422</v>
      </c>
      <c r="AF109">
        <v>4</v>
      </c>
      <c r="AG109" t="s">
        <v>402</v>
      </c>
      <c r="AH109">
        <v>8.1300000000000008</v>
      </c>
      <c r="AI109" s="1">
        <v>44477</v>
      </c>
      <c r="AJ109">
        <v>9985086846</v>
      </c>
      <c r="AK109">
        <v>98862246</v>
      </c>
      <c r="AL109">
        <v>2.7000000000000001E-3</v>
      </c>
      <c r="AM109">
        <v>42.24</v>
      </c>
      <c r="AN109">
        <v>97.46</v>
      </c>
      <c r="AO109">
        <v>93.55</v>
      </c>
      <c r="AP109" t="s">
        <v>398</v>
      </c>
      <c r="AQ109" t="s">
        <v>53</v>
      </c>
      <c r="AR109">
        <v>-2.9289981949834401</v>
      </c>
      <c r="AS109" t="s">
        <v>35</v>
      </c>
      <c r="AT109" t="s">
        <v>35</v>
      </c>
      <c r="AU109" t="s">
        <v>410</v>
      </c>
      <c r="AV109" t="str">
        <f>_xlfn.IFNA(VLOOKUP($C109,[1]akclindata!$A:$U,17,FALSE),"NA")</f>
        <v>NA</v>
      </c>
      <c r="AW109" t="str">
        <f>_xlfn.IFNA(VLOOKUP($C109,[1]akclindata!$A:$U,17,FALSE),"NA")</f>
        <v>NA</v>
      </c>
      <c r="AX109" t="str">
        <f>_xlfn.IFNA(VLOOKUP($C109,[1]akclindata!$A:$U,7,FALSE),"NA")</f>
        <v>NA</v>
      </c>
      <c r="AY109" t="str">
        <f>_xlfn.IFNA(VLOOKUP($C109,[1]akclindata!$A:$U,8,FALSE),"NA")</f>
        <v>NA</v>
      </c>
      <c r="AZ109" t="str">
        <f>_xlfn.IFNA(VLOOKUP($C109,[1]akclindata!$A:$U,9,FALSE),"NA")</f>
        <v>NA</v>
      </c>
      <c r="BA109" t="str">
        <f>_xlfn.IFNA(VLOOKUP($C109,[1]akclindata!$A:$U,10,FALSE),"NA")</f>
        <v>NA</v>
      </c>
      <c r="BB109" t="str">
        <f>_xlfn.IFNA(VLOOKUP($C109,[1]akclindata!$A:$U,11,FALSE),"NA")</f>
        <v>NA</v>
      </c>
      <c r="BC109" s="1" t="str">
        <f>_xlfn.IFNA(VLOOKUP($C109,[1]akclindata!$A:$U,6,FALSE),"NA")</f>
        <v>NA</v>
      </c>
      <c r="BD109" s="1" t="str">
        <f>_xlfn.IFNA(VLOOKUP($C109,[1]akclindata!$A:$U,18,FALSE),"NA")</f>
        <v>NA</v>
      </c>
      <c r="BE109" s="1" t="str">
        <f>_xlfn.IFNA(VLOOKUP($C109,[1]akclindata!$A:$U,19,FALSE),"NA")</f>
        <v>NA</v>
      </c>
      <c r="BF109" s="1" t="str">
        <f>_xlfn.IFNA(VLOOKUP($C109,[1]akclindata!$A:$U,20,FALSE),"NA")</f>
        <v>NA</v>
      </c>
      <c r="BG109" t="str">
        <f>_xlfn.IFNA(VLOOKUP($C109,[1]akclindata!$A:$U,21,FALSE),"NA")</f>
        <v>NA</v>
      </c>
      <c r="BH109" s="1" t="str">
        <f>_xlfn.IFNA(VLOOKUP($C109,[2]Sheet1!$1:$1048576,6,FALSE),_xlfn.IFNA(VLOOKUP($C109,'[2]Transfer 06.03.22'!$1:$1048576,7,FALSE),_xlfn.IFNA(VLOOKUP($C109,'[2]Transfer 06.08.22'!$1:$1048576,7,FALSE),"None")))</f>
        <v>None</v>
      </c>
    </row>
    <row r="110" spans="1:60" x14ac:dyDescent="0.25">
      <c r="A110" t="s">
        <v>423</v>
      </c>
      <c r="B110">
        <v>9.0801654510215008E-3</v>
      </c>
      <c r="C110" t="e">
        <v>#N/A</v>
      </c>
      <c r="D110">
        <v>1</v>
      </c>
      <c r="E110">
        <v>3.1</v>
      </c>
      <c r="F110" s="1" t="s">
        <v>40</v>
      </c>
      <c r="G110" t="s">
        <v>35</v>
      </c>
      <c r="H110" t="s">
        <v>36</v>
      </c>
      <c r="I110" t="s">
        <v>398</v>
      </c>
      <c r="J110" t="s">
        <v>399</v>
      </c>
      <c r="K110">
        <v>2</v>
      </c>
      <c r="L110">
        <v>71</v>
      </c>
      <c r="M110" t="s">
        <v>40</v>
      </c>
      <c r="N110" t="s">
        <v>39</v>
      </c>
      <c r="O110" t="s">
        <v>40</v>
      </c>
      <c r="P110" t="s">
        <v>40</v>
      </c>
      <c r="Q110" t="s">
        <v>40</v>
      </c>
      <c r="S110" t="s">
        <v>40</v>
      </c>
      <c r="T110" t="s">
        <v>40</v>
      </c>
      <c r="U110" t="s">
        <v>40</v>
      </c>
      <c r="V110" t="s">
        <v>40</v>
      </c>
      <c r="X110" s="1">
        <v>43780</v>
      </c>
      <c r="Y110" t="s">
        <v>40</v>
      </c>
      <c r="Z110" t="s">
        <v>402</v>
      </c>
      <c r="AA110">
        <v>13.930645159999999</v>
      </c>
      <c r="AB110">
        <v>43.185000000000002</v>
      </c>
      <c r="AC110" s="1">
        <v>43780</v>
      </c>
      <c r="AD110">
        <v>63</v>
      </c>
      <c r="AE110" t="s">
        <v>412</v>
      </c>
      <c r="AF110">
        <v>4</v>
      </c>
      <c r="AG110" t="s">
        <v>402</v>
      </c>
      <c r="AH110">
        <v>11.68</v>
      </c>
      <c r="AI110" s="1">
        <v>44477</v>
      </c>
      <c r="AJ110">
        <v>8542763618</v>
      </c>
      <c r="AK110">
        <v>84581818</v>
      </c>
      <c r="AL110">
        <v>5.7999999999999996E-3</v>
      </c>
      <c r="AM110">
        <v>41.69</v>
      </c>
      <c r="AN110">
        <v>96.71</v>
      </c>
      <c r="AO110">
        <v>91.42</v>
      </c>
      <c r="AP110" t="s">
        <v>398</v>
      </c>
      <c r="AQ110" t="s">
        <v>53</v>
      </c>
      <c r="AR110">
        <v>-2.0379447595304399</v>
      </c>
      <c r="AS110" t="s">
        <v>35</v>
      </c>
      <c r="AT110" t="s">
        <v>35</v>
      </c>
      <c r="AU110" t="s">
        <v>410</v>
      </c>
      <c r="AV110" t="str">
        <f>_xlfn.IFNA(VLOOKUP($C110,[1]akclindata!$A:$U,17,FALSE),"NA")</f>
        <v>NA</v>
      </c>
      <c r="AW110" t="str">
        <f>_xlfn.IFNA(VLOOKUP($C110,[1]akclindata!$A:$U,17,FALSE),"NA")</f>
        <v>NA</v>
      </c>
      <c r="AX110" t="str">
        <f>_xlfn.IFNA(VLOOKUP($C110,[1]akclindata!$A:$U,7,FALSE),"NA")</f>
        <v>NA</v>
      </c>
      <c r="AY110" t="str">
        <f>_xlfn.IFNA(VLOOKUP($C110,[1]akclindata!$A:$U,8,FALSE),"NA")</f>
        <v>NA</v>
      </c>
      <c r="AZ110" t="str">
        <f>_xlfn.IFNA(VLOOKUP($C110,[1]akclindata!$A:$U,9,FALSE),"NA")</f>
        <v>NA</v>
      </c>
      <c r="BA110" t="str">
        <f>_xlfn.IFNA(VLOOKUP($C110,[1]akclindata!$A:$U,10,FALSE),"NA")</f>
        <v>NA</v>
      </c>
      <c r="BB110" t="str">
        <f>_xlfn.IFNA(VLOOKUP($C110,[1]akclindata!$A:$U,11,FALSE),"NA")</f>
        <v>NA</v>
      </c>
      <c r="BC110" s="1" t="str">
        <f>_xlfn.IFNA(VLOOKUP($C110,[1]akclindata!$A:$U,6,FALSE),"NA")</f>
        <v>NA</v>
      </c>
      <c r="BD110" s="1" t="str">
        <f>_xlfn.IFNA(VLOOKUP($C110,[1]akclindata!$A:$U,18,FALSE),"NA")</f>
        <v>NA</v>
      </c>
      <c r="BE110" s="1" t="str">
        <f>_xlfn.IFNA(VLOOKUP($C110,[1]akclindata!$A:$U,19,FALSE),"NA")</f>
        <v>NA</v>
      </c>
      <c r="BF110" s="1" t="str">
        <f>_xlfn.IFNA(VLOOKUP($C110,[1]akclindata!$A:$U,20,FALSE),"NA")</f>
        <v>NA</v>
      </c>
      <c r="BG110" t="str">
        <f>_xlfn.IFNA(VLOOKUP($C110,[1]akclindata!$A:$U,21,FALSE),"NA")</f>
        <v>NA</v>
      </c>
      <c r="BH110" s="1" t="str">
        <f>_xlfn.IFNA(VLOOKUP($C110,[2]Sheet1!$1:$1048576,6,FALSE),_xlfn.IFNA(VLOOKUP($C110,'[2]Transfer 06.03.22'!$1:$1048576,7,FALSE),_xlfn.IFNA(VLOOKUP($C110,'[2]Transfer 06.08.22'!$1:$1048576,7,FALSE),"None")))</f>
        <v>None</v>
      </c>
    </row>
    <row r="111" spans="1:60" x14ac:dyDescent="0.25">
      <c r="A111" t="s">
        <v>424</v>
      </c>
      <c r="B111">
        <v>5.38197986965389E-3</v>
      </c>
      <c r="C111" t="e">
        <v>#N/A</v>
      </c>
      <c r="D111">
        <v>1</v>
      </c>
      <c r="E111">
        <v>3</v>
      </c>
      <c r="F111" s="1" t="s">
        <v>40</v>
      </c>
      <c r="G111" t="s">
        <v>35</v>
      </c>
      <c r="H111" t="s">
        <v>36</v>
      </c>
      <c r="I111" t="s">
        <v>398</v>
      </c>
      <c r="J111" t="s">
        <v>399</v>
      </c>
      <c r="K111">
        <v>2</v>
      </c>
      <c r="L111">
        <v>67</v>
      </c>
      <c r="M111" t="s">
        <v>40</v>
      </c>
      <c r="N111" t="s">
        <v>39</v>
      </c>
      <c r="O111" t="s">
        <v>40</v>
      </c>
      <c r="P111" t="s">
        <v>40</v>
      </c>
      <c r="Q111" t="s">
        <v>40</v>
      </c>
      <c r="S111" t="s">
        <v>40</v>
      </c>
      <c r="T111" t="s">
        <v>40</v>
      </c>
      <c r="U111" t="s">
        <v>40</v>
      </c>
      <c r="V111" t="s">
        <v>40</v>
      </c>
      <c r="X111" s="1">
        <v>43780</v>
      </c>
      <c r="Y111" t="s">
        <v>40</v>
      </c>
      <c r="Z111" t="s">
        <v>402</v>
      </c>
      <c r="AA111">
        <v>11.44466667</v>
      </c>
      <c r="AB111">
        <v>34.334000000000003</v>
      </c>
      <c r="AC111" s="1">
        <v>43780</v>
      </c>
      <c r="AD111">
        <v>63</v>
      </c>
      <c r="AE111" t="s">
        <v>414</v>
      </c>
      <c r="AF111">
        <v>4</v>
      </c>
      <c r="AG111" t="s">
        <v>402</v>
      </c>
      <c r="AH111">
        <v>18.87</v>
      </c>
      <c r="AI111" s="1">
        <v>44477</v>
      </c>
      <c r="AJ111">
        <v>9080670832</v>
      </c>
      <c r="AK111">
        <v>89907632</v>
      </c>
      <c r="AL111">
        <v>1.2999999999999999E-3</v>
      </c>
      <c r="AM111">
        <v>42.14</v>
      </c>
      <c r="AN111">
        <v>97.02</v>
      </c>
      <c r="AO111">
        <v>92.39</v>
      </c>
      <c r="AP111" t="s">
        <v>398</v>
      </c>
      <c r="AQ111" t="s">
        <v>53</v>
      </c>
      <c r="AR111">
        <v>-2.2667142543292802</v>
      </c>
      <c r="AS111" t="s">
        <v>35</v>
      </c>
      <c r="AT111" t="s">
        <v>35</v>
      </c>
      <c r="AU111" t="s">
        <v>410</v>
      </c>
      <c r="AV111" t="str">
        <f>_xlfn.IFNA(VLOOKUP($C111,[1]akclindata!$A:$U,17,FALSE),"NA")</f>
        <v>NA</v>
      </c>
      <c r="AW111" t="str">
        <f>_xlfn.IFNA(VLOOKUP($C111,[1]akclindata!$A:$U,17,FALSE),"NA")</f>
        <v>NA</v>
      </c>
      <c r="AX111" t="str">
        <f>_xlfn.IFNA(VLOOKUP($C111,[1]akclindata!$A:$U,7,FALSE),"NA")</f>
        <v>NA</v>
      </c>
      <c r="AY111" t="str">
        <f>_xlfn.IFNA(VLOOKUP($C111,[1]akclindata!$A:$U,8,FALSE),"NA")</f>
        <v>NA</v>
      </c>
      <c r="AZ111" t="str">
        <f>_xlfn.IFNA(VLOOKUP($C111,[1]akclindata!$A:$U,9,FALSE),"NA")</f>
        <v>NA</v>
      </c>
      <c r="BA111" t="str">
        <f>_xlfn.IFNA(VLOOKUP($C111,[1]akclindata!$A:$U,10,FALSE),"NA")</f>
        <v>NA</v>
      </c>
      <c r="BB111" t="str">
        <f>_xlfn.IFNA(VLOOKUP($C111,[1]akclindata!$A:$U,11,FALSE),"NA")</f>
        <v>NA</v>
      </c>
      <c r="BC111" s="1" t="str">
        <f>_xlfn.IFNA(VLOOKUP($C111,[1]akclindata!$A:$U,6,FALSE),"NA")</f>
        <v>NA</v>
      </c>
      <c r="BD111" s="1" t="str">
        <f>_xlfn.IFNA(VLOOKUP($C111,[1]akclindata!$A:$U,18,FALSE),"NA")</f>
        <v>NA</v>
      </c>
      <c r="BE111" s="1" t="str">
        <f>_xlfn.IFNA(VLOOKUP($C111,[1]akclindata!$A:$U,19,FALSE),"NA")</f>
        <v>NA</v>
      </c>
      <c r="BF111" s="1" t="str">
        <f>_xlfn.IFNA(VLOOKUP($C111,[1]akclindata!$A:$U,20,FALSE),"NA")</f>
        <v>NA</v>
      </c>
      <c r="BG111" t="str">
        <f>_xlfn.IFNA(VLOOKUP($C111,[1]akclindata!$A:$U,21,FALSE),"NA")</f>
        <v>NA</v>
      </c>
      <c r="BH111" s="1" t="str">
        <f>_xlfn.IFNA(VLOOKUP($C111,[2]Sheet1!$1:$1048576,6,FALSE),_xlfn.IFNA(VLOOKUP($C111,'[2]Transfer 06.03.22'!$1:$1048576,7,FALSE),_xlfn.IFNA(VLOOKUP($C111,'[2]Transfer 06.08.22'!$1:$1048576,7,FALSE),"None")))</f>
        <v>None</v>
      </c>
    </row>
    <row r="112" spans="1:60" x14ac:dyDescent="0.25">
      <c r="A112" t="s">
        <v>425</v>
      </c>
      <c r="B112">
        <v>0.116461256724522</v>
      </c>
      <c r="C112" t="e">
        <v>#N/A</v>
      </c>
      <c r="D112">
        <v>1</v>
      </c>
      <c r="E112">
        <v>1.1000000000000001</v>
      </c>
      <c r="F112" s="1" t="s">
        <v>40</v>
      </c>
      <c r="G112" t="s">
        <v>35</v>
      </c>
      <c r="H112" t="s">
        <v>36</v>
      </c>
      <c r="I112" t="s">
        <v>398</v>
      </c>
      <c r="J112" t="s">
        <v>399</v>
      </c>
      <c r="K112">
        <v>2</v>
      </c>
      <c r="L112">
        <v>57</v>
      </c>
      <c r="M112" t="s">
        <v>40</v>
      </c>
      <c r="N112" t="s">
        <v>39</v>
      </c>
      <c r="O112" t="s">
        <v>40</v>
      </c>
      <c r="P112" t="s">
        <v>40</v>
      </c>
      <c r="Q112" t="s">
        <v>40</v>
      </c>
      <c r="S112" t="s">
        <v>40</v>
      </c>
      <c r="T112" t="s">
        <v>40</v>
      </c>
      <c r="U112" t="s">
        <v>40</v>
      </c>
      <c r="V112" t="s">
        <v>40</v>
      </c>
      <c r="X112" s="1">
        <v>43780</v>
      </c>
      <c r="Y112" t="s">
        <v>40</v>
      </c>
      <c r="Z112" t="s">
        <v>402</v>
      </c>
      <c r="AA112">
        <v>7.7022727270000004</v>
      </c>
      <c r="AB112">
        <v>8.4725000000000001</v>
      </c>
      <c r="AC112" s="1">
        <v>43780</v>
      </c>
      <c r="AD112">
        <v>63</v>
      </c>
      <c r="AE112" t="s">
        <v>426</v>
      </c>
      <c r="AF112">
        <v>4</v>
      </c>
      <c r="AG112" t="s">
        <v>402</v>
      </c>
      <c r="AH112">
        <v>4.3499999999999996</v>
      </c>
      <c r="AI112" s="1">
        <v>44477</v>
      </c>
      <c r="AJ112">
        <v>10185629820</v>
      </c>
      <c r="AK112">
        <v>100847820</v>
      </c>
      <c r="AL112">
        <v>2.5999999999999999E-3</v>
      </c>
      <c r="AM112">
        <v>43.1</v>
      </c>
      <c r="AN112">
        <v>96.62</v>
      </c>
      <c r="AO112">
        <v>92.04</v>
      </c>
      <c r="AP112" t="s">
        <v>398</v>
      </c>
      <c r="AQ112" t="s">
        <v>53</v>
      </c>
      <c r="AR112">
        <v>-0.88004412588743697</v>
      </c>
      <c r="AS112" t="s">
        <v>35</v>
      </c>
      <c r="AT112" t="s">
        <v>35</v>
      </c>
      <c r="AU112" t="s">
        <v>410</v>
      </c>
      <c r="AV112" t="str">
        <f>_xlfn.IFNA(VLOOKUP($C112,[1]akclindata!$A:$U,17,FALSE),"NA")</f>
        <v>NA</v>
      </c>
      <c r="AW112" t="str">
        <f>_xlfn.IFNA(VLOOKUP($C112,[1]akclindata!$A:$U,17,FALSE),"NA")</f>
        <v>NA</v>
      </c>
      <c r="AX112" t="str">
        <f>_xlfn.IFNA(VLOOKUP($C112,[1]akclindata!$A:$U,7,FALSE),"NA")</f>
        <v>NA</v>
      </c>
      <c r="AY112" t="str">
        <f>_xlfn.IFNA(VLOOKUP($C112,[1]akclindata!$A:$U,8,FALSE),"NA")</f>
        <v>NA</v>
      </c>
      <c r="AZ112" t="str">
        <f>_xlfn.IFNA(VLOOKUP($C112,[1]akclindata!$A:$U,9,FALSE),"NA")</f>
        <v>NA</v>
      </c>
      <c r="BA112" t="str">
        <f>_xlfn.IFNA(VLOOKUP($C112,[1]akclindata!$A:$U,10,FALSE),"NA")</f>
        <v>NA</v>
      </c>
      <c r="BB112" t="str">
        <f>_xlfn.IFNA(VLOOKUP($C112,[1]akclindata!$A:$U,11,FALSE),"NA")</f>
        <v>NA</v>
      </c>
      <c r="BC112" s="1" t="str">
        <f>_xlfn.IFNA(VLOOKUP($C112,[1]akclindata!$A:$U,6,FALSE),"NA")</f>
        <v>NA</v>
      </c>
      <c r="BD112" s="1" t="str">
        <f>_xlfn.IFNA(VLOOKUP($C112,[1]akclindata!$A:$U,18,FALSE),"NA")</f>
        <v>NA</v>
      </c>
      <c r="BE112" s="1" t="str">
        <f>_xlfn.IFNA(VLOOKUP($C112,[1]akclindata!$A:$U,19,FALSE),"NA")</f>
        <v>NA</v>
      </c>
      <c r="BF112" s="1" t="str">
        <f>_xlfn.IFNA(VLOOKUP($C112,[1]akclindata!$A:$U,20,FALSE),"NA")</f>
        <v>NA</v>
      </c>
      <c r="BG112" t="str">
        <f>_xlfn.IFNA(VLOOKUP($C112,[1]akclindata!$A:$U,21,FALSE),"NA")</f>
        <v>NA</v>
      </c>
      <c r="BH112" s="1" t="str">
        <f>_xlfn.IFNA(VLOOKUP($C112,[2]Sheet1!$1:$1048576,6,FALSE),_xlfn.IFNA(VLOOKUP($C112,'[2]Transfer 06.03.22'!$1:$1048576,7,FALSE),_xlfn.IFNA(VLOOKUP($C112,'[2]Transfer 06.08.22'!$1:$1048576,7,FALSE),"None")))</f>
        <v>None</v>
      </c>
    </row>
    <row r="113" spans="1:60" x14ac:dyDescent="0.25">
      <c r="A113" t="s">
        <v>427</v>
      </c>
      <c r="B113" s="3">
        <v>4.51564258397334E-8</v>
      </c>
      <c r="C113" t="e">
        <v>#N/A</v>
      </c>
      <c r="D113">
        <v>1</v>
      </c>
      <c r="E113">
        <v>3.1</v>
      </c>
      <c r="F113" s="1" t="s">
        <v>40</v>
      </c>
      <c r="G113" t="s">
        <v>35</v>
      </c>
      <c r="H113" t="s">
        <v>36</v>
      </c>
      <c r="I113" t="s">
        <v>398</v>
      </c>
      <c r="J113" t="s">
        <v>399</v>
      </c>
      <c r="K113">
        <v>2</v>
      </c>
      <c r="L113">
        <v>68</v>
      </c>
      <c r="M113" t="s">
        <v>40</v>
      </c>
      <c r="N113" t="s">
        <v>39</v>
      </c>
      <c r="O113" t="s">
        <v>40</v>
      </c>
      <c r="P113" t="s">
        <v>40</v>
      </c>
      <c r="Q113" t="s">
        <v>40</v>
      </c>
      <c r="S113" t="s">
        <v>40</v>
      </c>
      <c r="T113" t="s">
        <v>40</v>
      </c>
      <c r="U113" t="s">
        <v>40</v>
      </c>
      <c r="V113" t="s">
        <v>40</v>
      </c>
      <c r="X113" s="1">
        <v>43780</v>
      </c>
      <c r="Y113" t="s">
        <v>40</v>
      </c>
      <c r="Z113" t="s">
        <v>402</v>
      </c>
      <c r="AA113">
        <v>16.430806449999999</v>
      </c>
      <c r="AB113">
        <v>50.935499999999998</v>
      </c>
      <c r="AC113" s="1">
        <v>43783</v>
      </c>
      <c r="AD113">
        <v>64</v>
      </c>
      <c r="AE113" t="s">
        <v>428</v>
      </c>
      <c r="AF113">
        <v>4</v>
      </c>
      <c r="AG113" t="s">
        <v>402</v>
      </c>
      <c r="AH113">
        <v>32.25</v>
      </c>
      <c r="AI113" s="1">
        <v>44477</v>
      </c>
      <c r="AJ113">
        <v>9463756156</v>
      </c>
      <c r="AK113">
        <v>93700556</v>
      </c>
      <c r="AL113">
        <v>2.8E-3</v>
      </c>
      <c r="AM113">
        <v>42.28</v>
      </c>
      <c r="AN113">
        <v>97.41</v>
      </c>
      <c r="AO113">
        <v>93.24</v>
      </c>
      <c r="AP113" t="s">
        <v>398</v>
      </c>
      <c r="AQ113" t="s">
        <v>53</v>
      </c>
      <c r="AR113">
        <v>-7.3452804204642597</v>
      </c>
      <c r="AS113" t="s">
        <v>35</v>
      </c>
      <c r="AT113" t="s">
        <v>35</v>
      </c>
      <c r="AU113" t="s">
        <v>410</v>
      </c>
      <c r="AV113" t="str">
        <f>_xlfn.IFNA(VLOOKUP($C113,[1]akclindata!$A:$U,17,FALSE),"NA")</f>
        <v>NA</v>
      </c>
      <c r="AW113" t="str">
        <f>_xlfn.IFNA(VLOOKUP($C113,[1]akclindata!$A:$U,17,FALSE),"NA")</f>
        <v>NA</v>
      </c>
      <c r="AX113" t="str">
        <f>_xlfn.IFNA(VLOOKUP($C113,[1]akclindata!$A:$U,7,FALSE),"NA")</f>
        <v>NA</v>
      </c>
      <c r="AY113" t="str">
        <f>_xlfn.IFNA(VLOOKUP($C113,[1]akclindata!$A:$U,8,FALSE),"NA")</f>
        <v>NA</v>
      </c>
      <c r="AZ113" t="str">
        <f>_xlfn.IFNA(VLOOKUP($C113,[1]akclindata!$A:$U,9,FALSE),"NA")</f>
        <v>NA</v>
      </c>
      <c r="BA113" t="str">
        <f>_xlfn.IFNA(VLOOKUP($C113,[1]akclindata!$A:$U,10,FALSE),"NA")</f>
        <v>NA</v>
      </c>
      <c r="BB113" t="str">
        <f>_xlfn.IFNA(VLOOKUP($C113,[1]akclindata!$A:$U,11,FALSE),"NA")</f>
        <v>NA</v>
      </c>
      <c r="BC113" s="1" t="str">
        <f>_xlfn.IFNA(VLOOKUP($C113,[1]akclindata!$A:$U,6,FALSE),"NA")</f>
        <v>NA</v>
      </c>
      <c r="BD113" s="1" t="str">
        <f>_xlfn.IFNA(VLOOKUP($C113,[1]akclindata!$A:$U,18,FALSE),"NA")</f>
        <v>NA</v>
      </c>
      <c r="BE113" s="1" t="str">
        <f>_xlfn.IFNA(VLOOKUP($C113,[1]akclindata!$A:$U,19,FALSE),"NA")</f>
        <v>NA</v>
      </c>
      <c r="BF113" s="1" t="str">
        <f>_xlfn.IFNA(VLOOKUP($C113,[1]akclindata!$A:$U,20,FALSE),"NA")</f>
        <v>NA</v>
      </c>
      <c r="BG113" t="str">
        <f>_xlfn.IFNA(VLOOKUP($C113,[1]akclindata!$A:$U,21,FALSE),"NA")</f>
        <v>NA</v>
      </c>
      <c r="BH113" s="1" t="str">
        <f>_xlfn.IFNA(VLOOKUP($C113,[2]Sheet1!$1:$1048576,6,FALSE),_xlfn.IFNA(VLOOKUP($C113,'[2]Transfer 06.03.22'!$1:$1048576,7,FALSE),_xlfn.IFNA(VLOOKUP($C113,'[2]Transfer 06.08.22'!$1:$1048576,7,FALSE),"None")))</f>
        <v>None</v>
      </c>
    </row>
    <row r="114" spans="1:60" x14ac:dyDescent="0.25">
      <c r="A114" t="s">
        <v>429</v>
      </c>
      <c r="B114">
        <v>1.8717777866172E-3</v>
      </c>
      <c r="C114" t="e">
        <v>#N/A</v>
      </c>
      <c r="D114">
        <v>1</v>
      </c>
      <c r="E114">
        <v>3.1</v>
      </c>
      <c r="F114" s="1" t="s">
        <v>40</v>
      </c>
      <c r="G114" t="s">
        <v>35</v>
      </c>
      <c r="H114" t="s">
        <v>36</v>
      </c>
      <c r="I114" t="s">
        <v>398</v>
      </c>
      <c r="J114" t="s">
        <v>399</v>
      </c>
      <c r="K114">
        <v>2</v>
      </c>
      <c r="L114">
        <v>55</v>
      </c>
      <c r="M114" t="s">
        <v>40</v>
      </c>
      <c r="N114" t="s">
        <v>39</v>
      </c>
      <c r="O114" t="s">
        <v>40</v>
      </c>
      <c r="P114" t="s">
        <v>40</v>
      </c>
      <c r="Q114" t="s">
        <v>40</v>
      </c>
      <c r="S114" t="s">
        <v>40</v>
      </c>
      <c r="T114" t="s">
        <v>40</v>
      </c>
      <c r="U114" t="s">
        <v>40</v>
      </c>
      <c r="V114" t="s">
        <v>40</v>
      </c>
      <c r="X114" s="1">
        <v>43780</v>
      </c>
      <c r="Y114" t="s">
        <v>40</v>
      </c>
      <c r="Z114" t="s">
        <v>402</v>
      </c>
      <c r="AA114">
        <v>7.3269354839999998</v>
      </c>
      <c r="AB114">
        <v>22.7135</v>
      </c>
      <c r="AC114" s="1">
        <v>43783</v>
      </c>
      <c r="AD114">
        <v>64</v>
      </c>
      <c r="AE114" t="s">
        <v>430</v>
      </c>
      <c r="AF114">
        <v>4</v>
      </c>
      <c r="AG114" t="s">
        <v>402</v>
      </c>
      <c r="AH114">
        <v>13.66</v>
      </c>
      <c r="AI114" s="1">
        <v>44477</v>
      </c>
      <c r="AJ114">
        <v>9751407186</v>
      </c>
      <c r="AK114">
        <v>96548586</v>
      </c>
      <c r="AL114">
        <v>2.5999999999999999E-3</v>
      </c>
      <c r="AM114">
        <v>42.61</v>
      </c>
      <c r="AN114">
        <v>97.39</v>
      </c>
      <c r="AO114">
        <v>93.38</v>
      </c>
      <c r="AP114" t="s">
        <v>398</v>
      </c>
      <c r="AQ114" t="s">
        <v>53</v>
      </c>
      <c r="AR114">
        <v>-2.72693204653143</v>
      </c>
      <c r="AS114" t="s">
        <v>35</v>
      </c>
      <c r="AT114" t="s">
        <v>35</v>
      </c>
      <c r="AU114" t="s">
        <v>410</v>
      </c>
      <c r="AV114" t="str">
        <f>_xlfn.IFNA(VLOOKUP($C114,[1]akclindata!$A:$U,17,FALSE),"NA")</f>
        <v>NA</v>
      </c>
      <c r="AW114" t="str">
        <f>_xlfn.IFNA(VLOOKUP($C114,[1]akclindata!$A:$U,17,FALSE),"NA")</f>
        <v>NA</v>
      </c>
      <c r="AX114" t="str">
        <f>_xlfn.IFNA(VLOOKUP($C114,[1]akclindata!$A:$U,7,FALSE),"NA")</f>
        <v>NA</v>
      </c>
      <c r="AY114" t="str">
        <f>_xlfn.IFNA(VLOOKUP($C114,[1]akclindata!$A:$U,8,FALSE),"NA")</f>
        <v>NA</v>
      </c>
      <c r="AZ114" t="str">
        <f>_xlfn.IFNA(VLOOKUP($C114,[1]akclindata!$A:$U,9,FALSE),"NA")</f>
        <v>NA</v>
      </c>
      <c r="BA114" t="str">
        <f>_xlfn.IFNA(VLOOKUP($C114,[1]akclindata!$A:$U,10,FALSE),"NA")</f>
        <v>NA</v>
      </c>
      <c r="BB114" t="str">
        <f>_xlfn.IFNA(VLOOKUP($C114,[1]akclindata!$A:$U,11,FALSE),"NA")</f>
        <v>NA</v>
      </c>
      <c r="BC114" s="1" t="str">
        <f>_xlfn.IFNA(VLOOKUP($C114,[1]akclindata!$A:$U,6,FALSE),"NA")</f>
        <v>NA</v>
      </c>
      <c r="BD114" s="1" t="str">
        <f>_xlfn.IFNA(VLOOKUP($C114,[1]akclindata!$A:$U,18,FALSE),"NA")</f>
        <v>NA</v>
      </c>
      <c r="BE114" s="1" t="str">
        <f>_xlfn.IFNA(VLOOKUP($C114,[1]akclindata!$A:$U,19,FALSE),"NA")</f>
        <v>NA</v>
      </c>
      <c r="BF114" s="1" t="str">
        <f>_xlfn.IFNA(VLOOKUP($C114,[1]akclindata!$A:$U,20,FALSE),"NA")</f>
        <v>NA</v>
      </c>
      <c r="BG114" t="str">
        <f>_xlfn.IFNA(VLOOKUP($C114,[1]akclindata!$A:$U,21,FALSE),"NA")</f>
        <v>NA</v>
      </c>
      <c r="BH114" s="1" t="str">
        <f>_xlfn.IFNA(VLOOKUP($C114,[2]Sheet1!$1:$1048576,6,FALSE),_xlfn.IFNA(VLOOKUP($C114,'[2]Transfer 06.03.22'!$1:$1048576,7,FALSE),_xlfn.IFNA(VLOOKUP($C114,'[2]Transfer 06.08.22'!$1:$1048576,7,FALSE),"None")))</f>
        <v>None</v>
      </c>
    </row>
    <row r="115" spans="1:60" x14ac:dyDescent="0.25">
      <c r="A115" t="s">
        <v>431</v>
      </c>
      <c r="B115">
        <v>1.0079205207222899E-2</v>
      </c>
      <c r="C115" t="e">
        <v>#N/A</v>
      </c>
      <c r="D115">
        <v>1</v>
      </c>
      <c r="E115">
        <v>4</v>
      </c>
      <c r="F115" s="1" t="s">
        <v>40</v>
      </c>
      <c r="G115" t="s">
        <v>35</v>
      </c>
      <c r="H115" t="s">
        <v>36</v>
      </c>
      <c r="I115" t="s">
        <v>398</v>
      </c>
      <c r="J115" t="s">
        <v>399</v>
      </c>
      <c r="K115">
        <v>2</v>
      </c>
      <c r="L115">
        <v>57</v>
      </c>
      <c r="M115" t="s">
        <v>40</v>
      </c>
      <c r="N115" t="s">
        <v>39</v>
      </c>
      <c r="O115" t="s">
        <v>40</v>
      </c>
      <c r="P115" t="s">
        <v>40</v>
      </c>
      <c r="Q115" t="s">
        <v>40</v>
      </c>
      <c r="S115" t="s">
        <v>40</v>
      </c>
      <c r="T115" t="s">
        <v>40</v>
      </c>
      <c r="U115" t="s">
        <v>40</v>
      </c>
      <c r="V115" t="s">
        <v>40</v>
      </c>
      <c r="X115" s="1">
        <v>43780</v>
      </c>
      <c r="Y115" t="s">
        <v>40</v>
      </c>
      <c r="Z115" t="s">
        <v>402</v>
      </c>
      <c r="AA115">
        <v>5.5706249999999997</v>
      </c>
      <c r="AB115">
        <v>22.282499999999999</v>
      </c>
      <c r="AC115" s="1">
        <v>43783</v>
      </c>
      <c r="AD115">
        <v>64</v>
      </c>
      <c r="AE115" t="s">
        <v>432</v>
      </c>
      <c r="AF115">
        <v>4</v>
      </c>
      <c r="AG115" t="s">
        <v>402</v>
      </c>
      <c r="AH115">
        <v>11.61</v>
      </c>
      <c r="AI115" s="1">
        <v>44477</v>
      </c>
      <c r="AJ115">
        <v>9250511624</v>
      </c>
      <c r="AK115">
        <v>91589224</v>
      </c>
      <c r="AL115">
        <v>2.8E-3</v>
      </c>
      <c r="AM115">
        <v>42.48</v>
      </c>
      <c r="AN115">
        <v>96.9</v>
      </c>
      <c r="AO115">
        <v>92.51</v>
      </c>
      <c r="AP115" t="s">
        <v>398</v>
      </c>
      <c r="AQ115" t="s">
        <v>53</v>
      </c>
      <c r="AR115">
        <v>-1.9921741600692899</v>
      </c>
      <c r="AS115" t="s">
        <v>35</v>
      </c>
      <c r="AT115" t="s">
        <v>35</v>
      </c>
      <c r="AU115" t="s">
        <v>410</v>
      </c>
      <c r="AV115" t="str">
        <f>_xlfn.IFNA(VLOOKUP($C115,[1]akclindata!$A:$U,17,FALSE),"NA")</f>
        <v>NA</v>
      </c>
      <c r="AW115" t="str">
        <f>_xlfn.IFNA(VLOOKUP($C115,[1]akclindata!$A:$U,17,FALSE),"NA")</f>
        <v>NA</v>
      </c>
      <c r="AX115" t="str">
        <f>_xlfn.IFNA(VLOOKUP($C115,[1]akclindata!$A:$U,7,FALSE),"NA")</f>
        <v>NA</v>
      </c>
      <c r="AY115" t="str">
        <f>_xlfn.IFNA(VLOOKUP($C115,[1]akclindata!$A:$U,8,FALSE),"NA")</f>
        <v>NA</v>
      </c>
      <c r="AZ115" t="str">
        <f>_xlfn.IFNA(VLOOKUP($C115,[1]akclindata!$A:$U,9,FALSE),"NA")</f>
        <v>NA</v>
      </c>
      <c r="BA115" t="str">
        <f>_xlfn.IFNA(VLOOKUP($C115,[1]akclindata!$A:$U,10,FALSE),"NA")</f>
        <v>NA</v>
      </c>
      <c r="BB115" t="str">
        <f>_xlfn.IFNA(VLOOKUP($C115,[1]akclindata!$A:$U,11,FALSE),"NA")</f>
        <v>NA</v>
      </c>
      <c r="BC115" s="1" t="str">
        <f>_xlfn.IFNA(VLOOKUP($C115,[1]akclindata!$A:$U,6,FALSE),"NA")</f>
        <v>NA</v>
      </c>
      <c r="BD115" s="1" t="str">
        <f>_xlfn.IFNA(VLOOKUP($C115,[1]akclindata!$A:$U,18,FALSE),"NA")</f>
        <v>NA</v>
      </c>
      <c r="BE115" s="1" t="str">
        <f>_xlfn.IFNA(VLOOKUP($C115,[1]akclindata!$A:$U,19,FALSE),"NA")</f>
        <v>NA</v>
      </c>
      <c r="BF115" s="1" t="str">
        <f>_xlfn.IFNA(VLOOKUP($C115,[1]akclindata!$A:$U,20,FALSE),"NA")</f>
        <v>NA</v>
      </c>
      <c r="BG115" t="str">
        <f>_xlfn.IFNA(VLOOKUP($C115,[1]akclindata!$A:$U,21,FALSE),"NA")</f>
        <v>NA</v>
      </c>
      <c r="BH115" s="1" t="str">
        <f>_xlfn.IFNA(VLOOKUP($C115,[2]Sheet1!$1:$1048576,6,FALSE),_xlfn.IFNA(VLOOKUP($C115,'[2]Transfer 06.03.22'!$1:$1048576,7,FALSE),_xlfn.IFNA(VLOOKUP($C115,'[2]Transfer 06.08.22'!$1:$1048576,7,FALSE),"None")))</f>
        <v>None</v>
      </c>
    </row>
    <row r="116" spans="1:60" x14ac:dyDescent="0.25">
      <c r="A116" t="s">
        <v>433</v>
      </c>
      <c r="B116">
        <v>2.6998373861147999E-2</v>
      </c>
      <c r="C116" t="e">
        <v>#N/A</v>
      </c>
      <c r="D116">
        <v>1</v>
      </c>
      <c r="E116">
        <v>3</v>
      </c>
      <c r="F116" s="1" t="s">
        <v>40</v>
      </c>
      <c r="G116" t="s">
        <v>35</v>
      </c>
      <c r="H116" t="s">
        <v>36</v>
      </c>
      <c r="I116" t="s">
        <v>398</v>
      </c>
      <c r="J116" t="s">
        <v>399</v>
      </c>
      <c r="K116">
        <v>1</v>
      </c>
      <c r="L116">
        <v>64</v>
      </c>
      <c r="M116" t="s">
        <v>40</v>
      </c>
      <c r="N116" t="s">
        <v>39</v>
      </c>
      <c r="O116" t="s">
        <v>40</v>
      </c>
      <c r="P116" t="s">
        <v>40</v>
      </c>
      <c r="Q116" t="s">
        <v>40</v>
      </c>
      <c r="S116" t="s">
        <v>40</v>
      </c>
      <c r="T116" t="s">
        <v>40</v>
      </c>
      <c r="U116" t="s">
        <v>40</v>
      </c>
      <c r="V116" t="s">
        <v>40</v>
      </c>
      <c r="X116" s="1">
        <v>43826</v>
      </c>
      <c r="Y116" t="s">
        <v>40</v>
      </c>
      <c r="Z116" t="s">
        <v>402</v>
      </c>
      <c r="AA116">
        <v>14.6295</v>
      </c>
      <c r="AB116">
        <v>43.888500000000001</v>
      </c>
      <c r="AC116" s="1">
        <v>43861</v>
      </c>
      <c r="AD116">
        <v>70</v>
      </c>
      <c r="AE116" t="s">
        <v>434</v>
      </c>
      <c r="AF116">
        <v>4</v>
      </c>
      <c r="AG116" t="s">
        <v>402</v>
      </c>
      <c r="AH116">
        <v>10.68</v>
      </c>
      <c r="AI116" s="1">
        <v>44477</v>
      </c>
      <c r="AJ116">
        <v>9426510588</v>
      </c>
      <c r="AK116">
        <v>93331788</v>
      </c>
      <c r="AL116">
        <v>2.7000000000000001E-3</v>
      </c>
      <c r="AM116">
        <v>42.13</v>
      </c>
      <c r="AN116">
        <v>97.6</v>
      </c>
      <c r="AO116">
        <v>93.51</v>
      </c>
      <c r="AP116" t="s">
        <v>398</v>
      </c>
      <c r="AQ116" t="s">
        <v>46</v>
      </c>
      <c r="AR116">
        <v>-1.5567759591289601</v>
      </c>
      <c r="AS116" t="s">
        <v>35</v>
      </c>
      <c r="AT116" t="s">
        <v>35</v>
      </c>
      <c r="AU116" t="s">
        <v>403</v>
      </c>
      <c r="AV116" t="str">
        <f>_xlfn.IFNA(VLOOKUP($C116,[1]akclindata!$A:$U,17,FALSE),"NA")</f>
        <v>NA</v>
      </c>
      <c r="AW116" t="str">
        <f>_xlfn.IFNA(VLOOKUP($C116,[1]akclindata!$A:$U,17,FALSE),"NA")</f>
        <v>NA</v>
      </c>
      <c r="AX116" t="str">
        <f>_xlfn.IFNA(VLOOKUP($C116,[1]akclindata!$A:$U,7,FALSE),"NA")</f>
        <v>NA</v>
      </c>
      <c r="AY116" t="str">
        <f>_xlfn.IFNA(VLOOKUP($C116,[1]akclindata!$A:$U,8,FALSE),"NA")</f>
        <v>NA</v>
      </c>
      <c r="AZ116" t="str">
        <f>_xlfn.IFNA(VLOOKUP($C116,[1]akclindata!$A:$U,9,FALSE),"NA")</f>
        <v>NA</v>
      </c>
      <c r="BA116" t="str">
        <f>_xlfn.IFNA(VLOOKUP($C116,[1]akclindata!$A:$U,10,FALSE),"NA")</f>
        <v>NA</v>
      </c>
      <c r="BB116" t="str">
        <f>_xlfn.IFNA(VLOOKUP($C116,[1]akclindata!$A:$U,11,FALSE),"NA")</f>
        <v>NA</v>
      </c>
      <c r="BC116" s="1" t="str">
        <f>_xlfn.IFNA(VLOOKUP($C116,[1]akclindata!$A:$U,6,FALSE),"NA")</f>
        <v>NA</v>
      </c>
      <c r="BD116" s="1" t="str">
        <f>_xlfn.IFNA(VLOOKUP($C116,[1]akclindata!$A:$U,18,FALSE),"NA")</f>
        <v>NA</v>
      </c>
      <c r="BE116" s="1" t="str">
        <f>_xlfn.IFNA(VLOOKUP($C116,[1]akclindata!$A:$U,19,FALSE),"NA")</f>
        <v>NA</v>
      </c>
      <c r="BF116" s="1" t="str">
        <f>_xlfn.IFNA(VLOOKUP($C116,[1]akclindata!$A:$U,20,FALSE),"NA")</f>
        <v>NA</v>
      </c>
      <c r="BG116" t="str">
        <f>_xlfn.IFNA(VLOOKUP($C116,[1]akclindata!$A:$U,21,FALSE),"NA")</f>
        <v>NA</v>
      </c>
      <c r="BH116" s="1" t="str">
        <f>_xlfn.IFNA(VLOOKUP($C116,[2]Sheet1!$1:$1048576,6,FALSE),_xlfn.IFNA(VLOOKUP($C116,'[2]Transfer 06.03.22'!$1:$1048576,7,FALSE),_xlfn.IFNA(VLOOKUP($C116,'[2]Transfer 06.08.22'!$1:$1048576,7,FALSE),"None")))</f>
        <v>None</v>
      </c>
    </row>
    <row r="117" spans="1:60" x14ac:dyDescent="0.25">
      <c r="A117" t="s">
        <v>435</v>
      </c>
      <c r="B117" s="3">
        <v>5.7920994855840003E-4</v>
      </c>
      <c r="C117" t="e">
        <v>#N/A</v>
      </c>
      <c r="D117">
        <v>1</v>
      </c>
      <c r="E117">
        <v>3.9</v>
      </c>
      <c r="F117" s="1" t="s">
        <v>40</v>
      </c>
      <c r="G117" t="s">
        <v>35</v>
      </c>
      <c r="H117" t="s">
        <v>36</v>
      </c>
      <c r="I117" t="s">
        <v>398</v>
      </c>
      <c r="J117" t="s">
        <v>399</v>
      </c>
      <c r="K117">
        <v>2</v>
      </c>
      <c r="L117">
        <v>55</v>
      </c>
      <c r="M117" t="s">
        <v>40</v>
      </c>
      <c r="N117" t="s">
        <v>39</v>
      </c>
      <c r="O117" t="s">
        <v>40</v>
      </c>
      <c r="P117" t="s">
        <v>40</v>
      </c>
      <c r="Q117" t="s">
        <v>40</v>
      </c>
      <c r="S117" t="s">
        <v>40</v>
      </c>
      <c r="T117" t="s">
        <v>40</v>
      </c>
      <c r="U117" t="s">
        <v>40</v>
      </c>
      <c r="V117" t="s">
        <v>40</v>
      </c>
      <c r="X117" s="1">
        <v>43826</v>
      </c>
      <c r="Y117" t="s">
        <v>40</v>
      </c>
      <c r="Z117" t="s">
        <v>402</v>
      </c>
      <c r="AA117">
        <v>6.8708974359999999</v>
      </c>
      <c r="AB117">
        <v>26.796500000000002</v>
      </c>
      <c r="AC117" s="1">
        <v>43861</v>
      </c>
      <c r="AD117">
        <v>70</v>
      </c>
      <c r="AE117" t="s">
        <v>436</v>
      </c>
      <c r="AF117">
        <v>4</v>
      </c>
      <c r="AG117" t="s">
        <v>402</v>
      </c>
      <c r="AH117">
        <v>8.11</v>
      </c>
      <c r="AI117" s="1">
        <v>44477</v>
      </c>
      <c r="AJ117">
        <v>11612160082</v>
      </c>
      <c r="AK117">
        <v>114971882</v>
      </c>
      <c r="AL117">
        <v>5.0000000000000001E-3</v>
      </c>
      <c r="AM117">
        <v>42.14</v>
      </c>
      <c r="AN117">
        <v>96.73</v>
      </c>
      <c r="AO117">
        <v>91.36</v>
      </c>
      <c r="AP117" t="s">
        <v>398</v>
      </c>
      <c r="AQ117" t="s">
        <v>53</v>
      </c>
      <c r="AR117">
        <v>-3.2369123667064601</v>
      </c>
      <c r="AS117" t="s">
        <v>35</v>
      </c>
      <c r="AT117" t="s">
        <v>35</v>
      </c>
      <c r="AU117" t="s">
        <v>410</v>
      </c>
      <c r="AV117" t="str">
        <f>_xlfn.IFNA(VLOOKUP($C117,[1]akclindata!$A:$U,17,FALSE),"NA")</f>
        <v>NA</v>
      </c>
      <c r="AW117" t="str">
        <f>_xlfn.IFNA(VLOOKUP($C117,[1]akclindata!$A:$U,17,FALSE),"NA")</f>
        <v>NA</v>
      </c>
      <c r="AX117" t="str">
        <f>_xlfn.IFNA(VLOOKUP($C117,[1]akclindata!$A:$U,7,FALSE),"NA")</f>
        <v>NA</v>
      </c>
      <c r="AY117" t="str">
        <f>_xlfn.IFNA(VLOOKUP($C117,[1]akclindata!$A:$U,8,FALSE),"NA")</f>
        <v>NA</v>
      </c>
      <c r="AZ117" t="str">
        <f>_xlfn.IFNA(VLOOKUP($C117,[1]akclindata!$A:$U,9,FALSE),"NA")</f>
        <v>NA</v>
      </c>
      <c r="BA117" t="str">
        <f>_xlfn.IFNA(VLOOKUP($C117,[1]akclindata!$A:$U,10,FALSE),"NA")</f>
        <v>NA</v>
      </c>
      <c r="BB117" t="str">
        <f>_xlfn.IFNA(VLOOKUP($C117,[1]akclindata!$A:$U,11,FALSE),"NA")</f>
        <v>NA</v>
      </c>
      <c r="BC117" s="1" t="str">
        <f>_xlfn.IFNA(VLOOKUP($C117,[1]akclindata!$A:$U,6,FALSE),"NA")</f>
        <v>NA</v>
      </c>
      <c r="BD117" s="1" t="str">
        <f>_xlfn.IFNA(VLOOKUP($C117,[1]akclindata!$A:$U,18,FALSE),"NA")</f>
        <v>NA</v>
      </c>
      <c r="BE117" s="1" t="str">
        <f>_xlfn.IFNA(VLOOKUP($C117,[1]akclindata!$A:$U,19,FALSE),"NA")</f>
        <v>NA</v>
      </c>
      <c r="BF117" s="1" t="str">
        <f>_xlfn.IFNA(VLOOKUP($C117,[1]akclindata!$A:$U,20,FALSE),"NA")</f>
        <v>NA</v>
      </c>
      <c r="BG117" t="str">
        <f>_xlfn.IFNA(VLOOKUP($C117,[1]akclindata!$A:$U,21,FALSE),"NA")</f>
        <v>NA</v>
      </c>
      <c r="BH117" s="1" t="str">
        <f>_xlfn.IFNA(VLOOKUP($C117,[2]Sheet1!$1:$1048576,6,FALSE),_xlfn.IFNA(VLOOKUP($C117,'[2]Transfer 06.03.22'!$1:$1048576,7,FALSE),_xlfn.IFNA(VLOOKUP($C117,'[2]Transfer 06.08.22'!$1:$1048576,7,FALSE),"None")))</f>
        <v>None</v>
      </c>
    </row>
    <row r="118" spans="1:60" x14ac:dyDescent="0.25">
      <c r="A118" t="s">
        <v>437</v>
      </c>
      <c r="B118">
        <v>4.7666753734786297E-3</v>
      </c>
      <c r="C118" t="e">
        <v>#N/A</v>
      </c>
      <c r="D118">
        <v>1</v>
      </c>
      <c r="E118">
        <v>4.5</v>
      </c>
      <c r="F118" s="1" t="s">
        <v>40</v>
      </c>
      <c r="G118" t="s">
        <v>35</v>
      </c>
      <c r="H118" t="s">
        <v>36</v>
      </c>
      <c r="I118" t="s">
        <v>398</v>
      </c>
      <c r="J118" t="s">
        <v>438</v>
      </c>
      <c r="K118">
        <v>1</v>
      </c>
      <c r="L118">
        <v>54</v>
      </c>
      <c r="M118" t="s">
        <v>40</v>
      </c>
      <c r="N118" t="s">
        <v>39</v>
      </c>
      <c r="O118" t="s">
        <v>40</v>
      </c>
      <c r="P118" t="s">
        <v>40</v>
      </c>
      <c r="Q118" t="s">
        <v>40</v>
      </c>
      <c r="S118" t="s">
        <v>40</v>
      </c>
      <c r="T118" t="s">
        <v>40</v>
      </c>
      <c r="U118" t="s">
        <v>40</v>
      </c>
      <c r="V118" t="s">
        <v>40</v>
      </c>
      <c r="X118" s="1">
        <v>43396</v>
      </c>
      <c r="Y118" t="s">
        <v>40</v>
      </c>
      <c r="Z118" t="s">
        <v>400</v>
      </c>
      <c r="AA118">
        <v>2.3758888890000001</v>
      </c>
      <c r="AB118">
        <v>10.6915</v>
      </c>
      <c r="AC118" s="1">
        <v>43754</v>
      </c>
      <c r="AD118">
        <v>54</v>
      </c>
      <c r="AE118" t="s">
        <v>439</v>
      </c>
      <c r="AF118">
        <v>4</v>
      </c>
      <c r="AG118" t="s">
        <v>440</v>
      </c>
      <c r="AH118">
        <v>8.2200000000000006</v>
      </c>
      <c r="AI118" s="1">
        <v>44510</v>
      </c>
      <c r="AJ118">
        <v>9396096660</v>
      </c>
      <c r="AK118">
        <v>93030660</v>
      </c>
      <c r="AL118">
        <v>2.3E-3</v>
      </c>
      <c r="AM118">
        <v>42.43</v>
      </c>
      <c r="AN118">
        <v>96.59</v>
      </c>
      <c r="AO118">
        <v>92.49</v>
      </c>
      <c r="AP118" t="s">
        <v>398</v>
      </c>
      <c r="AQ118" t="s">
        <v>46</v>
      </c>
      <c r="AR118">
        <v>-2.3197093335800298</v>
      </c>
      <c r="AS118" t="s">
        <v>35</v>
      </c>
      <c r="AT118" t="s">
        <v>35</v>
      </c>
      <c r="AU118" t="s">
        <v>403</v>
      </c>
      <c r="AV118" t="str">
        <f>_xlfn.IFNA(VLOOKUP($C118,[1]akclindata!$A:$U,17,FALSE),"NA")</f>
        <v>NA</v>
      </c>
      <c r="AW118" t="str">
        <f>_xlfn.IFNA(VLOOKUP($C118,[1]akclindata!$A:$U,17,FALSE),"NA")</f>
        <v>NA</v>
      </c>
      <c r="AX118" t="str">
        <f>_xlfn.IFNA(VLOOKUP($C118,[1]akclindata!$A:$U,7,FALSE),"NA")</f>
        <v>NA</v>
      </c>
      <c r="AY118" t="str">
        <f>_xlfn.IFNA(VLOOKUP($C118,[1]akclindata!$A:$U,8,FALSE),"NA")</f>
        <v>NA</v>
      </c>
      <c r="AZ118" t="str">
        <f>_xlfn.IFNA(VLOOKUP($C118,[1]akclindata!$A:$U,9,FALSE),"NA")</f>
        <v>NA</v>
      </c>
      <c r="BA118" t="str">
        <f>_xlfn.IFNA(VLOOKUP($C118,[1]akclindata!$A:$U,10,FALSE),"NA")</f>
        <v>NA</v>
      </c>
      <c r="BB118" t="str">
        <f>_xlfn.IFNA(VLOOKUP($C118,[1]akclindata!$A:$U,11,FALSE),"NA")</f>
        <v>NA</v>
      </c>
      <c r="BC118" s="1" t="str">
        <f>_xlfn.IFNA(VLOOKUP($C118,[1]akclindata!$A:$U,6,FALSE),"NA")</f>
        <v>NA</v>
      </c>
      <c r="BD118" s="1" t="str">
        <f>_xlfn.IFNA(VLOOKUP($C118,[1]akclindata!$A:$U,18,FALSE),"NA")</f>
        <v>NA</v>
      </c>
      <c r="BE118" s="1" t="str">
        <f>_xlfn.IFNA(VLOOKUP($C118,[1]akclindata!$A:$U,19,FALSE),"NA")</f>
        <v>NA</v>
      </c>
      <c r="BF118" s="1" t="str">
        <f>_xlfn.IFNA(VLOOKUP($C118,[1]akclindata!$A:$U,20,FALSE),"NA")</f>
        <v>NA</v>
      </c>
      <c r="BG118" t="str">
        <f>_xlfn.IFNA(VLOOKUP($C118,[1]akclindata!$A:$U,21,FALSE),"NA")</f>
        <v>NA</v>
      </c>
      <c r="BH118" s="1" t="str">
        <f>_xlfn.IFNA(VLOOKUP($C118,[2]Sheet1!$1:$1048576,6,FALSE),_xlfn.IFNA(VLOOKUP($C118,'[2]Transfer 06.03.22'!$1:$1048576,7,FALSE),_xlfn.IFNA(VLOOKUP($C118,'[2]Transfer 06.08.22'!$1:$1048576,7,FALSE),"None")))</f>
        <v>None</v>
      </c>
    </row>
    <row r="119" spans="1:60" x14ac:dyDescent="0.25">
      <c r="A119" t="s">
        <v>441</v>
      </c>
      <c r="B119">
        <v>1.1664687526781599E-2</v>
      </c>
      <c r="C119" t="e">
        <v>#N/A</v>
      </c>
      <c r="D119">
        <v>1</v>
      </c>
      <c r="E119">
        <v>4.5</v>
      </c>
      <c r="F119" s="1" t="s">
        <v>40</v>
      </c>
      <c r="G119" t="s">
        <v>35</v>
      </c>
      <c r="H119" t="s">
        <v>36</v>
      </c>
      <c r="I119" t="s">
        <v>398</v>
      </c>
      <c r="J119" t="s">
        <v>438</v>
      </c>
      <c r="K119">
        <v>2</v>
      </c>
      <c r="L119">
        <v>51</v>
      </c>
      <c r="M119" t="s">
        <v>40</v>
      </c>
      <c r="N119" t="s">
        <v>39</v>
      </c>
      <c r="O119" t="s">
        <v>40</v>
      </c>
      <c r="P119" t="s">
        <v>40</v>
      </c>
      <c r="Q119" t="s">
        <v>40</v>
      </c>
      <c r="S119" t="s">
        <v>40</v>
      </c>
      <c r="T119" t="s">
        <v>40</v>
      </c>
      <c r="U119" t="s">
        <v>40</v>
      </c>
      <c r="V119" t="s">
        <v>40</v>
      </c>
      <c r="X119" s="1">
        <v>43396</v>
      </c>
      <c r="Y119" t="s">
        <v>40</v>
      </c>
      <c r="Z119" t="s">
        <v>400</v>
      </c>
      <c r="AA119">
        <v>2.9406666669999999</v>
      </c>
      <c r="AB119">
        <v>13.233000000000001</v>
      </c>
      <c r="AC119" s="1">
        <v>43759</v>
      </c>
      <c r="AD119">
        <v>57</v>
      </c>
      <c r="AE119" t="s">
        <v>442</v>
      </c>
      <c r="AF119">
        <v>4</v>
      </c>
      <c r="AG119" t="s">
        <v>440</v>
      </c>
      <c r="AH119">
        <v>12.92</v>
      </c>
      <c r="AI119" s="1">
        <v>44510</v>
      </c>
      <c r="AJ119">
        <v>9679830102</v>
      </c>
      <c r="AK119">
        <v>95839902</v>
      </c>
      <c r="AL119">
        <v>7.8600000000000003E-2</v>
      </c>
      <c r="AM119">
        <v>41.96</v>
      </c>
      <c r="AN119">
        <v>97.23</v>
      </c>
      <c r="AO119">
        <v>93.43</v>
      </c>
      <c r="AP119" t="s">
        <v>398</v>
      </c>
      <c r="AQ119" t="s">
        <v>53</v>
      </c>
      <c r="AR119">
        <v>-1.92803120323443</v>
      </c>
      <c r="AS119" t="s">
        <v>35</v>
      </c>
      <c r="AT119" t="s">
        <v>35</v>
      </c>
      <c r="AU119" t="s">
        <v>410</v>
      </c>
      <c r="AV119" t="str">
        <f>_xlfn.IFNA(VLOOKUP($C119,[1]akclindata!$A:$U,17,FALSE),"NA")</f>
        <v>NA</v>
      </c>
      <c r="AW119" t="str">
        <f>_xlfn.IFNA(VLOOKUP($C119,[1]akclindata!$A:$U,17,FALSE),"NA")</f>
        <v>NA</v>
      </c>
      <c r="AX119" t="str">
        <f>_xlfn.IFNA(VLOOKUP($C119,[1]akclindata!$A:$U,7,FALSE),"NA")</f>
        <v>NA</v>
      </c>
      <c r="AY119" t="str">
        <f>_xlfn.IFNA(VLOOKUP($C119,[1]akclindata!$A:$U,8,FALSE),"NA")</f>
        <v>NA</v>
      </c>
      <c r="AZ119" t="str">
        <f>_xlfn.IFNA(VLOOKUP($C119,[1]akclindata!$A:$U,9,FALSE),"NA")</f>
        <v>NA</v>
      </c>
      <c r="BA119" t="str">
        <f>_xlfn.IFNA(VLOOKUP($C119,[1]akclindata!$A:$U,10,FALSE),"NA")</f>
        <v>NA</v>
      </c>
      <c r="BB119" t="str">
        <f>_xlfn.IFNA(VLOOKUP($C119,[1]akclindata!$A:$U,11,FALSE),"NA")</f>
        <v>NA</v>
      </c>
      <c r="BC119" s="1" t="str">
        <f>_xlfn.IFNA(VLOOKUP($C119,[1]akclindata!$A:$U,6,FALSE),"NA")</f>
        <v>NA</v>
      </c>
      <c r="BD119" s="1" t="str">
        <f>_xlfn.IFNA(VLOOKUP($C119,[1]akclindata!$A:$U,18,FALSE),"NA")</f>
        <v>NA</v>
      </c>
      <c r="BE119" s="1" t="str">
        <f>_xlfn.IFNA(VLOOKUP($C119,[1]akclindata!$A:$U,19,FALSE),"NA")</f>
        <v>NA</v>
      </c>
      <c r="BF119" s="1" t="str">
        <f>_xlfn.IFNA(VLOOKUP($C119,[1]akclindata!$A:$U,20,FALSE),"NA")</f>
        <v>NA</v>
      </c>
      <c r="BG119" t="str">
        <f>_xlfn.IFNA(VLOOKUP($C119,[1]akclindata!$A:$U,21,FALSE),"NA")</f>
        <v>NA</v>
      </c>
      <c r="BH119" s="1" t="str">
        <f>_xlfn.IFNA(VLOOKUP($C119,[2]Sheet1!$1:$1048576,6,FALSE),_xlfn.IFNA(VLOOKUP($C119,'[2]Transfer 06.03.22'!$1:$1048576,7,FALSE),_xlfn.IFNA(VLOOKUP($C119,'[2]Transfer 06.08.22'!$1:$1048576,7,FALSE),"None")))</f>
        <v>None</v>
      </c>
    </row>
    <row r="120" spans="1:60" x14ac:dyDescent="0.25">
      <c r="A120" t="s">
        <v>443</v>
      </c>
      <c r="B120" s="3">
        <v>2.0985317070111001E-4</v>
      </c>
      <c r="C120" t="e">
        <v>#N/A</v>
      </c>
      <c r="D120">
        <v>1</v>
      </c>
      <c r="E120">
        <v>4.3</v>
      </c>
      <c r="F120" s="1" t="s">
        <v>40</v>
      </c>
      <c r="G120" t="s">
        <v>35</v>
      </c>
      <c r="H120" t="s">
        <v>36</v>
      </c>
      <c r="I120" t="s">
        <v>398</v>
      </c>
      <c r="J120" t="s">
        <v>438</v>
      </c>
      <c r="K120">
        <v>2</v>
      </c>
      <c r="L120">
        <v>68</v>
      </c>
      <c r="M120" t="s">
        <v>40</v>
      </c>
      <c r="N120" t="s">
        <v>39</v>
      </c>
      <c r="O120" t="s">
        <v>40</v>
      </c>
      <c r="P120" t="s">
        <v>40</v>
      </c>
      <c r="Q120" t="s">
        <v>40</v>
      </c>
      <c r="S120" t="s">
        <v>40</v>
      </c>
      <c r="T120" t="s">
        <v>40</v>
      </c>
      <c r="U120" t="s">
        <v>40</v>
      </c>
      <c r="V120" t="s">
        <v>40</v>
      </c>
      <c r="X120" s="1">
        <v>43511</v>
      </c>
      <c r="Y120" t="s">
        <v>40</v>
      </c>
      <c r="Z120" t="s">
        <v>444</v>
      </c>
      <c r="AA120">
        <v>10.53848837</v>
      </c>
      <c r="AB120">
        <v>45.3155</v>
      </c>
      <c r="AC120" s="1">
        <v>43542</v>
      </c>
      <c r="AD120">
        <v>24</v>
      </c>
      <c r="AE120" t="s">
        <v>445</v>
      </c>
      <c r="AF120">
        <v>4</v>
      </c>
      <c r="AG120" t="s">
        <v>440</v>
      </c>
      <c r="AH120">
        <v>15.06</v>
      </c>
      <c r="AI120" s="1">
        <v>44510</v>
      </c>
      <c r="AJ120">
        <v>9799670642</v>
      </c>
      <c r="AK120">
        <v>97026442</v>
      </c>
      <c r="AL120">
        <v>2.3999999999999998E-3</v>
      </c>
      <c r="AM120">
        <v>41.5</v>
      </c>
      <c r="AN120">
        <v>97.52</v>
      </c>
      <c r="AO120">
        <v>93.51</v>
      </c>
      <c r="AP120" t="s">
        <v>398</v>
      </c>
      <c r="AQ120" t="s">
        <v>53</v>
      </c>
      <c r="AR120">
        <v>-3.6779933169482302</v>
      </c>
      <c r="AS120" t="s">
        <v>35</v>
      </c>
      <c r="AT120" t="s">
        <v>35</v>
      </c>
      <c r="AU120" t="s">
        <v>410</v>
      </c>
      <c r="AV120" t="str">
        <f>_xlfn.IFNA(VLOOKUP($C120,[1]akclindata!$A:$U,17,FALSE),"NA")</f>
        <v>NA</v>
      </c>
      <c r="AW120" t="str">
        <f>_xlfn.IFNA(VLOOKUP($C120,[1]akclindata!$A:$U,17,FALSE),"NA")</f>
        <v>NA</v>
      </c>
      <c r="AX120" t="str">
        <f>_xlfn.IFNA(VLOOKUP($C120,[1]akclindata!$A:$U,7,FALSE),"NA")</f>
        <v>NA</v>
      </c>
      <c r="AY120" t="str">
        <f>_xlfn.IFNA(VLOOKUP($C120,[1]akclindata!$A:$U,8,FALSE),"NA")</f>
        <v>NA</v>
      </c>
      <c r="AZ120" t="str">
        <f>_xlfn.IFNA(VLOOKUP($C120,[1]akclindata!$A:$U,9,FALSE),"NA")</f>
        <v>NA</v>
      </c>
      <c r="BA120" t="str">
        <f>_xlfn.IFNA(VLOOKUP($C120,[1]akclindata!$A:$U,10,FALSE),"NA")</f>
        <v>NA</v>
      </c>
      <c r="BB120" t="str">
        <f>_xlfn.IFNA(VLOOKUP($C120,[1]akclindata!$A:$U,11,FALSE),"NA")</f>
        <v>NA</v>
      </c>
      <c r="BC120" s="1" t="str">
        <f>_xlfn.IFNA(VLOOKUP($C120,[1]akclindata!$A:$U,6,FALSE),"NA")</f>
        <v>NA</v>
      </c>
      <c r="BD120" s="1" t="str">
        <f>_xlfn.IFNA(VLOOKUP($C120,[1]akclindata!$A:$U,18,FALSE),"NA")</f>
        <v>NA</v>
      </c>
      <c r="BE120" s="1" t="str">
        <f>_xlfn.IFNA(VLOOKUP($C120,[1]akclindata!$A:$U,19,FALSE),"NA")</f>
        <v>NA</v>
      </c>
      <c r="BF120" s="1" t="str">
        <f>_xlfn.IFNA(VLOOKUP($C120,[1]akclindata!$A:$U,20,FALSE),"NA")</f>
        <v>NA</v>
      </c>
      <c r="BG120" t="str">
        <f>_xlfn.IFNA(VLOOKUP($C120,[1]akclindata!$A:$U,21,FALSE),"NA")</f>
        <v>NA</v>
      </c>
      <c r="BH120" s="1" t="str">
        <f>_xlfn.IFNA(VLOOKUP($C120,[2]Sheet1!$1:$1048576,6,FALSE),_xlfn.IFNA(VLOOKUP($C120,'[2]Transfer 06.03.22'!$1:$1048576,7,FALSE),_xlfn.IFNA(VLOOKUP($C120,'[2]Transfer 06.08.22'!$1:$1048576,7,FALSE),"None")))</f>
        <v>None</v>
      </c>
    </row>
    <row r="121" spans="1:60" x14ac:dyDescent="0.25">
      <c r="A121" t="s">
        <v>446</v>
      </c>
      <c r="B121">
        <v>0.148138000270815</v>
      </c>
      <c r="C121" t="e">
        <v>#N/A</v>
      </c>
      <c r="D121">
        <v>1</v>
      </c>
      <c r="E121">
        <v>4.2</v>
      </c>
      <c r="F121" s="1" t="s">
        <v>40</v>
      </c>
      <c r="G121" t="s">
        <v>35</v>
      </c>
      <c r="H121" t="s">
        <v>36</v>
      </c>
      <c r="I121" t="s">
        <v>398</v>
      </c>
      <c r="J121" t="s">
        <v>438</v>
      </c>
      <c r="K121">
        <v>1</v>
      </c>
      <c r="L121">
        <v>60</v>
      </c>
      <c r="M121" t="s">
        <v>40</v>
      </c>
      <c r="N121" t="s">
        <v>39</v>
      </c>
      <c r="O121" t="s">
        <v>40</v>
      </c>
      <c r="P121" t="s">
        <v>40</v>
      </c>
      <c r="Q121" t="s">
        <v>40</v>
      </c>
      <c r="S121" t="s">
        <v>40</v>
      </c>
      <c r="T121" t="s">
        <v>40</v>
      </c>
      <c r="U121" t="s">
        <v>40</v>
      </c>
      <c r="V121" t="s">
        <v>40</v>
      </c>
      <c r="X121" s="1">
        <v>43511</v>
      </c>
      <c r="Y121" t="s">
        <v>40</v>
      </c>
      <c r="Z121" t="s">
        <v>444</v>
      </c>
      <c r="AA121">
        <v>5.6435714289999996</v>
      </c>
      <c r="AB121">
        <v>23.702999999999999</v>
      </c>
      <c r="AC121" s="1">
        <v>43542</v>
      </c>
      <c r="AD121">
        <v>0</v>
      </c>
      <c r="AE121" t="s">
        <v>447</v>
      </c>
      <c r="AF121">
        <v>4</v>
      </c>
      <c r="AG121" t="s">
        <v>440</v>
      </c>
      <c r="AH121">
        <v>15.55</v>
      </c>
      <c r="AI121" s="1">
        <v>44551</v>
      </c>
      <c r="AJ121">
        <v>12329159284</v>
      </c>
      <c r="AK121">
        <v>122070884</v>
      </c>
      <c r="AL121">
        <v>41.07</v>
      </c>
      <c r="AM121">
        <v>58.93</v>
      </c>
      <c r="AN121">
        <v>97.36</v>
      </c>
      <c r="AO121">
        <v>93.09</v>
      </c>
      <c r="AP121" t="s">
        <v>398</v>
      </c>
      <c r="AQ121" t="s">
        <v>46</v>
      </c>
      <c r="AR121">
        <v>-0.759702767686812</v>
      </c>
      <c r="AS121" t="s">
        <v>35</v>
      </c>
      <c r="AT121" t="s">
        <v>35</v>
      </c>
      <c r="AU121" t="s">
        <v>403</v>
      </c>
      <c r="AV121" t="str">
        <f>_xlfn.IFNA(VLOOKUP($C121,[1]akclindata!$A:$U,17,FALSE),"NA")</f>
        <v>NA</v>
      </c>
      <c r="AW121" t="str">
        <f>_xlfn.IFNA(VLOOKUP($C121,[1]akclindata!$A:$U,17,FALSE),"NA")</f>
        <v>NA</v>
      </c>
      <c r="AX121" t="str">
        <f>_xlfn.IFNA(VLOOKUP($C121,[1]akclindata!$A:$U,7,FALSE),"NA")</f>
        <v>NA</v>
      </c>
      <c r="AY121" t="str">
        <f>_xlfn.IFNA(VLOOKUP($C121,[1]akclindata!$A:$U,8,FALSE),"NA")</f>
        <v>NA</v>
      </c>
      <c r="AZ121" t="str">
        <f>_xlfn.IFNA(VLOOKUP($C121,[1]akclindata!$A:$U,9,FALSE),"NA")</f>
        <v>NA</v>
      </c>
      <c r="BA121" t="str">
        <f>_xlfn.IFNA(VLOOKUP($C121,[1]akclindata!$A:$U,10,FALSE),"NA")</f>
        <v>NA</v>
      </c>
      <c r="BB121" t="str">
        <f>_xlfn.IFNA(VLOOKUP($C121,[1]akclindata!$A:$U,11,FALSE),"NA")</f>
        <v>NA</v>
      </c>
      <c r="BC121" s="1" t="str">
        <f>_xlfn.IFNA(VLOOKUP($C121,[1]akclindata!$A:$U,6,FALSE),"NA")</f>
        <v>NA</v>
      </c>
      <c r="BD121" s="1" t="str">
        <f>_xlfn.IFNA(VLOOKUP($C121,[1]akclindata!$A:$U,18,FALSE),"NA")</f>
        <v>NA</v>
      </c>
      <c r="BE121" s="1" t="str">
        <f>_xlfn.IFNA(VLOOKUP($C121,[1]akclindata!$A:$U,19,FALSE),"NA")</f>
        <v>NA</v>
      </c>
      <c r="BF121" s="1" t="str">
        <f>_xlfn.IFNA(VLOOKUP($C121,[1]akclindata!$A:$U,20,FALSE),"NA")</f>
        <v>NA</v>
      </c>
      <c r="BG121" t="str">
        <f>_xlfn.IFNA(VLOOKUP($C121,[1]akclindata!$A:$U,21,FALSE),"NA")</f>
        <v>NA</v>
      </c>
      <c r="BH121" s="1" t="str">
        <f>_xlfn.IFNA(VLOOKUP($C121,[2]Sheet1!$1:$1048576,6,FALSE),_xlfn.IFNA(VLOOKUP($C121,'[2]Transfer 06.03.22'!$1:$1048576,7,FALSE),_xlfn.IFNA(VLOOKUP($C121,'[2]Transfer 06.08.22'!$1:$1048576,7,FALSE),"None")))</f>
        <v>None</v>
      </c>
    </row>
    <row r="122" spans="1:60" x14ac:dyDescent="0.25">
      <c r="A122" t="s">
        <v>448</v>
      </c>
      <c r="B122" s="3">
        <v>1.2110360017768E-4</v>
      </c>
      <c r="C122" t="e">
        <v>#N/A</v>
      </c>
      <c r="D122">
        <v>1</v>
      </c>
      <c r="E122">
        <v>4.4000000000000004</v>
      </c>
      <c r="F122" s="1" t="s">
        <v>40</v>
      </c>
      <c r="G122" t="s">
        <v>35</v>
      </c>
      <c r="H122" t="s">
        <v>36</v>
      </c>
      <c r="I122" t="s">
        <v>398</v>
      </c>
      <c r="J122" t="s">
        <v>438</v>
      </c>
      <c r="K122">
        <v>1</v>
      </c>
      <c r="L122">
        <v>50</v>
      </c>
      <c r="M122" t="s">
        <v>40</v>
      </c>
      <c r="N122" t="s">
        <v>39</v>
      </c>
      <c r="O122" t="s">
        <v>40</v>
      </c>
      <c r="P122" t="s">
        <v>40</v>
      </c>
      <c r="Q122" t="s">
        <v>40</v>
      </c>
      <c r="S122" t="s">
        <v>40</v>
      </c>
      <c r="T122" t="s">
        <v>40</v>
      </c>
      <c r="U122" t="s">
        <v>40</v>
      </c>
      <c r="V122" t="s">
        <v>40</v>
      </c>
      <c r="X122" s="1">
        <v>43515</v>
      </c>
      <c r="Y122" t="s">
        <v>40</v>
      </c>
      <c r="Z122" t="s">
        <v>444</v>
      </c>
      <c r="AA122">
        <v>2.9655681820000002</v>
      </c>
      <c r="AB122">
        <v>13.048500000000001</v>
      </c>
      <c r="AC122" s="1">
        <v>43542</v>
      </c>
      <c r="AD122">
        <v>24</v>
      </c>
      <c r="AE122" t="s">
        <v>449</v>
      </c>
      <c r="AF122">
        <v>4</v>
      </c>
      <c r="AG122" t="s">
        <v>440</v>
      </c>
      <c r="AH122">
        <v>7.9</v>
      </c>
      <c r="AI122" s="1">
        <v>44510</v>
      </c>
      <c r="AJ122">
        <v>7556455390</v>
      </c>
      <c r="AK122">
        <v>74816390</v>
      </c>
      <c r="AL122">
        <v>2.3999999999999998E-3</v>
      </c>
      <c r="AM122">
        <v>41.97</v>
      </c>
      <c r="AN122">
        <v>97.43</v>
      </c>
      <c r="AO122">
        <v>93.46</v>
      </c>
      <c r="AP122" t="s">
        <v>398</v>
      </c>
      <c r="AQ122" t="s">
        <v>46</v>
      </c>
      <c r="AR122">
        <v>-3.9167903481130901</v>
      </c>
      <c r="AS122" t="s">
        <v>35</v>
      </c>
      <c r="AT122" t="s">
        <v>35</v>
      </c>
      <c r="AU122" t="s">
        <v>403</v>
      </c>
      <c r="AV122" t="str">
        <f>_xlfn.IFNA(VLOOKUP($C122,[1]akclindata!$A:$U,17,FALSE),"NA")</f>
        <v>NA</v>
      </c>
      <c r="AW122" t="str">
        <f>_xlfn.IFNA(VLOOKUP($C122,[1]akclindata!$A:$U,17,FALSE),"NA")</f>
        <v>NA</v>
      </c>
      <c r="AX122" t="str">
        <f>_xlfn.IFNA(VLOOKUP($C122,[1]akclindata!$A:$U,7,FALSE),"NA")</f>
        <v>NA</v>
      </c>
      <c r="AY122" t="str">
        <f>_xlfn.IFNA(VLOOKUP($C122,[1]akclindata!$A:$U,8,FALSE),"NA")</f>
        <v>NA</v>
      </c>
      <c r="AZ122" t="str">
        <f>_xlfn.IFNA(VLOOKUP($C122,[1]akclindata!$A:$U,9,FALSE),"NA")</f>
        <v>NA</v>
      </c>
      <c r="BA122" t="str">
        <f>_xlfn.IFNA(VLOOKUP($C122,[1]akclindata!$A:$U,10,FALSE),"NA")</f>
        <v>NA</v>
      </c>
      <c r="BB122" t="str">
        <f>_xlfn.IFNA(VLOOKUP($C122,[1]akclindata!$A:$U,11,FALSE),"NA")</f>
        <v>NA</v>
      </c>
      <c r="BC122" s="1" t="str">
        <f>_xlfn.IFNA(VLOOKUP($C122,[1]akclindata!$A:$U,6,FALSE),"NA")</f>
        <v>NA</v>
      </c>
      <c r="BD122" s="1" t="str">
        <f>_xlfn.IFNA(VLOOKUP($C122,[1]akclindata!$A:$U,18,FALSE),"NA")</f>
        <v>NA</v>
      </c>
      <c r="BE122" s="1" t="str">
        <f>_xlfn.IFNA(VLOOKUP($C122,[1]akclindata!$A:$U,19,FALSE),"NA")</f>
        <v>NA</v>
      </c>
      <c r="BF122" s="1" t="str">
        <f>_xlfn.IFNA(VLOOKUP($C122,[1]akclindata!$A:$U,20,FALSE),"NA")</f>
        <v>NA</v>
      </c>
      <c r="BG122" t="str">
        <f>_xlfn.IFNA(VLOOKUP($C122,[1]akclindata!$A:$U,21,FALSE),"NA")</f>
        <v>NA</v>
      </c>
      <c r="BH122" s="1" t="str">
        <f>_xlfn.IFNA(VLOOKUP($C122,[2]Sheet1!$1:$1048576,6,FALSE),_xlfn.IFNA(VLOOKUP($C122,'[2]Transfer 06.03.22'!$1:$1048576,7,FALSE),_xlfn.IFNA(VLOOKUP($C122,'[2]Transfer 06.08.22'!$1:$1048576,7,FALSE),"None")))</f>
        <v>None</v>
      </c>
    </row>
    <row r="123" spans="1:60" x14ac:dyDescent="0.25">
      <c r="A123" t="s">
        <v>450</v>
      </c>
      <c r="B123" s="3">
        <v>1.06809321857717E-5</v>
      </c>
      <c r="C123" t="e">
        <v>#N/A</v>
      </c>
      <c r="D123">
        <v>1</v>
      </c>
      <c r="E123">
        <v>4.4000000000000004</v>
      </c>
      <c r="F123" s="1" t="s">
        <v>40</v>
      </c>
      <c r="G123" t="s">
        <v>35</v>
      </c>
      <c r="H123" t="s">
        <v>36</v>
      </c>
      <c r="I123" t="s">
        <v>398</v>
      </c>
      <c r="J123" t="s">
        <v>438</v>
      </c>
      <c r="K123">
        <v>2</v>
      </c>
      <c r="L123">
        <v>50</v>
      </c>
      <c r="M123" t="s">
        <v>40</v>
      </c>
      <c r="N123" t="s">
        <v>39</v>
      </c>
      <c r="O123" t="s">
        <v>40</v>
      </c>
      <c r="P123" t="s">
        <v>40</v>
      </c>
      <c r="Q123" t="s">
        <v>40</v>
      </c>
      <c r="S123" t="s">
        <v>40</v>
      </c>
      <c r="T123" t="s">
        <v>40</v>
      </c>
      <c r="U123" t="s">
        <v>40</v>
      </c>
      <c r="V123" t="s">
        <v>40</v>
      </c>
      <c r="X123" s="1">
        <v>43515</v>
      </c>
      <c r="Y123" t="s">
        <v>40</v>
      </c>
      <c r="Z123" t="s">
        <v>444</v>
      </c>
      <c r="AA123">
        <v>8.4388636360000007</v>
      </c>
      <c r="AB123">
        <v>37.131</v>
      </c>
      <c r="AC123" s="1">
        <v>43542</v>
      </c>
      <c r="AD123">
        <v>24</v>
      </c>
      <c r="AE123" t="s">
        <v>451</v>
      </c>
      <c r="AF123">
        <v>4</v>
      </c>
      <c r="AG123" t="s">
        <v>440</v>
      </c>
      <c r="AH123">
        <v>13.48</v>
      </c>
      <c r="AI123" s="1">
        <v>44510</v>
      </c>
      <c r="AJ123">
        <v>11087105926</v>
      </c>
      <c r="AK123">
        <v>109773326</v>
      </c>
      <c r="AL123">
        <v>2.3999999999999998E-3</v>
      </c>
      <c r="AM123">
        <v>41.51</v>
      </c>
      <c r="AN123">
        <v>97.6</v>
      </c>
      <c r="AO123">
        <v>93.77</v>
      </c>
      <c r="AP123" t="s">
        <v>398</v>
      </c>
      <c r="AQ123" t="s">
        <v>53</v>
      </c>
      <c r="AR123">
        <v>-4.9713862036062402</v>
      </c>
      <c r="AS123" t="s">
        <v>35</v>
      </c>
      <c r="AT123" t="s">
        <v>35</v>
      </c>
      <c r="AU123" t="s">
        <v>410</v>
      </c>
      <c r="AV123" t="str">
        <f>_xlfn.IFNA(VLOOKUP($C123,[1]akclindata!$A:$U,17,FALSE),"NA")</f>
        <v>NA</v>
      </c>
      <c r="AW123" t="str">
        <f>_xlfn.IFNA(VLOOKUP($C123,[1]akclindata!$A:$U,17,FALSE),"NA")</f>
        <v>NA</v>
      </c>
      <c r="AX123" t="str">
        <f>_xlfn.IFNA(VLOOKUP($C123,[1]akclindata!$A:$U,7,FALSE),"NA")</f>
        <v>NA</v>
      </c>
      <c r="AY123" t="str">
        <f>_xlfn.IFNA(VLOOKUP($C123,[1]akclindata!$A:$U,8,FALSE),"NA")</f>
        <v>NA</v>
      </c>
      <c r="AZ123" t="str">
        <f>_xlfn.IFNA(VLOOKUP($C123,[1]akclindata!$A:$U,9,FALSE),"NA")</f>
        <v>NA</v>
      </c>
      <c r="BA123" t="str">
        <f>_xlfn.IFNA(VLOOKUP($C123,[1]akclindata!$A:$U,10,FALSE),"NA")</f>
        <v>NA</v>
      </c>
      <c r="BB123" t="str">
        <f>_xlfn.IFNA(VLOOKUP($C123,[1]akclindata!$A:$U,11,FALSE),"NA")</f>
        <v>NA</v>
      </c>
      <c r="BC123" s="1" t="str">
        <f>_xlfn.IFNA(VLOOKUP($C123,[1]akclindata!$A:$U,6,FALSE),"NA")</f>
        <v>NA</v>
      </c>
      <c r="BD123" s="1" t="str">
        <f>_xlfn.IFNA(VLOOKUP($C123,[1]akclindata!$A:$U,18,FALSE),"NA")</f>
        <v>NA</v>
      </c>
      <c r="BE123" s="1" t="str">
        <f>_xlfn.IFNA(VLOOKUP($C123,[1]akclindata!$A:$U,19,FALSE),"NA")</f>
        <v>NA</v>
      </c>
      <c r="BF123" s="1" t="str">
        <f>_xlfn.IFNA(VLOOKUP($C123,[1]akclindata!$A:$U,20,FALSE),"NA")</f>
        <v>NA</v>
      </c>
      <c r="BG123" t="str">
        <f>_xlfn.IFNA(VLOOKUP($C123,[1]akclindata!$A:$U,21,FALSE),"NA")</f>
        <v>NA</v>
      </c>
      <c r="BH123" s="1" t="str">
        <f>_xlfn.IFNA(VLOOKUP($C123,[2]Sheet1!$1:$1048576,6,FALSE),_xlfn.IFNA(VLOOKUP($C123,'[2]Transfer 06.03.22'!$1:$1048576,7,FALSE),_xlfn.IFNA(VLOOKUP($C123,'[2]Transfer 06.08.22'!$1:$1048576,7,FALSE),"None")))</f>
        <v>None</v>
      </c>
    </row>
    <row r="124" spans="1:60" x14ac:dyDescent="0.25">
      <c r="A124" t="s">
        <v>452</v>
      </c>
      <c r="B124" s="3">
        <v>3.3521117860894998E-4</v>
      </c>
      <c r="C124" t="e">
        <v>#N/A</v>
      </c>
      <c r="D124">
        <v>1</v>
      </c>
      <c r="E124">
        <v>4.5</v>
      </c>
      <c r="F124" s="1" t="s">
        <v>40</v>
      </c>
      <c r="G124" t="s">
        <v>35</v>
      </c>
      <c r="H124" t="s">
        <v>36</v>
      </c>
      <c r="I124" t="s">
        <v>398</v>
      </c>
      <c r="J124" t="s">
        <v>438</v>
      </c>
      <c r="K124">
        <v>2</v>
      </c>
      <c r="L124">
        <v>67</v>
      </c>
      <c r="M124" t="s">
        <v>40</v>
      </c>
      <c r="N124" t="s">
        <v>39</v>
      </c>
      <c r="O124" t="s">
        <v>40</v>
      </c>
      <c r="P124" t="s">
        <v>40</v>
      </c>
      <c r="Q124" t="s">
        <v>40</v>
      </c>
      <c r="S124" t="s">
        <v>40</v>
      </c>
      <c r="T124" t="s">
        <v>40</v>
      </c>
      <c r="U124" t="s">
        <v>40</v>
      </c>
      <c r="V124" t="s">
        <v>40</v>
      </c>
      <c r="X124" s="1">
        <v>43515</v>
      </c>
      <c r="Y124" t="s">
        <v>40</v>
      </c>
      <c r="Z124" t="s">
        <v>444</v>
      </c>
      <c r="AA124">
        <v>16.202000000000002</v>
      </c>
      <c r="AB124">
        <v>72.909000000000006</v>
      </c>
      <c r="AC124" s="1">
        <v>43542</v>
      </c>
      <c r="AD124">
        <v>24</v>
      </c>
      <c r="AE124" t="s">
        <v>453</v>
      </c>
      <c r="AF124">
        <v>4</v>
      </c>
      <c r="AG124" t="s">
        <v>440</v>
      </c>
      <c r="AH124">
        <v>17.309999999999999</v>
      </c>
      <c r="AI124" s="1">
        <v>44510</v>
      </c>
      <c r="AJ124">
        <v>8077787292</v>
      </c>
      <c r="AK124">
        <v>79978092</v>
      </c>
      <c r="AL124">
        <v>2.3999999999999998E-3</v>
      </c>
      <c r="AM124">
        <v>41.31</v>
      </c>
      <c r="AN124">
        <v>97.26</v>
      </c>
      <c r="AO124">
        <v>93.04</v>
      </c>
      <c r="AP124" t="s">
        <v>398</v>
      </c>
      <c r="AQ124" t="s">
        <v>53</v>
      </c>
      <c r="AR124">
        <v>-3.4745359021946101</v>
      </c>
      <c r="AS124" t="s">
        <v>35</v>
      </c>
      <c r="AT124" t="s">
        <v>35</v>
      </c>
      <c r="AU124" t="s">
        <v>410</v>
      </c>
      <c r="AV124" t="str">
        <f>_xlfn.IFNA(VLOOKUP($C124,[1]akclindata!$A:$U,17,FALSE),"NA")</f>
        <v>NA</v>
      </c>
      <c r="AW124" t="str">
        <f>_xlfn.IFNA(VLOOKUP($C124,[1]akclindata!$A:$U,17,FALSE),"NA")</f>
        <v>NA</v>
      </c>
      <c r="AX124" t="str">
        <f>_xlfn.IFNA(VLOOKUP($C124,[1]akclindata!$A:$U,7,FALSE),"NA")</f>
        <v>NA</v>
      </c>
      <c r="AY124" t="str">
        <f>_xlfn.IFNA(VLOOKUP($C124,[1]akclindata!$A:$U,8,FALSE),"NA")</f>
        <v>NA</v>
      </c>
      <c r="AZ124" t="str">
        <f>_xlfn.IFNA(VLOOKUP($C124,[1]akclindata!$A:$U,9,FALSE),"NA")</f>
        <v>NA</v>
      </c>
      <c r="BA124" t="str">
        <f>_xlfn.IFNA(VLOOKUP($C124,[1]akclindata!$A:$U,10,FALSE),"NA")</f>
        <v>NA</v>
      </c>
      <c r="BB124" t="str">
        <f>_xlfn.IFNA(VLOOKUP($C124,[1]akclindata!$A:$U,11,FALSE),"NA")</f>
        <v>NA</v>
      </c>
      <c r="BC124" s="1" t="str">
        <f>_xlfn.IFNA(VLOOKUP($C124,[1]akclindata!$A:$U,6,FALSE),"NA")</f>
        <v>NA</v>
      </c>
      <c r="BD124" s="1" t="str">
        <f>_xlfn.IFNA(VLOOKUP($C124,[1]akclindata!$A:$U,18,FALSE),"NA")</f>
        <v>NA</v>
      </c>
      <c r="BE124" s="1" t="str">
        <f>_xlfn.IFNA(VLOOKUP($C124,[1]akclindata!$A:$U,19,FALSE),"NA")</f>
        <v>NA</v>
      </c>
      <c r="BF124" s="1" t="str">
        <f>_xlfn.IFNA(VLOOKUP($C124,[1]akclindata!$A:$U,20,FALSE),"NA")</f>
        <v>NA</v>
      </c>
      <c r="BG124" t="str">
        <f>_xlfn.IFNA(VLOOKUP($C124,[1]akclindata!$A:$U,21,FALSE),"NA")</f>
        <v>NA</v>
      </c>
      <c r="BH124" s="1" t="str">
        <f>_xlfn.IFNA(VLOOKUP($C124,[2]Sheet1!$1:$1048576,6,FALSE),_xlfn.IFNA(VLOOKUP($C124,'[2]Transfer 06.03.22'!$1:$1048576,7,FALSE),_xlfn.IFNA(VLOOKUP($C124,'[2]Transfer 06.08.22'!$1:$1048576,7,FALSE),"None")))</f>
        <v>None</v>
      </c>
    </row>
    <row r="125" spans="1:60" x14ac:dyDescent="0.25">
      <c r="A125" t="s">
        <v>454</v>
      </c>
      <c r="B125" s="3">
        <v>8.8794855350124202E-5</v>
      </c>
      <c r="C125" t="e">
        <v>#N/A</v>
      </c>
      <c r="D125">
        <v>1</v>
      </c>
      <c r="E125">
        <v>4.5</v>
      </c>
      <c r="F125" s="1" t="s">
        <v>40</v>
      </c>
      <c r="G125" t="s">
        <v>35</v>
      </c>
      <c r="H125" t="s">
        <v>36</v>
      </c>
      <c r="I125" t="s">
        <v>398</v>
      </c>
      <c r="J125" t="s">
        <v>438</v>
      </c>
      <c r="K125">
        <v>2</v>
      </c>
      <c r="L125">
        <v>50</v>
      </c>
      <c r="M125" t="s">
        <v>40</v>
      </c>
      <c r="N125" t="s">
        <v>39</v>
      </c>
      <c r="O125" t="s">
        <v>40</v>
      </c>
      <c r="P125" t="s">
        <v>40</v>
      </c>
      <c r="Q125" t="s">
        <v>40</v>
      </c>
      <c r="S125" t="s">
        <v>40</v>
      </c>
      <c r="T125" t="s">
        <v>40</v>
      </c>
      <c r="U125" t="s">
        <v>40</v>
      </c>
      <c r="V125" t="s">
        <v>40</v>
      </c>
      <c r="X125" s="1">
        <v>43515</v>
      </c>
      <c r="Y125" t="s">
        <v>40</v>
      </c>
      <c r="Z125" t="s">
        <v>444</v>
      </c>
      <c r="AA125">
        <v>4.0217777779999997</v>
      </c>
      <c r="AB125">
        <v>18.097999999999999</v>
      </c>
      <c r="AC125" s="1">
        <v>43542</v>
      </c>
      <c r="AD125">
        <v>24</v>
      </c>
      <c r="AE125" t="s">
        <v>455</v>
      </c>
      <c r="AF125">
        <v>4</v>
      </c>
      <c r="AG125" t="s">
        <v>440</v>
      </c>
      <c r="AH125">
        <v>14.32</v>
      </c>
      <c r="AI125" s="1">
        <v>44510</v>
      </c>
      <c r="AJ125">
        <v>8650762312</v>
      </c>
      <c r="AK125">
        <v>85651112</v>
      </c>
      <c r="AL125">
        <v>2.3999999999999998E-3</v>
      </c>
      <c r="AM125">
        <v>41.43</v>
      </c>
      <c r="AN125">
        <v>97.48</v>
      </c>
      <c r="AO125">
        <v>93.52</v>
      </c>
      <c r="AP125" t="s">
        <v>398</v>
      </c>
      <c r="AQ125" t="s">
        <v>53</v>
      </c>
      <c r="AR125">
        <v>-4.0515736310801698</v>
      </c>
      <c r="AS125" t="s">
        <v>35</v>
      </c>
      <c r="AT125" t="s">
        <v>35</v>
      </c>
      <c r="AU125" t="s">
        <v>410</v>
      </c>
      <c r="AV125" t="str">
        <f>_xlfn.IFNA(VLOOKUP($C125,[1]akclindata!$A:$U,17,FALSE),"NA")</f>
        <v>NA</v>
      </c>
      <c r="AW125" t="str">
        <f>_xlfn.IFNA(VLOOKUP($C125,[1]akclindata!$A:$U,17,FALSE),"NA")</f>
        <v>NA</v>
      </c>
      <c r="AX125" t="str">
        <f>_xlfn.IFNA(VLOOKUP($C125,[1]akclindata!$A:$U,7,FALSE),"NA")</f>
        <v>NA</v>
      </c>
      <c r="AY125" t="str">
        <f>_xlfn.IFNA(VLOOKUP($C125,[1]akclindata!$A:$U,8,FALSE),"NA")</f>
        <v>NA</v>
      </c>
      <c r="AZ125" t="str">
        <f>_xlfn.IFNA(VLOOKUP($C125,[1]akclindata!$A:$U,9,FALSE),"NA")</f>
        <v>NA</v>
      </c>
      <c r="BA125" t="str">
        <f>_xlfn.IFNA(VLOOKUP($C125,[1]akclindata!$A:$U,10,FALSE),"NA")</f>
        <v>NA</v>
      </c>
      <c r="BB125" t="str">
        <f>_xlfn.IFNA(VLOOKUP($C125,[1]akclindata!$A:$U,11,FALSE),"NA")</f>
        <v>NA</v>
      </c>
      <c r="BC125" s="1" t="str">
        <f>_xlfn.IFNA(VLOOKUP($C125,[1]akclindata!$A:$U,6,FALSE),"NA")</f>
        <v>NA</v>
      </c>
      <c r="BD125" s="1" t="str">
        <f>_xlfn.IFNA(VLOOKUP($C125,[1]akclindata!$A:$U,18,FALSE),"NA")</f>
        <v>NA</v>
      </c>
      <c r="BE125" s="1" t="str">
        <f>_xlfn.IFNA(VLOOKUP($C125,[1]akclindata!$A:$U,19,FALSE),"NA")</f>
        <v>NA</v>
      </c>
      <c r="BF125" s="1" t="str">
        <f>_xlfn.IFNA(VLOOKUP($C125,[1]akclindata!$A:$U,20,FALSE),"NA")</f>
        <v>NA</v>
      </c>
      <c r="BG125" t="str">
        <f>_xlfn.IFNA(VLOOKUP($C125,[1]akclindata!$A:$U,21,FALSE),"NA")</f>
        <v>NA</v>
      </c>
      <c r="BH125" s="1" t="str">
        <f>_xlfn.IFNA(VLOOKUP($C125,[2]Sheet1!$1:$1048576,6,FALSE),_xlfn.IFNA(VLOOKUP($C125,'[2]Transfer 06.03.22'!$1:$1048576,7,FALSE),_xlfn.IFNA(VLOOKUP($C125,'[2]Transfer 06.08.22'!$1:$1048576,7,FALSE),"None")))</f>
        <v>None</v>
      </c>
    </row>
    <row r="126" spans="1:60" x14ac:dyDescent="0.25">
      <c r="A126" t="s">
        <v>456</v>
      </c>
      <c r="B126" s="3">
        <v>3.9141668715083297E-5</v>
      </c>
      <c r="C126" t="e">
        <v>#N/A</v>
      </c>
      <c r="D126">
        <v>1</v>
      </c>
      <c r="E126">
        <v>4.5</v>
      </c>
      <c r="F126" s="1" t="s">
        <v>40</v>
      </c>
      <c r="G126" t="s">
        <v>35</v>
      </c>
      <c r="H126" t="s">
        <v>36</v>
      </c>
      <c r="I126" t="s">
        <v>398</v>
      </c>
      <c r="J126" t="s">
        <v>438</v>
      </c>
      <c r="K126">
        <v>2</v>
      </c>
      <c r="L126">
        <v>50</v>
      </c>
      <c r="M126" t="s">
        <v>40</v>
      </c>
      <c r="N126" t="s">
        <v>39</v>
      </c>
      <c r="O126" t="s">
        <v>40</v>
      </c>
      <c r="P126" t="s">
        <v>40</v>
      </c>
      <c r="Q126" t="s">
        <v>40</v>
      </c>
      <c r="S126" t="s">
        <v>40</v>
      </c>
      <c r="T126" t="s">
        <v>40</v>
      </c>
      <c r="U126" t="s">
        <v>40</v>
      </c>
      <c r="V126" t="s">
        <v>40</v>
      </c>
      <c r="X126" s="1">
        <v>43515</v>
      </c>
      <c r="Y126" t="s">
        <v>40</v>
      </c>
      <c r="Z126" t="s">
        <v>444</v>
      </c>
      <c r="AA126">
        <v>35.059222220000002</v>
      </c>
      <c r="AB126">
        <v>125</v>
      </c>
      <c r="AC126" s="1">
        <v>43542</v>
      </c>
      <c r="AD126">
        <v>24</v>
      </c>
      <c r="AE126" t="s">
        <v>457</v>
      </c>
      <c r="AF126">
        <v>4</v>
      </c>
      <c r="AG126" t="s">
        <v>440</v>
      </c>
      <c r="AH126">
        <v>14.54</v>
      </c>
      <c r="AI126" s="1">
        <v>44510</v>
      </c>
      <c r="AJ126">
        <v>11927043742</v>
      </c>
      <c r="AK126">
        <v>118089542</v>
      </c>
      <c r="AL126">
        <v>2.3999999999999998E-3</v>
      </c>
      <c r="AM126">
        <v>41.53</v>
      </c>
      <c r="AN126">
        <v>97.41</v>
      </c>
      <c r="AO126">
        <v>93.44</v>
      </c>
      <c r="AP126" t="s">
        <v>398</v>
      </c>
      <c r="AQ126" t="s">
        <v>53</v>
      </c>
      <c r="AR126">
        <v>-4.4073436637928296</v>
      </c>
      <c r="AS126" t="s">
        <v>35</v>
      </c>
      <c r="AT126" t="s">
        <v>35</v>
      </c>
      <c r="AU126" t="s">
        <v>410</v>
      </c>
      <c r="AV126" t="str">
        <f>_xlfn.IFNA(VLOOKUP($C126,[1]akclindata!$A:$U,17,FALSE),"NA")</f>
        <v>NA</v>
      </c>
      <c r="AW126" t="str">
        <f>_xlfn.IFNA(VLOOKUP($C126,[1]akclindata!$A:$U,17,FALSE),"NA")</f>
        <v>NA</v>
      </c>
      <c r="AX126" t="str">
        <f>_xlfn.IFNA(VLOOKUP($C126,[1]akclindata!$A:$U,7,FALSE),"NA")</f>
        <v>NA</v>
      </c>
      <c r="AY126" t="str">
        <f>_xlfn.IFNA(VLOOKUP($C126,[1]akclindata!$A:$U,8,FALSE),"NA")</f>
        <v>NA</v>
      </c>
      <c r="AZ126" t="str">
        <f>_xlfn.IFNA(VLOOKUP($C126,[1]akclindata!$A:$U,9,FALSE),"NA")</f>
        <v>NA</v>
      </c>
      <c r="BA126" t="str">
        <f>_xlfn.IFNA(VLOOKUP($C126,[1]akclindata!$A:$U,10,FALSE),"NA")</f>
        <v>NA</v>
      </c>
      <c r="BB126" t="str">
        <f>_xlfn.IFNA(VLOOKUP($C126,[1]akclindata!$A:$U,11,FALSE),"NA")</f>
        <v>NA</v>
      </c>
      <c r="BC126" s="1" t="str">
        <f>_xlfn.IFNA(VLOOKUP($C126,[1]akclindata!$A:$U,6,FALSE),"NA")</f>
        <v>NA</v>
      </c>
      <c r="BD126" s="1" t="str">
        <f>_xlfn.IFNA(VLOOKUP($C126,[1]akclindata!$A:$U,18,FALSE),"NA")</f>
        <v>NA</v>
      </c>
      <c r="BE126" s="1" t="str">
        <f>_xlfn.IFNA(VLOOKUP($C126,[1]akclindata!$A:$U,19,FALSE),"NA")</f>
        <v>NA</v>
      </c>
      <c r="BF126" s="1" t="str">
        <f>_xlfn.IFNA(VLOOKUP($C126,[1]akclindata!$A:$U,20,FALSE),"NA")</f>
        <v>NA</v>
      </c>
      <c r="BG126" t="str">
        <f>_xlfn.IFNA(VLOOKUP($C126,[1]akclindata!$A:$U,21,FALSE),"NA")</f>
        <v>NA</v>
      </c>
      <c r="BH126" s="1" t="str">
        <f>_xlfn.IFNA(VLOOKUP($C126,[2]Sheet1!$1:$1048576,6,FALSE),_xlfn.IFNA(VLOOKUP($C126,'[2]Transfer 06.03.22'!$1:$1048576,7,FALSE),_xlfn.IFNA(VLOOKUP($C126,'[2]Transfer 06.08.22'!$1:$1048576,7,FALSE),"None")))</f>
        <v>None</v>
      </c>
    </row>
    <row r="127" spans="1:60" x14ac:dyDescent="0.25">
      <c r="A127" t="s">
        <v>458</v>
      </c>
      <c r="B127">
        <v>2.1760302203464401E-3</v>
      </c>
      <c r="C127" t="e">
        <v>#N/A</v>
      </c>
      <c r="D127">
        <v>1</v>
      </c>
      <c r="E127">
        <v>4.5999999999999996</v>
      </c>
      <c r="F127" s="1" t="s">
        <v>40</v>
      </c>
      <c r="G127" t="s">
        <v>35</v>
      </c>
      <c r="H127" t="s">
        <v>36</v>
      </c>
      <c r="I127" t="s">
        <v>398</v>
      </c>
      <c r="J127" t="s">
        <v>438</v>
      </c>
      <c r="K127">
        <v>1</v>
      </c>
      <c r="L127">
        <v>69</v>
      </c>
      <c r="M127" t="s">
        <v>40</v>
      </c>
      <c r="N127" t="s">
        <v>39</v>
      </c>
      <c r="O127" t="s">
        <v>40</v>
      </c>
      <c r="P127" t="s">
        <v>40</v>
      </c>
      <c r="Q127" t="s">
        <v>40</v>
      </c>
      <c r="S127" t="s">
        <v>40</v>
      </c>
      <c r="T127" t="s">
        <v>40</v>
      </c>
      <c r="U127" t="s">
        <v>40</v>
      </c>
      <c r="V127" t="s">
        <v>40</v>
      </c>
      <c r="X127" s="1">
        <v>43515</v>
      </c>
      <c r="Y127" t="s">
        <v>40</v>
      </c>
      <c r="Z127" t="s">
        <v>444</v>
      </c>
      <c r="AA127">
        <v>6.7371739130000003</v>
      </c>
      <c r="AB127">
        <v>30.991</v>
      </c>
      <c r="AC127" s="1">
        <v>43542</v>
      </c>
      <c r="AD127">
        <v>24</v>
      </c>
      <c r="AE127" t="s">
        <v>459</v>
      </c>
      <c r="AF127">
        <v>4</v>
      </c>
      <c r="AG127" t="s">
        <v>440</v>
      </c>
      <c r="AH127">
        <v>13.28</v>
      </c>
      <c r="AI127" s="1">
        <v>44510</v>
      </c>
      <c r="AJ127">
        <v>8004065574</v>
      </c>
      <c r="AK127">
        <v>79248174</v>
      </c>
      <c r="AL127">
        <v>2.3999999999999998E-3</v>
      </c>
      <c r="AM127">
        <v>41.82</v>
      </c>
      <c r="AN127">
        <v>97.37</v>
      </c>
      <c r="AO127">
        <v>93.45</v>
      </c>
      <c r="AP127" t="s">
        <v>398</v>
      </c>
      <c r="AQ127" t="s">
        <v>46</v>
      </c>
      <c r="AR127">
        <v>-2.6613890098955699</v>
      </c>
      <c r="AS127" t="s">
        <v>35</v>
      </c>
      <c r="AT127" t="s">
        <v>35</v>
      </c>
      <c r="AU127" t="s">
        <v>403</v>
      </c>
      <c r="AV127" t="str">
        <f>_xlfn.IFNA(VLOOKUP($C127,[1]akclindata!$A:$U,17,FALSE),"NA")</f>
        <v>NA</v>
      </c>
      <c r="AW127" t="str">
        <f>_xlfn.IFNA(VLOOKUP($C127,[1]akclindata!$A:$U,17,FALSE),"NA")</f>
        <v>NA</v>
      </c>
      <c r="AX127" t="str">
        <f>_xlfn.IFNA(VLOOKUP($C127,[1]akclindata!$A:$U,7,FALSE),"NA")</f>
        <v>NA</v>
      </c>
      <c r="AY127" t="str">
        <f>_xlfn.IFNA(VLOOKUP($C127,[1]akclindata!$A:$U,8,FALSE),"NA")</f>
        <v>NA</v>
      </c>
      <c r="AZ127" t="str">
        <f>_xlfn.IFNA(VLOOKUP($C127,[1]akclindata!$A:$U,9,FALSE),"NA")</f>
        <v>NA</v>
      </c>
      <c r="BA127" t="str">
        <f>_xlfn.IFNA(VLOOKUP($C127,[1]akclindata!$A:$U,10,FALSE),"NA")</f>
        <v>NA</v>
      </c>
      <c r="BB127" t="str">
        <f>_xlfn.IFNA(VLOOKUP($C127,[1]akclindata!$A:$U,11,FALSE),"NA")</f>
        <v>NA</v>
      </c>
      <c r="BC127" s="1" t="str">
        <f>_xlfn.IFNA(VLOOKUP($C127,[1]akclindata!$A:$U,6,FALSE),"NA")</f>
        <v>NA</v>
      </c>
      <c r="BD127" s="1" t="str">
        <f>_xlfn.IFNA(VLOOKUP($C127,[1]akclindata!$A:$U,18,FALSE),"NA")</f>
        <v>NA</v>
      </c>
      <c r="BE127" s="1" t="str">
        <f>_xlfn.IFNA(VLOOKUP($C127,[1]akclindata!$A:$U,19,FALSE),"NA")</f>
        <v>NA</v>
      </c>
      <c r="BF127" s="1" t="str">
        <f>_xlfn.IFNA(VLOOKUP($C127,[1]akclindata!$A:$U,20,FALSE),"NA")</f>
        <v>NA</v>
      </c>
      <c r="BG127" t="str">
        <f>_xlfn.IFNA(VLOOKUP($C127,[1]akclindata!$A:$U,21,FALSE),"NA")</f>
        <v>NA</v>
      </c>
      <c r="BH127" s="1" t="str">
        <f>_xlfn.IFNA(VLOOKUP($C127,[2]Sheet1!$1:$1048576,6,FALSE),_xlfn.IFNA(VLOOKUP($C127,'[2]Transfer 06.03.22'!$1:$1048576,7,FALSE),_xlfn.IFNA(VLOOKUP($C127,'[2]Transfer 06.08.22'!$1:$1048576,7,FALSE),"None")))</f>
        <v>None</v>
      </c>
    </row>
    <row r="128" spans="1:60" x14ac:dyDescent="0.25">
      <c r="A128" t="s">
        <v>460</v>
      </c>
      <c r="B128" s="3">
        <v>8.1450690196349998E-4</v>
      </c>
      <c r="C128" t="e">
        <v>#N/A</v>
      </c>
      <c r="D128">
        <v>1</v>
      </c>
      <c r="E128">
        <v>4.3</v>
      </c>
      <c r="F128" s="1" t="s">
        <v>40</v>
      </c>
      <c r="G128" t="s">
        <v>35</v>
      </c>
      <c r="H128" t="s">
        <v>36</v>
      </c>
      <c r="I128" t="s">
        <v>398</v>
      </c>
      <c r="J128" t="s">
        <v>438</v>
      </c>
      <c r="K128">
        <v>2</v>
      </c>
      <c r="L128">
        <v>62</v>
      </c>
      <c r="M128" t="s">
        <v>40</v>
      </c>
      <c r="N128" t="s">
        <v>39</v>
      </c>
      <c r="O128" t="s">
        <v>40</v>
      </c>
      <c r="P128" t="s">
        <v>40</v>
      </c>
      <c r="Q128" t="s">
        <v>40</v>
      </c>
      <c r="S128" t="s">
        <v>40</v>
      </c>
      <c r="T128" t="s">
        <v>40</v>
      </c>
      <c r="U128" t="s">
        <v>40</v>
      </c>
      <c r="V128" t="s">
        <v>40</v>
      </c>
      <c r="X128" s="1">
        <v>43515</v>
      </c>
      <c r="Y128" t="s">
        <v>40</v>
      </c>
      <c r="Z128" t="s">
        <v>444</v>
      </c>
      <c r="AA128">
        <v>6.7859302330000002</v>
      </c>
      <c r="AB128">
        <v>29.179500000000001</v>
      </c>
      <c r="AC128" s="1">
        <v>43542</v>
      </c>
      <c r="AD128">
        <v>24</v>
      </c>
      <c r="AE128" t="s">
        <v>461</v>
      </c>
      <c r="AF128">
        <v>4</v>
      </c>
      <c r="AG128" t="s">
        <v>440</v>
      </c>
      <c r="AH128">
        <v>13.32</v>
      </c>
      <c r="AI128" s="1">
        <v>44510</v>
      </c>
      <c r="AJ128">
        <v>9186980402</v>
      </c>
      <c r="AK128">
        <v>90960202</v>
      </c>
      <c r="AL128">
        <v>2.3999999999999998E-3</v>
      </c>
      <c r="AM128">
        <v>41.78</v>
      </c>
      <c r="AN128">
        <v>97.47</v>
      </c>
      <c r="AO128">
        <v>93.57</v>
      </c>
      <c r="AP128" t="s">
        <v>398</v>
      </c>
      <c r="AQ128" t="s">
        <v>53</v>
      </c>
      <c r="AR128">
        <v>-3.0887513512265898</v>
      </c>
      <c r="AS128" t="s">
        <v>35</v>
      </c>
      <c r="AT128" t="s">
        <v>35</v>
      </c>
      <c r="AU128" t="s">
        <v>410</v>
      </c>
      <c r="AV128" t="str">
        <f>_xlfn.IFNA(VLOOKUP($C128,[1]akclindata!$A:$U,17,FALSE),"NA")</f>
        <v>NA</v>
      </c>
      <c r="AW128" t="str">
        <f>_xlfn.IFNA(VLOOKUP($C128,[1]akclindata!$A:$U,17,FALSE),"NA")</f>
        <v>NA</v>
      </c>
      <c r="AX128" t="str">
        <f>_xlfn.IFNA(VLOOKUP($C128,[1]akclindata!$A:$U,7,FALSE),"NA")</f>
        <v>NA</v>
      </c>
      <c r="AY128" t="str">
        <f>_xlfn.IFNA(VLOOKUP($C128,[1]akclindata!$A:$U,8,FALSE),"NA")</f>
        <v>NA</v>
      </c>
      <c r="AZ128" t="str">
        <f>_xlfn.IFNA(VLOOKUP($C128,[1]akclindata!$A:$U,9,FALSE),"NA")</f>
        <v>NA</v>
      </c>
      <c r="BA128" t="str">
        <f>_xlfn.IFNA(VLOOKUP($C128,[1]akclindata!$A:$U,10,FALSE),"NA")</f>
        <v>NA</v>
      </c>
      <c r="BB128" t="str">
        <f>_xlfn.IFNA(VLOOKUP($C128,[1]akclindata!$A:$U,11,FALSE),"NA")</f>
        <v>NA</v>
      </c>
      <c r="BC128" s="1" t="str">
        <f>_xlfn.IFNA(VLOOKUP($C128,[1]akclindata!$A:$U,6,FALSE),"NA")</f>
        <v>NA</v>
      </c>
      <c r="BD128" s="1" t="str">
        <f>_xlfn.IFNA(VLOOKUP($C128,[1]akclindata!$A:$U,18,FALSE),"NA")</f>
        <v>NA</v>
      </c>
      <c r="BE128" s="1" t="str">
        <f>_xlfn.IFNA(VLOOKUP($C128,[1]akclindata!$A:$U,19,FALSE),"NA")</f>
        <v>NA</v>
      </c>
      <c r="BF128" s="1" t="str">
        <f>_xlfn.IFNA(VLOOKUP($C128,[1]akclindata!$A:$U,20,FALSE),"NA")</f>
        <v>NA</v>
      </c>
      <c r="BG128" t="str">
        <f>_xlfn.IFNA(VLOOKUP($C128,[1]akclindata!$A:$U,21,FALSE),"NA")</f>
        <v>NA</v>
      </c>
      <c r="BH128" s="1" t="str">
        <f>_xlfn.IFNA(VLOOKUP($C128,[2]Sheet1!$1:$1048576,6,FALSE),_xlfn.IFNA(VLOOKUP($C128,'[2]Transfer 06.03.22'!$1:$1048576,7,FALSE),_xlfn.IFNA(VLOOKUP($C128,'[2]Transfer 06.08.22'!$1:$1048576,7,FALSE),"None")))</f>
        <v>None</v>
      </c>
    </row>
    <row r="129" spans="1:60" x14ac:dyDescent="0.25">
      <c r="A129" t="s">
        <v>462</v>
      </c>
      <c r="B129" s="3">
        <v>5.3790187038141996E-4</v>
      </c>
      <c r="C129" t="e">
        <v>#N/A</v>
      </c>
      <c r="D129">
        <v>1</v>
      </c>
      <c r="E129">
        <v>4.5</v>
      </c>
      <c r="F129" s="1" t="s">
        <v>40</v>
      </c>
      <c r="G129" t="s">
        <v>35</v>
      </c>
      <c r="H129" t="s">
        <v>36</v>
      </c>
      <c r="I129" t="s">
        <v>398</v>
      </c>
      <c r="J129" t="s">
        <v>438</v>
      </c>
      <c r="K129">
        <v>1</v>
      </c>
      <c r="L129">
        <v>61</v>
      </c>
      <c r="M129" t="s">
        <v>40</v>
      </c>
      <c r="N129" t="s">
        <v>39</v>
      </c>
      <c r="O129" t="s">
        <v>40</v>
      </c>
      <c r="P129" t="s">
        <v>40</v>
      </c>
      <c r="Q129" t="s">
        <v>40</v>
      </c>
      <c r="S129" t="s">
        <v>40</v>
      </c>
      <c r="T129" t="s">
        <v>40</v>
      </c>
      <c r="U129" t="s">
        <v>40</v>
      </c>
      <c r="V129" t="s">
        <v>40</v>
      </c>
      <c r="X129" s="1">
        <v>43515</v>
      </c>
      <c r="Y129" t="s">
        <v>40</v>
      </c>
      <c r="Z129" t="s">
        <v>444</v>
      </c>
      <c r="AA129">
        <v>12.830111110000001</v>
      </c>
      <c r="AB129">
        <v>57.735500000000002</v>
      </c>
      <c r="AC129" s="1">
        <v>43542</v>
      </c>
      <c r="AD129">
        <v>24</v>
      </c>
      <c r="AE129" t="s">
        <v>463</v>
      </c>
      <c r="AF129">
        <v>4</v>
      </c>
      <c r="AG129" t="s">
        <v>440</v>
      </c>
      <c r="AH129">
        <v>17.61</v>
      </c>
      <c r="AI129" s="1">
        <v>44510</v>
      </c>
      <c r="AJ129">
        <v>12472018936</v>
      </c>
      <c r="AK129">
        <v>123485336</v>
      </c>
      <c r="AL129">
        <v>2.3999999999999998E-3</v>
      </c>
      <c r="AM129">
        <v>41.63</v>
      </c>
      <c r="AN129">
        <v>97.49</v>
      </c>
      <c r="AO129">
        <v>93.54</v>
      </c>
      <c r="AP129" t="s">
        <v>398</v>
      </c>
      <c r="AQ129" t="s">
        <v>46</v>
      </c>
      <c r="AR129">
        <v>-3.26906327492991</v>
      </c>
      <c r="AS129" t="s">
        <v>35</v>
      </c>
      <c r="AT129" t="s">
        <v>35</v>
      </c>
      <c r="AU129" t="s">
        <v>403</v>
      </c>
      <c r="AV129" t="str">
        <f>_xlfn.IFNA(VLOOKUP($C129,[1]akclindata!$A:$U,17,FALSE),"NA")</f>
        <v>NA</v>
      </c>
      <c r="AW129" t="str">
        <f>_xlfn.IFNA(VLOOKUP($C129,[1]akclindata!$A:$U,17,FALSE),"NA")</f>
        <v>NA</v>
      </c>
      <c r="AX129" t="str">
        <f>_xlfn.IFNA(VLOOKUP($C129,[1]akclindata!$A:$U,7,FALSE),"NA")</f>
        <v>NA</v>
      </c>
      <c r="AY129" t="str">
        <f>_xlfn.IFNA(VLOOKUP($C129,[1]akclindata!$A:$U,8,FALSE),"NA")</f>
        <v>NA</v>
      </c>
      <c r="AZ129" t="str">
        <f>_xlfn.IFNA(VLOOKUP($C129,[1]akclindata!$A:$U,9,FALSE),"NA")</f>
        <v>NA</v>
      </c>
      <c r="BA129" t="str">
        <f>_xlfn.IFNA(VLOOKUP($C129,[1]akclindata!$A:$U,10,FALSE),"NA")</f>
        <v>NA</v>
      </c>
      <c r="BB129" t="str">
        <f>_xlfn.IFNA(VLOOKUP($C129,[1]akclindata!$A:$U,11,FALSE),"NA")</f>
        <v>NA</v>
      </c>
      <c r="BC129" s="1" t="str">
        <f>_xlfn.IFNA(VLOOKUP($C129,[1]akclindata!$A:$U,6,FALSE),"NA")</f>
        <v>NA</v>
      </c>
      <c r="BD129" s="1" t="str">
        <f>_xlfn.IFNA(VLOOKUP($C129,[1]akclindata!$A:$U,18,FALSE),"NA")</f>
        <v>NA</v>
      </c>
      <c r="BE129" s="1" t="str">
        <f>_xlfn.IFNA(VLOOKUP($C129,[1]akclindata!$A:$U,19,FALSE),"NA")</f>
        <v>NA</v>
      </c>
      <c r="BF129" s="1" t="str">
        <f>_xlfn.IFNA(VLOOKUP($C129,[1]akclindata!$A:$U,20,FALSE),"NA")</f>
        <v>NA</v>
      </c>
      <c r="BG129" t="str">
        <f>_xlfn.IFNA(VLOOKUP($C129,[1]akclindata!$A:$U,21,FALSE),"NA")</f>
        <v>NA</v>
      </c>
      <c r="BH129" s="1" t="str">
        <f>_xlfn.IFNA(VLOOKUP($C129,[2]Sheet1!$1:$1048576,6,FALSE),_xlfn.IFNA(VLOOKUP($C129,'[2]Transfer 06.03.22'!$1:$1048576,7,FALSE),_xlfn.IFNA(VLOOKUP($C129,'[2]Transfer 06.08.22'!$1:$1048576,7,FALSE),"None")))</f>
        <v>None</v>
      </c>
    </row>
    <row r="130" spans="1:60" x14ac:dyDescent="0.25">
      <c r="A130" t="s">
        <v>464</v>
      </c>
      <c r="B130">
        <v>2.23278580003029E-3</v>
      </c>
      <c r="C130" t="e">
        <v>#N/A</v>
      </c>
      <c r="D130">
        <v>1</v>
      </c>
      <c r="E130">
        <v>4.5</v>
      </c>
      <c r="F130" s="1" t="s">
        <v>40</v>
      </c>
      <c r="G130" t="s">
        <v>35</v>
      </c>
      <c r="H130" t="s">
        <v>36</v>
      </c>
      <c r="I130" t="s">
        <v>398</v>
      </c>
      <c r="J130" t="s">
        <v>438</v>
      </c>
      <c r="K130">
        <v>1</v>
      </c>
      <c r="L130">
        <v>71</v>
      </c>
      <c r="M130" t="s">
        <v>40</v>
      </c>
      <c r="N130" t="s">
        <v>39</v>
      </c>
      <c r="O130" t="s">
        <v>40</v>
      </c>
      <c r="P130" t="s">
        <v>40</v>
      </c>
      <c r="Q130" t="s">
        <v>40</v>
      </c>
      <c r="S130" t="s">
        <v>40</v>
      </c>
      <c r="T130" t="s">
        <v>40</v>
      </c>
      <c r="U130" t="s">
        <v>40</v>
      </c>
      <c r="V130" t="s">
        <v>40</v>
      </c>
      <c r="X130" s="1">
        <v>43515</v>
      </c>
      <c r="Y130" t="s">
        <v>40</v>
      </c>
      <c r="Z130" t="s">
        <v>444</v>
      </c>
      <c r="AA130">
        <v>4.4607777779999997</v>
      </c>
      <c r="AB130">
        <v>20.073499999999999</v>
      </c>
      <c r="AC130" s="1">
        <v>43543</v>
      </c>
      <c r="AD130">
        <v>25</v>
      </c>
      <c r="AE130" t="s">
        <v>445</v>
      </c>
      <c r="AF130">
        <v>4</v>
      </c>
      <c r="AG130" t="s">
        <v>440</v>
      </c>
      <c r="AH130">
        <v>13.43</v>
      </c>
      <c r="AI130" s="1">
        <v>44510</v>
      </c>
      <c r="AJ130">
        <v>10255957534</v>
      </c>
      <c r="AK130">
        <v>101544134</v>
      </c>
      <c r="AL130">
        <v>2.2000000000000001E-3</v>
      </c>
      <c r="AM130">
        <v>41.65</v>
      </c>
      <c r="AN130">
        <v>97.83</v>
      </c>
      <c r="AO130">
        <v>94.09</v>
      </c>
      <c r="AP130" t="s">
        <v>398</v>
      </c>
      <c r="AQ130" t="s">
        <v>46</v>
      </c>
      <c r="AR130">
        <v>-2.6501821677994402</v>
      </c>
      <c r="AS130" t="s">
        <v>35</v>
      </c>
      <c r="AT130" t="s">
        <v>35</v>
      </c>
      <c r="AU130" t="s">
        <v>403</v>
      </c>
      <c r="AV130" t="str">
        <f>_xlfn.IFNA(VLOOKUP($C130,[1]akclindata!$A:$U,17,FALSE),"NA")</f>
        <v>NA</v>
      </c>
      <c r="AW130" t="str">
        <f>_xlfn.IFNA(VLOOKUP($C130,[1]akclindata!$A:$U,17,FALSE),"NA")</f>
        <v>NA</v>
      </c>
      <c r="AX130" t="str">
        <f>_xlfn.IFNA(VLOOKUP($C130,[1]akclindata!$A:$U,7,FALSE),"NA")</f>
        <v>NA</v>
      </c>
      <c r="AY130" t="str">
        <f>_xlfn.IFNA(VLOOKUP($C130,[1]akclindata!$A:$U,8,FALSE),"NA")</f>
        <v>NA</v>
      </c>
      <c r="AZ130" t="str">
        <f>_xlfn.IFNA(VLOOKUP($C130,[1]akclindata!$A:$U,9,FALSE),"NA")</f>
        <v>NA</v>
      </c>
      <c r="BA130" t="str">
        <f>_xlfn.IFNA(VLOOKUP($C130,[1]akclindata!$A:$U,10,FALSE),"NA")</f>
        <v>NA</v>
      </c>
      <c r="BB130" t="str">
        <f>_xlfn.IFNA(VLOOKUP($C130,[1]akclindata!$A:$U,11,FALSE),"NA")</f>
        <v>NA</v>
      </c>
      <c r="BC130" s="1" t="str">
        <f>_xlfn.IFNA(VLOOKUP($C130,[1]akclindata!$A:$U,6,FALSE),"NA")</f>
        <v>NA</v>
      </c>
      <c r="BD130" s="1" t="str">
        <f>_xlfn.IFNA(VLOOKUP($C130,[1]akclindata!$A:$U,18,FALSE),"NA")</f>
        <v>NA</v>
      </c>
      <c r="BE130" s="1" t="str">
        <f>_xlfn.IFNA(VLOOKUP($C130,[1]akclindata!$A:$U,19,FALSE),"NA")</f>
        <v>NA</v>
      </c>
      <c r="BF130" s="1" t="str">
        <f>_xlfn.IFNA(VLOOKUP($C130,[1]akclindata!$A:$U,20,FALSE),"NA")</f>
        <v>NA</v>
      </c>
      <c r="BG130" t="str">
        <f>_xlfn.IFNA(VLOOKUP($C130,[1]akclindata!$A:$U,21,FALSE),"NA")</f>
        <v>NA</v>
      </c>
      <c r="BH130" s="1" t="str">
        <f>_xlfn.IFNA(VLOOKUP($C130,[2]Sheet1!$1:$1048576,6,FALSE),_xlfn.IFNA(VLOOKUP($C130,'[2]Transfer 06.03.22'!$1:$1048576,7,FALSE),_xlfn.IFNA(VLOOKUP($C130,'[2]Transfer 06.08.22'!$1:$1048576,7,FALSE),"None")))</f>
        <v>None</v>
      </c>
    </row>
    <row r="131" spans="1:60" x14ac:dyDescent="0.25">
      <c r="A131" t="s">
        <v>465</v>
      </c>
      <c r="B131">
        <v>8.0878433148669892E-3</v>
      </c>
      <c r="C131" t="e">
        <v>#N/A</v>
      </c>
      <c r="D131">
        <v>1</v>
      </c>
      <c r="E131">
        <v>4.5</v>
      </c>
      <c r="F131" s="1" t="s">
        <v>40</v>
      </c>
      <c r="G131" t="s">
        <v>35</v>
      </c>
      <c r="H131" t="s">
        <v>36</v>
      </c>
      <c r="I131" t="s">
        <v>398</v>
      </c>
      <c r="J131" t="s">
        <v>438</v>
      </c>
      <c r="K131">
        <v>1</v>
      </c>
      <c r="L131">
        <v>68</v>
      </c>
      <c r="M131" t="s">
        <v>40</v>
      </c>
      <c r="N131" t="s">
        <v>39</v>
      </c>
      <c r="O131" t="s">
        <v>40</v>
      </c>
      <c r="P131" t="s">
        <v>40</v>
      </c>
      <c r="Q131" t="s">
        <v>40</v>
      </c>
      <c r="S131" t="s">
        <v>40</v>
      </c>
      <c r="T131" t="s">
        <v>40</v>
      </c>
      <c r="U131" t="s">
        <v>40</v>
      </c>
      <c r="V131" t="s">
        <v>40</v>
      </c>
      <c r="X131" s="1">
        <v>43515</v>
      </c>
      <c r="Y131" t="s">
        <v>40</v>
      </c>
      <c r="Z131" t="s">
        <v>444</v>
      </c>
      <c r="AA131">
        <v>16.62466667</v>
      </c>
      <c r="AB131">
        <v>74.811000000000007</v>
      </c>
      <c r="AC131" s="1">
        <v>43543</v>
      </c>
      <c r="AD131">
        <v>25</v>
      </c>
      <c r="AE131" t="s">
        <v>447</v>
      </c>
      <c r="AF131">
        <v>4</v>
      </c>
      <c r="AG131" t="s">
        <v>440</v>
      </c>
      <c r="AH131">
        <v>19.2</v>
      </c>
      <c r="AI131" s="1">
        <v>44510</v>
      </c>
      <c r="AJ131">
        <v>7042029868</v>
      </c>
      <c r="AK131">
        <v>69723068</v>
      </c>
      <c r="AL131">
        <v>2.2000000000000001E-3</v>
      </c>
      <c r="AM131">
        <v>41.16</v>
      </c>
      <c r="AN131">
        <v>97.83</v>
      </c>
      <c r="AO131">
        <v>94.15</v>
      </c>
      <c r="AP131" t="s">
        <v>398</v>
      </c>
      <c r="AQ131" t="s">
        <v>46</v>
      </c>
      <c r="AR131">
        <v>-2.0886404838115502</v>
      </c>
      <c r="AS131" t="s">
        <v>35</v>
      </c>
      <c r="AT131" t="s">
        <v>35</v>
      </c>
      <c r="AU131" t="s">
        <v>403</v>
      </c>
      <c r="AV131" t="str">
        <f>_xlfn.IFNA(VLOOKUP($C131,[1]akclindata!$A:$U,17,FALSE),"NA")</f>
        <v>NA</v>
      </c>
      <c r="AW131" t="str">
        <f>_xlfn.IFNA(VLOOKUP($C131,[1]akclindata!$A:$U,17,FALSE),"NA")</f>
        <v>NA</v>
      </c>
      <c r="AX131" t="str">
        <f>_xlfn.IFNA(VLOOKUP($C131,[1]akclindata!$A:$U,7,FALSE),"NA")</f>
        <v>NA</v>
      </c>
      <c r="AY131" t="str">
        <f>_xlfn.IFNA(VLOOKUP($C131,[1]akclindata!$A:$U,8,FALSE),"NA")</f>
        <v>NA</v>
      </c>
      <c r="AZ131" t="str">
        <f>_xlfn.IFNA(VLOOKUP($C131,[1]akclindata!$A:$U,9,FALSE),"NA")</f>
        <v>NA</v>
      </c>
      <c r="BA131" t="str">
        <f>_xlfn.IFNA(VLOOKUP($C131,[1]akclindata!$A:$U,10,FALSE),"NA")</f>
        <v>NA</v>
      </c>
      <c r="BB131" t="str">
        <f>_xlfn.IFNA(VLOOKUP($C131,[1]akclindata!$A:$U,11,FALSE),"NA")</f>
        <v>NA</v>
      </c>
      <c r="BC131" s="1" t="str">
        <f>_xlfn.IFNA(VLOOKUP($C131,[1]akclindata!$A:$U,6,FALSE),"NA")</f>
        <v>NA</v>
      </c>
      <c r="BD131" s="1" t="str">
        <f>_xlfn.IFNA(VLOOKUP($C131,[1]akclindata!$A:$U,18,FALSE),"NA")</f>
        <v>NA</v>
      </c>
      <c r="BE131" s="1" t="str">
        <f>_xlfn.IFNA(VLOOKUP($C131,[1]akclindata!$A:$U,19,FALSE),"NA")</f>
        <v>NA</v>
      </c>
      <c r="BF131" s="1" t="str">
        <f>_xlfn.IFNA(VLOOKUP($C131,[1]akclindata!$A:$U,20,FALSE),"NA")</f>
        <v>NA</v>
      </c>
      <c r="BG131" t="str">
        <f>_xlfn.IFNA(VLOOKUP($C131,[1]akclindata!$A:$U,21,FALSE),"NA")</f>
        <v>NA</v>
      </c>
      <c r="BH131" s="1" t="str">
        <f>_xlfn.IFNA(VLOOKUP($C131,[2]Sheet1!$1:$1048576,6,FALSE),_xlfn.IFNA(VLOOKUP($C131,'[2]Transfer 06.03.22'!$1:$1048576,7,FALSE),_xlfn.IFNA(VLOOKUP($C131,'[2]Transfer 06.08.22'!$1:$1048576,7,FALSE),"None")))</f>
        <v>None</v>
      </c>
    </row>
    <row r="132" spans="1:60" x14ac:dyDescent="0.25">
      <c r="A132" t="s">
        <v>466</v>
      </c>
      <c r="B132" s="3">
        <v>3.1841498609672998E-4</v>
      </c>
      <c r="C132" t="e">
        <v>#N/A</v>
      </c>
      <c r="D132">
        <v>1</v>
      </c>
      <c r="E132">
        <v>4.2</v>
      </c>
      <c r="F132" s="1" t="s">
        <v>40</v>
      </c>
      <c r="G132" t="s">
        <v>35</v>
      </c>
      <c r="H132" t="s">
        <v>36</v>
      </c>
      <c r="I132" t="s">
        <v>398</v>
      </c>
      <c r="J132" t="s">
        <v>438</v>
      </c>
      <c r="K132">
        <v>2</v>
      </c>
      <c r="L132">
        <v>50</v>
      </c>
      <c r="M132" t="s">
        <v>40</v>
      </c>
      <c r="N132" t="s">
        <v>39</v>
      </c>
      <c r="O132" t="s">
        <v>40</v>
      </c>
      <c r="P132" t="s">
        <v>40</v>
      </c>
      <c r="Q132" t="s">
        <v>40</v>
      </c>
      <c r="S132" t="s">
        <v>40</v>
      </c>
      <c r="T132" t="s">
        <v>40</v>
      </c>
      <c r="U132" t="s">
        <v>40</v>
      </c>
      <c r="V132" t="s">
        <v>40</v>
      </c>
      <c r="X132" s="1">
        <v>43515</v>
      </c>
      <c r="Y132" t="s">
        <v>40</v>
      </c>
      <c r="Z132" t="s">
        <v>444</v>
      </c>
      <c r="AA132">
        <v>5.1035714289999996</v>
      </c>
      <c r="AB132">
        <v>21.434999999999999</v>
      </c>
      <c r="AC132" s="1">
        <v>43543</v>
      </c>
      <c r="AD132">
        <v>25</v>
      </c>
      <c r="AE132" t="s">
        <v>449</v>
      </c>
      <c r="AF132">
        <v>4</v>
      </c>
      <c r="AG132" t="s">
        <v>440</v>
      </c>
      <c r="AH132">
        <v>9.6999999999999993</v>
      </c>
      <c r="AI132" s="1">
        <v>44510</v>
      </c>
      <c r="AJ132">
        <v>7285044958</v>
      </c>
      <c r="AK132">
        <v>72129158</v>
      </c>
      <c r="AL132">
        <v>2.2000000000000001E-3</v>
      </c>
      <c r="AM132">
        <v>42.15</v>
      </c>
      <c r="AN132">
        <v>97.78</v>
      </c>
      <c r="AO132">
        <v>94.05</v>
      </c>
      <c r="AP132" t="s">
        <v>398</v>
      </c>
      <c r="AQ132" t="s">
        <v>53</v>
      </c>
      <c r="AR132">
        <v>-3.4968681926339702</v>
      </c>
      <c r="AS132" t="s">
        <v>35</v>
      </c>
      <c r="AT132" t="s">
        <v>35</v>
      </c>
      <c r="AU132" t="s">
        <v>410</v>
      </c>
      <c r="AV132" t="str">
        <f>_xlfn.IFNA(VLOOKUP($C132,[1]akclindata!$A:$U,17,FALSE),"NA")</f>
        <v>NA</v>
      </c>
      <c r="AW132" t="str">
        <f>_xlfn.IFNA(VLOOKUP($C132,[1]akclindata!$A:$U,17,FALSE),"NA")</f>
        <v>NA</v>
      </c>
      <c r="AX132" t="str">
        <f>_xlfn.IFNA(VLOOKUP($C132,[1]akclindata!$A:$U,7,FALSE),"NA")</f>
        <v>NA</v>
      </c>
      <c r="AY132" t="str">
        <f>_xlfn.IFNA(VLOOKUP($C132,[1]akclindata!$A:$U,8,FALSE),"NA")</f>
        <v>NA</v>
      </c>
      <c r="AZ132" t="str">
        <f>_xlfn.IFNA(VLOOKUP($C132,[1]akclindata!$A:$U,9,FALSE),"NA")</f>
        <v>NA</v>
      </c>
      <c r="BA132" t="str">
        <f>_xlfn.IFNA(VLOOKUP($C132,[1]akclindata!$A:$U,10,FALSE),"NA")</f>
        <v>NA</v>
      </c>
      <c r="BB132" t="str">
        <f>_xlfn.IFNA(VLOOKUP($C132,[1]akclindata!$A:$U,11,FALSE),"NA")</f>
        <v>NA</v>
      </c>
      <c r="BC132" s="1" t="str">
        <f>_xlfn.IFNA(VLOOKUP($C132,[1]akclindata!$A:$U,6,FALSE),"NA")</f>
        <v>NA</v>
      </c>
      <c r="BD132" s="1" t="str">
        <f>_xlfn.IFNA(VLOOKUP($C132,[1]akclindata!$A:$U,18,FALSE),"NA")</f>
        <v>NA</v>
      </c>
      <c r="BE132" s="1" t="str">
        <f>_xlfn.IFNA(VLOOKUP($C132,[1]akclindata!$A:$U,19,FALSE),"NA")</f>
        <v>NA</v>
      </c>
      <c r="BF132" s="1" t="str">
        <f>_xlfn.IFNA(VLOOKUP($C132,[1]akclindata!$A:$U,20,FALSE),"NA")</f>
        <v>NA</v>
      </c>
      <c r="BG132" t="str">
        <f>_xlfn.IFNA(VLOOKUP($C132,[1]akclindata!$A:$U,21,FALSE),"NA")</f>
        <v>NA</v>
      </c>
      <c r="BH132" s="1" t="str">
        <f>_xlfn.IFNA(VLOOKUP($C132,[2]Sheet1!$1:$1048576,6,FALSE),_xlfn.IFNA(VLOOKUP($C132,'[2]Transfer 06.03.22'!$1:$1048576,7,FALSE),_xlfn.IFNA(VLOOKUP($C132,'[2]Transfer 06.08.22'!$1:$1048576,7,FALSE),"None")))</f>
        <v>None</v>
      </c>
    </row>
    <row r="133" spans="1:60" x14ac:dyDescent="0.25">
      <c r="A133" t="s">
        <v>467</v>
      </c>
      <c r="B133" s="3">
        <v>8.0796815934093004E-4</v>
      </c>
      <c r="C133" t="e">
        <v>#N/A</v>
      </c>
      <c r="D133">
        <v>1</v>
      </c>
      <c r="E133">
        <v>4.3</v>
      </c>
      <c r="F133" s="1" t="s">
        <v>40</v>
      </c>
      <c r="G133" t="s">
        <v>35</v>
      </c>
      <c r="H133" t="s">
        <v>36</v>
      </c>
      <c r="I133" t="s">
        <v>398</v>
      </c>
      <c r="J133" t="s">
        <v>438</v>
      </c>
      <c r="K133">
        <v>1</v>
      </c>
      <c r="L133">
        <v>59</v>
      </c>
      <c r="M133" t="s">
        <v>40</v>
      </c>
      <c r="N133" t="s">
        <v>39</v>
      </c>
      <c r="O133" t="s">
        <v>40</v>
      </c>
      <c r="P133" t="s">
        <v>40</v>
      </c>
      <c r="Q133" t="s">
        <v>40</v>
      </c>
      <c r="S133" t="s">
        <v>40</v>
      </c>
      <c r="T133" t="s">
        <v>40</v>
      </c>
      <c r="U133" t="s">
        <v>40</v>
      </c>
      <c r="V133" t="s">
        <v>40</v>
      </c>
      <c r="X133" s="1">
        <v>43515</v>
      </c>
      <c r="Y133" t="s">
        <v>40</v>
      </c>
      <c r="Z133" t="s">
        <v>444</v>
      </c>
      <c r="AA133">
        <v>7.6329069770000002</v>
      </c>
      <c r="AB133">
        <v>32.8215</v>
      </c>
      <c r="AC133" s="1">
        <v>43543</v>
      </c>
      <c r="AD133">
        <v>25</v>
      </c>
      <c r="AE133" t="s">
        <v>451</v>
      </c>
      <c r="AF133">
        <v>4</v>
      </c>
      <c r="AG133" t="s">
        <v>440</v>
      </c>
      <c r="AH133">
        <v>10.84</v>
      </c>
      <c r="AI133" s="1">
        <v>44510</v>
      </c>
      <c r="AJ133">
        <v>9076333488</v>
      </c>
      <c r="AK133">
        <v>89864688</v>
      </c>
      <c r="AL133">
        <v>2.2000000000000001E-3</v>
      </c>
      <c r="AM133">
        <v>41.71</v>
      </c>
      <c r="AN133">
        <v>97.52</v>
      </c>
      <c r="AO133">
        <v>93.78</v>
      </c>
      <c r="AP133" t="s">
        <v>398</v>
      </c>
      <c r="AQ133" t="s">
        <v>46</v>
      </c>
      <c r="AR133">
        <v>-3.0922547157534201</v>
      </c>
      <c r="AS133" t="s">
        <v>35</v>
      </c>
      <c r="AT133" t="s">
        <v>35</v>
      </c>
      <c r="AU133" t="s">
        <v>403</v>
      </c>
      <c r="AV133" t="str">
        <f>_xlfn.IFNA(VLOOKUP($C133,[1]akclindata!$A:$U,17,FALSE),"NA")</f>
        <v>NA</v>
      </c>
      <c r="AW133" t="str">
        <f>_xlfn.IFNA(VLOOKUP($C133,[1]akclindata!$A:$U,17,FALSE),"NA")</f>
        <v>NA</v>
      </c>
      <c r="AX133" t="str">
        <f>_xlfn.IFNA(VLOOKUP($C133,[1]akclindata!$A:$U,7,FALSE),"NA")</f>
        <v>NA</v>
      </c>
      <c r="AY133" t="str">
        <f>_xlfn.IFNA(VLOOKUP($C133,[1]akclindata!$A:$U,8,FALSE),"NA")</f>
        <v>NA</v>
      </c>
      <c r="AZ133" t="str">
        <f>_xlfn.IFNA(VLOOKUP($C133,[1]akclindata!$A:$U,9,FALSE),"NA")</f>
        <v>NA</v>
      </c>
      <c r="BA133" t="str">
        <f>_xlfn.IFNA(VLOOKUP($C133,[1]akclindata!$A:$U,10,FALSE),"NA")</f>
        <v>NA</v>
      </c>
      <c r="BB133" t="str">
        <f>_xlfn.IFNA(VLOOKUP($C133,[1]akclindata!$A:$U,11,FALSE),"NA")</f>
        <v>NA</v>
      </c>
      <c r="BC133" s="1" t="str">
        <f>_xlfn.IFNA(VLOOKUP($C133,[1]akclindata!$A:$U,6,FALSE),"NA")</f>
        <v>NA</v>
      </c>
      <c r="BD133" s="1" t="str">
        <f>_xlfn.IFNA(VLOOKUP($C133,[1]akclindata!$A:$U,18,FALSE),"NA")</f>
        <v>NA</v>
      </c>
      <c r="BE133" s="1" t="str">
        <f>_xlfn.IFNA(VLOOKUP($C133,[1]akclindata!$A:$U,19,FALSE),"NA")</f>
        <v>NA</v>
      </c>
      <c r="BF133" s="1" t="str">
        <f>_xlfn.IFNA(VLOOKUP($C133,[1]akclindata!$A:$U,20,FALSE),"NA")</f>
        <v>NA</v>
      </c>
      <c r="BG133" t="str">
        <f>_xlfn.IFNA(VLOOKUP($C133,[1]akclindata!$A:$U,21,FALSE),"NA")</f>
        <v>NA</v>
      </c>
      <c r="BH133" s="1" t="str">
        <f>_xlfn.IFNA(VLOOKUP($C133,[2]Sheet1!$1:$1048576,6,FALSE),_xlfn.IFNA(VLOOKUP($C133,'[2]Transfer 06.03.22'!$1:$1048576,7,FALSE),_xlfn.IFNA(VLOOKUP($C133,'[2]Transfer 06.08.22'!$1:$1048576,7,FALSE),"None")))</f>
        <v>None</v>
      </c>
    </row>
    <row r="134" spans="1:60" x14ac:dyDescent="0.25">
      <c r="A134" t="s">
        <v>468</v>
      </c>
      <c r="B134" s="3">
        <v>4.4382134494152999E-4</v>
      </c>
      <c r="C134" t="e">
        <v>#N/A</v>
      </c>
      <c r="D134">
        <v>1</v>
      </c>
      <c r="E134">
        <v>4.5</v>
      </c>
      <c r="F134" s="1" t="s">
        <v>40</v>
      </c>
      <c r="G134" t="s">
        <v>35</v>
      </c>
      <c r="H134" t="s">
        <v>36</v>
      </c>
      <c r="I134" t="s">
        <v>398</v>
      </c>
      <c r="J134" t="s">
        <v>438</v>
      </c>
      <c r="K134">
        <v>1</v>
      </c>
      <c r="L134">
        <v>50</v>
      </c>
      <c r="M134" t="s">
        <v>40</v>
      </c>
      <c r="N134" t="s">
        <v>39</v>
      </c>
      <c r="O134" t="s">
        <v>40</v>
      </c>
      <c r="P134" t="s">
        <v>40</v>
      </c>
      <c r="Q134" t="s">
        <v>40</v>
      </c>
      <c r="S134" t="s">
        <v>40</v>
      </c>
      <c r="T134" t="s">
        <v>40</v>
      </c>
      <c r="U134" t="s">
        <v>40</v>
      </c>
      <c r="V134" t="s">
        <v>40</v>
      </c>
      <c r="X134" s="1">
        <v>43515</v>
      </c>
      <c r="Y134" t="s">
        <v>40</v>
      </c>
      <c r="Z134" t="s">
        <v>444</v>
      </c>
      <c r="AA134">
        <v>7.5373333330000003</v>
      </c>
      <c r="AB134">
        <v>33.917999999999999</v>
      </c>
      <c r="AC134" s="1">
        <v>43543</v>
      </c>
      <c r="AD134">
        <v>25</v>
      </c>
      <c r="AE134" t="s">
        <v>453</v>
      </c>
      <c r="AF134">
        <v>4</v>
      </c>
      <c r="AG134" t="s">
        <v>440</v>
      </c>
      <c r="AH134">
        <v>18.63</v>
      </c>
      <c r="AI134" s="1">
        <v>44510</v>
      </c>
      <c r="AJ134">
        <v>8538139636</v>
      </c>
      <c r="AK134">
        <v>84536036</v>
      </c>
      <c r="AL134">
        <v>2.2000000000000001E-3</v>
      </c>
      <c r="AM134">
        <v>42.78</v>
      </c>
      <c r="AN134">
        <v>97.8</v>
      </c>
      <c r="AO134">
        <v>94.09</v>
      </c>
      <c r="AP134" t="s">
        <v>398</v>
      </c>
      <c r="AQ134" t="s">
        <v>46</v>
      </c>
      <c r="AR134">
        <v>-3.3525990228940001</v>
      </c>
      <c r="AS134" t="s">
        <v>35</v>
      </c>
      <c r="AT134" t="s">
        <v>35</v>
      </c>
      <c r="AU134" t="s">
        <v>403</v>
      </c>
      <c r="AV134" t="str">
        <f>_xlfn.IFNA(VLOOKUP($C134,[1]akclindata!$A:$U,17,FALSE),"NA")</f>
        <v>NA</v>
      </c>
      <c r="AW134" t="str">
        <f>_xlfn.IFNA(VLOOKUP($C134,[1]akclindata!$A:$U,17,FALSE),"NA")</f>
        <v>NA</v>
      </c>
      <c r="AX134" t="str">
        <f>_xlfn.IFNA(VLOOKUP($C134,[1]akclindata!$A:$U,7,FALSE),"NA")</f>
        <v>NA</v>
      </c>
      <c r="AY134" t="str">
        <f>_xlfn.IFNA(VLOOKUP($C134,[1]akclindata!$A:$U,8,FALSE),"NA")</f>
        <v>NA</v>
      </c>
      <c r="AZ134" t="str">
        <f>_xlfn.IFNA(VLOOKUP($C134,[1]akclindata!$A:$U,9,FALSE),"NA")</f>
        <v>NA</v>
      </c>
      <c r="BA134" t="str">
        <f>_xlfn.IFNA(VLOOKUP($C134,[1]akclindata!$A:$U,10,FALSE),"NA")</f>
        <v>NA</v>
      </c>
      <c r="BB134" t="str">
        <f>_xlfn.IFNA(VLOOKUP($C134,[1]akclindata!$A:$U,11,FALSE),"NA")</f>
        <v>NA</v>
      </c>
      <c r="BC134" s="1" t="str">
        <f>_xlfn.IFNA(VLOOKUP($C134,[1]akclindata!$A:$U,6,FALSE),"NA")</f>
        <v>NA</v>
      </c>
      <c r="BD134" s="1" t="str">
        <f>_xlfn.IFNA(VLOOKUP($C134,[1]akclindata!$A:$U,18,FALSE),"NA")</f>
        <v>NA</v>
      </c>
      <c r="BE134" s="1" t="str">
        <f>_xlfn.IFNA(VLOOKUP($C134,[1]akclindata!$A:$U,19,FALSE),"NA")</f>
        <v>NA</v>
      </c>
      <c r="BF134" s="1" t="str">
        <f>_xlfn.IFNA(VLOOKUP($C134,[1]akclindata!$A:$U,20,FALSE),"NA")</f>
        <v>NA</v>
      </c>
      <c r="BG134" t="str">
        <f>_xlfn.IFNA(VLOOKUP($C134,[1]akclindata!$A:$U,21,FALSE),"NA")</f>
        <v>NA</v>
      </c>
      <c r="BH134" s="1" t="str">
        <f>_xlfn.IFNA(VLOOKUP($C134,[2]Sheet1!$1:$1048576,6,FALSE),_xlfn.IFNA(VLOOKUP($C134,'[2]Transfer 06.03.22'!$1:$1048576,7,FALSE),_xlfn.IFNA(VLOOKUP($C134,'[2]Transfer 06.08.22'!$1:$1048576,7,FALSE),"None")))</f>
        <v>None</v>
      </c>
    </row>
    <row r="135" spans="1:60" x14ac:dyDescent="0.25">
      <c r="A135" t="s">
        <v>469</v>
      </c>
      <c r="B135">
        <v>2.0827627976858099E-3</v>
      </c>
      <c r="C135" t="e">
        <v>#N/A</v>
      </c>
      <c r="D135">
        <v>1</v>
      </c>
      <c r="E135">
        <v>4.5</v>
      </c>
      <c r="F135" s="1" t="s">
        <v>40</v>
      </c>
      <c r="G135" t="s">
        <v>35</v>
      </c>
      <c r="H135" t="s">
        <v>36</v>
      </c>
      <c r="I135" t="s">
        <v>398</v>
      </c>
      <c r="J135" t="s">
        <v>438</v>
      </c>
      <c r="K135">
        <v>2</v>
      </c>
      <c r="L135">
        <v>53</v>
      </c>
      <c r="M135" t="s">
        <v>40</v>
      </c>
      <c r="N135" t="s">
        <v>39</v>
      </c>
      <c r="O135" t="s">
        <v>40</v>
      </c>
      <c r="P135" t="s">
        <v>40</v>
      </c>
      <c r="Q135" t="s">
        <v>40</v>
      </c>
      <c r="S135" t="s">
        <v>40</v>
      </c>
      <c r="T135" t="s">
        <v>40</v>
      </c>
      <c r="U135" t="s">
        <v>40</v>
      </c>
      <c r="V135" t="s">
        <v>40</v>
      </c>
      <c r="X135" s="1">
        <v>43515</v>
      </c>
      <c r="Y135" t="s">
        <v>40</v>
      </c>
      <c r="Z135" t="s">
        <v>444</v>
      </c>
      <c r="AA135">
        <v>4.8644444440000001</v>
      </c>
      <c r="AB135">
        <v>21.89</v>
      </c>
      <c r="AC135" s="1">
        <v>43543</v>
      </c>
      <c r="AD135">
        <v>25</v>
      </c>
      <c r="AE135" t="s">
        <v>455</v>
      </c>
      <c r="AF135">
        <v>4</v>
      </c>
      <c r="AG135" t="s">
        <v>440</v>
      </c>
      <c r="AH135">
        <v>15.82</v>
      </c>
      <c r="AI135" s="1">
        <v>44510</v>
      </c>
      <c r="AJ135">
        <v>6541945336</v>
      </c>
      <c r="AK135">
        <v>64771736</v>
      </c>
      <c r="AL135">
        <v>2.2000000000000001E-3</v>
      </c>
      <c r="AM135">
        <v>42.35</v>
      </c>
      <c r="AN135">
        <v>97.8</v>
      </c>
      <c r="AO135">
        <v>94.12</v>
      </c>
      <c r="AP135" t="s">
        <v>398</v>
      </c>
      <c r="AQ135" t="s">
        <v>53</v>
      </c>
      <c r="AR135">
        <v>-2.6804547126328302</v>
      </c>
      <c r="AS135" t="s">
        <v>35</v>
      </c>
      <c r="AT135" t="s">
        <v>35</v>
      </c>
      <c r="AU135" t="s">
        <v>410</v>
      </c>
      <c r="AV135" t="str">
        <f>_xlfn.IFNA(VLOOKUP($C135,[1]akclindata!$A:$U,17,FALSE),"NA")</f>
        <v>NA</v>
      </c>
      <c r="AW135" t="str">
        <f>_xlfn.IFNA(VLOOKUP($C135,[1]akclindata!$A:$U,17,FALSE),"NA")</f>
        <v>NA</v>
      </c>
      <c r="AX135" t="str">
        <f>_xlfn.IFNA(VLOOKUP($C135,[1]akclindata!$A:$U,7,FALSE),"NA")</f>
        <v>NA</v>
      </c>
      <c r="AY135" t="str">
        <f>_xlfn.IFNA(VLOOKUP($C135,[1]akclindata!$A:$U,8,FALSE),"NA")</f>
        <v>NA</v>
      </c>
      <c r="AZ135" t="str">
        <f>_xlfn.IFNA(VLOOKUP($C135,[1]akclindata!$A:$U,9,FALSE),"NA")</f>
        <v>NA</v>
      </c>
      <c r="BA135" t="str">
        <f>_xlfn.IFNA(VLOOKUP($C135,[1]akclindata!$A:$U,10,FALSE),"NA")</f>
        <v>NA</v>
      </c>
      <c r="BB135" t="str">
        <f>_xlfn.IFNA(VLOOKUP($C135,[1]akclindata!$A:$U,11,FALSE),"NA")</f>
        <v>NA</v>
      </c>
      <c r="BC135" s="1" t="str">
        <f>_xlfn.IFNA(VLOOKUP($C135,[1]akclindata!$A:$U,6,FALSE),"NA")</f>
        <v>NA</v>
      </c>
      <c r="BD135" s="1" t="str">
        <f>_xlfn.IFNA(VLOOKUP($C135,[1]akclindata!$A:$U,18,FALSE),"NA")</f>
        <v>NA</v>
      </c>
      <c r="BE135" s="1" t="str">
        <f>_xlfn.IFNA(VLOOKUP($C135,[1]akclindata!$A:$U,19,FALSE),"NA")</f>
        <v>NA</v>
      </c>
      <c r="BF135" s="1" t="str">
        <f>_xlfn.IFNA(VLOOKUP($C135,[1]akclindata!$A:$U,20,FALSE),"NA")</f>
        <v>NA</v>
      </c>
      <c r="BG135" t="str">
        <f>_xlfn.IFNA(VLOOKUP($C135,[1]akclindata!$A:$U,21,FALSE),"NA")</f>
        <v>NA</v>
      </c>
      <c r="BH135" s="1" t="str">
        <f>_xlfn.IFNA(VLOOKUP($C135,[2]Sheet1!$1:$1048576,6,FALSE),_xlfn.IFNA(VLOOKUP($C135,'[2]Transfer 06.03.22'!$1:$1048576,7,FALSE),_xlfn.IFNA(VLOOKUP($C135,'[2]Transfer 06.08.22'!$1:$1048576,7,FALSE),"None")))</f>
        <v>None</v>
      </c>
    </row>
    <row r="136" spans="1:60" x14ac:dyDescent="0.25">
      <c r="A136" t="s">
        <v>470</v>
      </c>
      <c r="B136">
        <v>3.1550023674500401E-3</v>
      </c>
      <c r="C136" t="e">
        <v>#N/A</v>
      </c>
      <c r="D136">
        <v>1</v>
      </c>
      <c r="E136">
        <v>4.5</v>
      </c>
      <c r="F136" s="1" t="s">
        <v>40</v>
      </c>
      <c r="G136" t="s">
        <v>35</v>
      </c>
      <c r="H136" t="s">
        <v>36</v>
      </c>
      <c r="I136" t="s">
        <v>398</v>
      </c>
      <c r="J136" t="s">
        <v>438</v>
      </c>
      <c r="K136">
        <v>1</v>
      </c>
      <c r="L136">
        <v>59</v>
      </c>
      <c r="M136" t="s">
        <v>40</v>
      </c>
      <c r="N136" t="s">
        <v>39</v>
      </c>
      <c r="O136" t="s">
        <v>40</v>
      </c>
      <c r="P136" t="s">
        <v>40</v>
      </c>
      <c r="Q136" t="s">
        <v>40</v>
      </c>
      <c r="S136" t="s">
        <v>40</v>
      </c>
      <c r="T136" t="s">
        <v>40</v>
      </c>
      <c r="U136" t="s">
        <v>40</v>
      </c>
      <c r="V136" t="s">
        <v>40</v>
      </c>
      <c r="X136" s="1">
        <v>43515</v>
      </c>
      <c r="Y136" t="s">
        <v>40</v>
      </c>
      <c r="Z136" t="s">
        <v>444</v>
      </c>
      <c r="AA136">
        <v>5.4903333329999997</v>
      </c>
      <c r="AB136">
        <v>24.706499999999998</v>
      </c>
      <c r="AC136" s="1">
        <v>43543</v>
      </c>
      <c r="AD136">
        <v>25</v>
      </c>
      <c r="AE136" t="s">
        <v>457</v>
      </c>
      <c r="AF136">
        <v>4</v>
      </c>
      <c r="AG136" t="s">
        <v>440</v>
      </c>
      <c r="AH136">
        <v>10.68</v>
      </c>
      <c r="AI136" s="1">
        <v>44510</v>
      </c>
      <c r="AJ136">
        <v>8337201752</v>
      </c>
      <c r="AK136">
        <v>82546552</v>
      </c>
      <c r="AL136">
        <v>2.2000000000000001E-3</v>
      </c>
      <c r="AM136">
        <v>42.14</v>
      </c>
      <c r="AN136">
        <v>97.42</v>
      </c>
      <c r="AO136">
        <v>93.46</v>
      </c>
      <c r="AP136" t="s">
        <v>398</v>
      </c>
      <c r="AQ136" t="s">
        <v>46</v>
      </c>
      <c r="AR136">
        <v>-2.4996279443659</v>
      </c>
      <c r="AS136" t="s">
        <v>35</v>
      </c>
      <c r="AT136" t="s">
        <v>35</v>
      </c>
      <c r="AU136" t="s">
        <v>403</v>
      </c>
      <c r="AV136" t="str">
        <f>_xlfn.IFNA(VLOOKUP($C136,[1]akclindata!$A:$U,17,FALSE),"NA")</f>
        <v>NA</v>
      </c>
      <c r="AW136" t="str">
        <f>_xlfn.IFNA(VLOOKUP($C136,[1]akclindata!$A:$U,17,FALSE),"NA")</f>
        <v>NA</v>
      </c>
      <c r="AX136" t="str">
        <f>_xlfn.IFNA(VLOOKUP($C136,[1]akclindata!$A:$U,7,FALSE),"NA")</f>
        <v>NA</v>
      </c>
      <c r="AY136" t="str">
        <f>_xlfn.IFNA(VLOOKUP($C136,[1]akclindata!$A:$U,8,FALSE),"NA")</f>
        <v>NA</v>
      </c>
      <c r="AZ136" t="str">
        <f>_xlfn.IFNA(VLOOKUP($C136,[1]akclindata!$A:$U,9,FALSE),"NA")</f>
        <v>NA</v>
      </c>
      <c r="BA136" t="str">
        <f>_xlfn.IFNA(VLOOKUP($C136,[1]akclindata!$A:$U,10,FALSE),"NA")</f>
        <v>NA</v>
      </c>
      <c r="BB136" t="str">
        <f>_xlfn.IFNA(VLOOKUP($C136,[1]akclindata!$A:$U,11,FALSE),"NA")</f>
        <v>NA</v>
      </c>
      <c r="BC136" s="1" t="str">
        <f>_xlfn.IFNA(VLOOKUP($C136,[1]akclindata!$A:$U,6,FALSE),"NA")</f>
        <v>NA</v>
      </c>
      <c r="BD136" s="1" t="str">
        <f>_xlfn.IFNA(VLOOKUP($C136,[1]akclindata!$A:$U,18,FALSE),"NA")</f>
        <v>NA</v>
      </c>
      <c r="BE136" s="1" t="str">
        <f>_xlfn.IFNA(VLOOKUP($C136,[1]akclindata!$A:$U,19,FALSE),"NA")</f>
        <v>NA</v>
      </c>
      <c r="BF136" s="1" t="str">
        <f>_xlfn.IFNA(VLOOKUP($C136,[1]akclindata!$A:$U,20,FALSE),"NA")</f>
        <v>NA</v>
      </c>
      <c r="BG136" t="str">
        <f>_xlfn.IFNA(VLOOKUP($C136,[1]akclindata!$A:$U,21,FALSE),"NA")</f>
        <v>NA</v>
      </c>
      <c r="BH136" s="1" t="str">
        <f>_xlfn.IFNA(VLOOKUP($C136,[2]Sheet1!$1:$1048576,6,FALSE),_xlfn.IFNA(VLOOKUP($C136,'[2]Transfer 06.03.22'!$1:$1048576,7,FALSE),_xlfn.IFNA(VLOOKUP($C136,'[2]Transfer 06.08.22'!$1:$1048576,7,FALSE),"None")))</f>
        <v>None</v>
      </c>
    </row>
    <row r="137" spans="1:60" x14ac:dyDescent="0.25">
      <c r="A137" t="s">
        <v>471</v>
      </c>
      <c r="B137">
        <v>2.8962103471113301E-2</v>
      </c>
      <c r="C137" t="e">
        <v>#N/A</v>
      </c>
      <c r="D137">
        <v>1</v>
      </c>
      <c r="E137">
        <v>4.4000000000000004</v>
      </c>
      <c r="F137" s="1" t="s">
        <v>40</v>
      </c>
      <c r="G137" t="s">
        <v>35</v>
      </c>
      <c r="H137" t="s">
        <v>36</v>
      </c>
      <c r="I137" t="s">
        <v>398</v>
      </c>
      <c r="J137" t="s">
        <v>438</v>
      </c>
      <c r="K137">
        <v>2</v>
      </c>
      <c r="L137">
        <v>63</v>
      </c>
      <c r="M137" t="s">
        <v>40</v>
      </c>
      <c r="N137" t="s">
        <v>39</v>
      </c>
      <c r="O137" t="s">
        <v>40</v>
      </c>
      <c r="P137" t="s">
        <v>40</v>
      </c>
      <c r="Q137" t="s">
        <v>40</v>
      </c>
      <c r="S137" t="s">
        <v>40</v>
      </c>
      <c r="T137" t="s">
        <v>40</v>
      </c>
      <c r="U137" t="s">
        <v>40</v>
      </c>
      <c r="V137" t="s">
        <v>40</v>
      </c>
      <c r="X137" s="1">
        <v>43515</v>
      </c>
      <c r="Y137" t="s">
        <v>40</v>
      </c>
      <c r="Z137" t="s">
        <v>444</v>
      </c>
      <c r="AA137">
        <v>2.454090909</v>
      </c>
      <c r="AB137">
        <v>10.798</v>
      </c>
      <c r="AC137" s="1">
        <v>43543</v>
      </c>
      <c r="AD137">
        <v>25</v>
      </c>
      <c r="AE137" t="s">
        <v>459</v>
      </c>
      <c r="AF137">
        <v>4</v>
      </c>
      <c r="AG137" t="s">
        <v>440</v>
      </c>
      <c r="AH137">
        <v>8.08</v>
      </c>
      <c r="AI137" s="1">
        <v>44510</v>
      </c>
      <c r="AJ137">
        <v>8507755806</v>
      </c>
      <c r="AK137">
        <v>84235206</v>
      </c>
      <c r="AL137">
        <v>2.3E-3</v>
      </c>
      <c r="AM137">
        <v>42.43</v>
      </c>
      <c r="AN137">
        <v>96.6</v>
      </c>
      <c r="AO137">
        <v>92.55</v>
      </c>
      <c r="AP137" t="s">
        <v>398</v>
      </c>
      <c r="AQ137" t="s">
        <v>53</v>
      </c>
      <c r="AR137">
        <v>-1.52540607859265</v>
      </c>
      <c r="AS137" t="s">
        <v>35</v>
      </c>
      <c r="AT137" t="s">
        <v>35</v>
      </c>
      <c r="AU137" t="s">
        <v>410</v>
      </c>
      <c r="AV137" t="str">
        <f>_xlfn.IFNA(VLOOKUP($C137,[1]akclindata!$A:$U,17,FALSE),"NA")</f>
        <v>NA</v>
      </c>
      <c r="AW137" t="str">
        <f>_xlfn.IFNA(VLOOKUP($C137,[1]akclindata!$A:$U,17,FALSE),"NA")</f>
        <v>NA</v>
      </c>
      <c r="AX137" t="str">
        <f>_xlfn.IFNA(VLOOKUP($C137,[1]akclindata!$A:$U,7,FALSE),"NA")</f>
        <v>NA</v>
      </c>
      <c r="AY137" t="str">
        <f>_xlfn.IFNA(VLOOKUP($C137,[1]akclindata!$A:$U,8,FALSE),"NA")</f>
        <v>NA</v>
      </c>
      <c r="AZ137" t="str">
        <f>_xlfn.IFNA(VLOOKUP($C137,[1]akclindata!$A:$U,9,FALSE),"NA")</f>
        <v>NA</v>
      </c>
      <c r="BA137" t="str">
        <f>_xlfn.IFNA(VLOOKUP($C137,[1]akclindata!$A:$U,10,FALSE),"NA")</f>
        <v>NA</v>
      </c>
      <c r="BB137" t="str">
        <f>_xlfn.IFNA(VLOOKUP($C137,[1]akclindata!$A:$U,11,FALSE),"NA")</f>
        <v>NA</v>
      </c>
      <c r="BC137" s="1" t="str">
        <f>_xlfn.IFNA(VLOOKUP($C137,[1]akclindata!$A:$U,6,FALSE),"NA")</f>
        <v>NA</v>
      </c>
      <c r="BD137" s="1" t="str">
        <f>_xlfn.IFNA(VLOOKUP($C137,[1]akclindata!$A:$U,18,FALSE),"NA")</f>
        <v>NA</v>
      </c>
      <c r="BE137" s="1" t="str">
        <f>_xlfn.IFNA(VLOOKUP($C137,[1]akclindata!$A:$U,19,FALSE),"NA")</f>
        <v>NA</v>
      </c>
      <c r="BF137" s="1" t="str">
        <f>_xlfn.IFNA(VLOOKUP($C137,[1]akclindata!$A:$U,20,FALSE),"NA")</f>
        <v>NA</v>
      </c>
      <c r="BG137" t="str">
        <f>_xlfn.IFNA(VLOOKUP($C137,[1]akclindata!$A:$U,21,FALSE),"NA")</f>
        <v>NA</v>
      </c>
      <c r="BH137" s="1" t="str">
        <f>_xlfn.IFNA(VLOOKUP($C137,[2]Sheet1!$1:$1048576,6,FALSE),_xlfn.IFNA(VLOOKUP($C137,'[2]Transfer 06.03.22'!$1:$1048576,7,FALSE),_xlfn.IFNA(VLOOKUP($C137,'[2]Transfer 06.08.22'!$1:$1048576,7,FALSE),"None")))</f>
        <v>None</v>
      </c>
    </row>
    <row r="138" spans="1:60" x14ac:dyDescent="0.25">
      <c r="A138" t="s">
        <v>472</v>
      </c>
      <c r="B138">
        <v>1.33983741745352E-2</v>
      </c>
      <c r="C138" t="e">
        <v>#N/A</v>
      </c>
      <c r="D138">
        <v>1</v>
      </c>
      <c r="E138">
        <v>4.4000000000000004</v>
      </c>
      <c r="F138" s="1" t="s">
        <v>40</v>
      </c>
      <c r="G138" t="s">
        <v>35</v>
      </c>
      <c r="H138" t="s">
        <v>36</v>
      </c>
      <c r="I138" t="s">
        <v>398</v>
      </c>
      <c r="J138" t="s">
        <v>438</v>
      </c>
      <c r="K138">
        <v>1</v>
      </c>
      <c r="L138">
        <v>61</v>
      </c>
      <c r="M138" t="s">
        <v>40</v>
      </c>
      <c r="N138" t="s">
        <v>39</v>
      </c>
      <c r="O138" t="s">
        <v>40</v>
      </c>
      <c r="P138" t="s">
        <v>40</v>
      </c>
      <c r="Q138" t="s">
        <v>40</v>
      </c>
      <c r="S138" t="s">
        <v>40</v>
      </c>
      <c r="T138" t="s">
        <v>40</v>
      </c>
      <c r="U138" t="s">
        <v>40</v>
      </c>
      <c r="V138" t="s">
        <v>40</v>
      </c>
      <c r="X138" s="1">
        <v>43515</v>
      </c>
      <c r="Y138" t="s">
        <v>40</v>
      </c>
      <c r="Z138" t="s">
        <v>444</v>
      </c>
      <c r="AA138">
        <v>8.6643181820000006</v>
      </c>
      <c r="AB138">
        <v>38.122999999999998</v>
      </c>
      <c r="AC138" s="1">
        <v>43543</v>
      </c>
      <c r="AD138">
        <v>25</v>
      </c>
      <c r="AE138" t="s">
        <v>461</v>
      </c>
      <c r="AF138">
        <v>4</v>
      </c>
      <c r="AG138" t="s">
        <v>440</v>
      </c>
      <c r="AH138">
        <v>20.54</v>
      </c>
      <c r="AI138" s="1">
        <v>44510</v>
      </c>
      <c r="AJ138">
        <v>8445919768</v>
      </c>
      <c r="AK138">
        <v>83622968</v>
      </c>
      <c r="AL138">
        <v>2.3E-3</v>
      </c>
      <c r="AM138">
        <v>41.86</v>
      </c>
      <c r="AN138">
        <v>97.62</v>
      </c>
      <c r="AO138">
        <v>93.79</v>
      </c>
      <c r="AP138" t="s">
        <v>398</v>
      </c>
      <c r="AQ138" t="s">
        <v>46</v>
      </c>
      <c r="AR138">
        <v>-1.8670897246964999</v>
      </c>
      <c r="AS138" t="s">
        <v>35</v>
      </c>
      <c r="AT138" t="s">
        <v>35</v>
      </c>
      <c r="AU138" t="s">
        <v>403</v>
      </c>
      <c r="AV138" t="str">
        <f>_xlfn.IFNA(VLOOKUP($C138,[1]akclindata!$A:$U,17,FALSE),"NA")</f>
        <v>NA</v>
      </c>
      <c r="AW138" t="str">
        <f>_xlfn.IFNA(VLOOKUP($C138,[1]akclindata!$A:$U,17,FALSE),"NA")</f>
        <v>NA</v>
      </c>
      <c r="AX138" t="str">
        <f>_xlfn.IFNA(VLOOKUP($C138,[1]akclindata!$A:$U,7,FALSE),"NA")</f>
        <v>NA</v>
      </c>
      <c r="AY138" t="str">
        <f>_xlfn.IFNA(VLOOKUP($C138,[1]akclindata!$A:$U,8,FALSE),"NA")</f>
        <v>NA</v>
      </c>
      <c r="AZ138" t="str">
        <f>_xlfn.IFNA(VLOOKUP($C138,[1]akclindata!$A:$U,9,FALSE),"NA")</f>
        <v>NA</v>
      </c>
      <c r="BA138" t="str">
        <f>_xlfn.IFNA(VLOOKUP($C138,[1]akclindata!$A:$U,10,FALSE),"NA")</f>
        <v>NA</v>
      </c>
      <c r="BB138" t="str">
        <f>_xlfn.IFNA(VLOOKUP($C138,[1]akclindata!$A:$U,11,FALSE),"NA")</f>
        <v>NA</v>
      </c>
      <c r="BC138" s="1" t="str">
        <f>_xlfn.IFNA(VLOOKUP($C138,[1]akclindata!$A:$U,6,FALSE),"NA")</f>
        <v>NA</v>
      </c>
      <c r="BD138" s="1" t="str">
        <f>_xlfn.IFNA(VLOOKUP($C138,[1]akclindata!$A:$U,18,FALSE),"NA")</f>
        <v>NA</v>
      </c>
      <c r="BE138" s="1" t="str">
        <f>_xlfn.IFNA(VLOOKUP($C138,[1]akclindata!$A:$U,19,FALSE),"NA")</f>
        <v>NA</v>
      </c>
      <c r="BF138" s="1" t="str">
        <f>_xlfn.IFNA(VLOOKUP($C138,[1]akclindata!$A:$U,20,FALSE),"NA")</f>
        <v>NA</v>
      </c>
      <c r="BG138" t="str">
        <f>_xlfn.IFNA(VLOOKUP($C138,[1]akclindata!$A:$U,21,FALSE),"NA")</f>
        <v>NA</v>
      </c>
      <c r="BH138" s="1" t="str">
        <f>_xlfn.IFNA(VLOOKUP($C138,[2]Sheet1!$1:$1048576,6,FALSE),_xlfn.IFNA(VLOOKUP($C138,'[2]Transfer 06.03.22'!$1:$1048576,7,FALSE),_xlfn.IFNA(VLOOKUP($C138,'[2]Transfer 06.08.22'!$1:$1048576,7,FALSE),"None")))</f>
        <v>None</v>
      </c>
    </row>
    <row r="139" spans="1:60" x14ac:dyDescent="0.25">
      <c r="A139" t="s">
        <v>473</v>
      </c>
      <c r="B139">
        <v>1.02439705050302E-3</v>
      </c>
      <c r="C139" t="e">
        <v>#N/A</v>
      </c>
      <c r="D139">
        <v>1</v>
      </c>
      <c r="E139">
        <v>4.4000000000000004</v>
      </c>
      <c r="F139" s="1" t="s">
        <v>40</v>
      </c>
      <c r="G139" t="s">
        <v>35</v>
      </c>
      <c r="H139" t="s">
        <v>36</v>
      </c>
      <c r="I139" t="s">
        <v>398</v>
      </c>
      <c r="J139" t="s">
        <v>438</v>
      </c>
      <c r="K139">
        <v>2</v>
      </c>
      <c r="L139">
        <v>50</v>
      </c>
      <c r="M139" t="s">
        <v>40</v>
      </c>
      <c r="N139" t="s">
        <v>39</v>
      </c>
      <c r="O139" t="s">
        <v>40</v>
      </c>
      <c r="P139" t="s">
        <v>40</v>
      </c>
      <c r="Q139" t="s">
        <v>40</v>
      </c>
      <c r="S139" t="s">
        <v>40</v>
      </c>
      <c r="T139" t="s">
        <v>40</v>
      </c>
      <c r="U139" t="s">
        <v>40</v>
      </c>
      <c r="V139" t="s">
        <v>40</v>
      </c>
      <c r="X139" s="1">
        <v>43515</v>
      </c>
      <c r="Y139" t="s">
        <v>40</v>
      </c>
      <c r="Z139" t="s">
        <v>444</v>
      </c>
      <c r="AA139">
        <v>4.7387499999999996</v>
      </c>
      <c r="AB139">
        <v>20.8505</v>
      </c>
      <c r="AC139" s="1">
        <v>43543</v>
      </c>
      <c r="AD139">
        <v>25</v>
      </c>
      <c r="AE139" t="s">
        <v>463</v>
      </c>
      <c r="AF139">
        <v>4</v>
      </c>
      <c r="AG139" t="s">
        <v>440</v>
      </c>
      <c r="AH139">
        <v>16.59</v>
      </c>
      <c r="AI139" s="1">
        <v>44510</v>
      </c>
      <c r="AJ139">
        <v>7160677598</v>
      </c>
      <c r="AK139">
        <v>70897798</v>
      </c>
      <c r="AL139">
        <v>2.3E-3</v>
      </c>
      <c r="AM139">
        <v>41.8</v>
      </c>
      <c r="AN139">
        <v>97.47</v>
      </c>
      <c r="AO139">
        <v>93.55</v>
      </c>
      <c r="AP139" t="s">
        <v>398</v>
      </c>
      <c r="AQ139" t="s">
        <v>53</v>
      </c>
      <c r="AR139">
        <v>-2.9890865626308898</v>
      </c>
      <c r="AS139" t="s">
        <v>35</v>
      </c>
      <c r="AT139" t="s">
        <v>35</v>
      </c>
      <c r="AU139" t="s">
        <v>410</v>
      </c>
      <c r="AV139" t="str">
        <f>_xlfn.IFNA(VLOOKUP($C139,[1]akclindata!$A:$U,17,FALSE),"NA")</f>
        <v>NA</v>
      </c>
      <c r="AW139" t="str">
        <f>_xlfn.IFNA(VLOOKUP($C139,[1]akclindata!$A:$U,17,FALSE),"NA")</f>
        <v>NA</v>
      </c>
      <c r="AX139" t="str">
        <f>_xlfn.IFNA(VLOOKUP($C139,[1]akclindata!$A:$U,7,FALSE),"NA")</f>
        <v>NA</v>
      </c>
      <c r="AY139" t="str">
        <f>_xlfn.IFNA(VLOOKUP($C139,[1]akclindata!$A:$U,8,FALSE),"NA")</f>
        <v>NA</v>
      </c>
      <c r="AZ139" t="str">
        <f>_xlfn.IFNA(VLOOKUP($C139,[1]akclindata!$A:$U,9,FALSE),"NA")</f>
        <v>NA</v>
      </c>
      <c r="BA139" t="str">
        <f>_xlfn.IFNA(VLOOKUP($C139,[1]akclindata!$A:$U,10,FALSE),"NA")</f>
        <v>NA</v>
      </c>
      <c r="BB139" t="str">
        <f>_xlfn.IFNA(VLOOKUP($C139,[1]akclindata!$A:$U,11,FALSE),"NA")</f>
        <v>NA</v>
      </c>
      <c r="BC139" s="1" t="str">
        <f>_xlfn.IFNA(VLOOKUP($C139,[1]akclindata!$A:$U,6,FALSE),"NA")</f>
        <v>NA</v>
      </c>
      <c r="BD139" s="1" t="str">
        <f>_xlfn.IFNA(VLOOKUP($C139,[1]akclindata!$A:$U,18,FALSE),"NA")</f>
        <v>NA</v>
      </c>
      <c r="BE139" s="1" t="str">
        <f>_xlfn.IFNA(VLOOKUP($C139,[1]akclindata!$A:$U,19,FALSE),"NA")</f>
        <v>NA</v>
      </c>
      <c r="BF139" s="1" t="str">
        <f>_xlfn.IFNA(VLOOKUP($C139,[1]akclindata!$A:$U,20,FALSE),"NA")</f>
        <v>NA</v>
      </c>
      <c r="BG139" t="str">
        <f>_xlfn.IFNA(VLOOKUP($C139,[1]akclindata!$A:$U,21,FALSE),"NA")</f>
        <v>NA</v>
      </c>
      <c r="BH139" s="1" t="str">
        <f>_xlfn.IFNA(VLOOKUP($C139,[2]Sheet1!$1:$1048576,6,FALSE),_xlfn.IFNA(VLOOKUP($C139,'[2]Transfer 06.03.22'!$1:$1048576,7,FALSE),_xlfn.IFNA(VLOOKUP($C139,'[2]Transfer 06.08.22'!$1:$1048576,7,FALSE),"None")))</f>
        <v>None</v>
      </c>
    </row>
    <row r="140" spans="1:60" x14ac:dyDescent="0.25">
      <c r="A140" t="s">
        <v>474</v>
      </c>
      <c r="B140">
        <v>3.3441233969978799E-3</v>
      </c>
      <c r="C140" t="e">
        <v>#N/A</v>
      </c>
      <c r="D140">
        <v>1</v>
      </c>
      <c r="E140">
        <v>4.5</v>
      </c>
      <c r="F140" s="1" t="s">
        <v>40</v>
      </c>
      <c r="G140" t="s">
        <v>35</v>
      </c>
      <c r="H140" t="s">
        <v>36</v>
      </c>
      <c r="I140" t="s">
        <v>398</v>
      </c>
      <c r="J140" t="s">
        <v>438</v>
      </c>
      <c r="K140">
        <v>2</v>
      </c>
      <c r="L140">
        <v>57</v>
      </c>
      <c r="M140" t="s">
        <v>40</v>
      </c>
      <c r="N140" t="s">
        <v>39</v>
      </c>
      <c r="O140" t="s">
        <v>40</v>
      </c>
      <c r="P140" t="s">
        <v>40</v>
      </c>
      <c r="Q140" t="s">
        <v>40</v>
      </c>
      <c r="S140" t="s">
        <v>40</v>
      </c>
      <c r="T140" t="s">
        <v>40</v>
      </c>
      <c r="U140" t="s">
        <v>40</v>
      </c>
      <c r="V140" t="s">
        <v>40</v>
      </c>
      <c r="X140" s="1">
        <v>43515</v>
      </c>
      <c r="Y140" t="s">
        <v>40</v>
      </c>
      <c r="Z140" t="s">
        <v>444</v>
      </c>
      <c r="AA140">
        <v>3.5861111110000001</v>
      </c>
      <c r="AB140">
        <v>16.137499999999999</v>
      </c>
      <c r="AC140" s="1">
        <v>43557</v>
      </c>
      <c r="AD140">
        <v>0</v>
      </c>
      <c r="AE140" t="s">
        <v>445</v>
      </c>
      <c r="AF140">
        <v>4</v>
      </c>
      <c r="AG140" t="s">
        <v>440</v>
      </c>
      <c r="AH140">
        <v>10.1</v>
      </c>
      <c r="AI140" s="1">
        <v>44551</v>
      </c>
      <c r="AJ140">
        <v>7883866484</v>
      </c>
      <c r="AK140">
        <v>78058084</v>
      </c>
      <c r="AL140">
        <v>42.2</v>
      </c>
      <c r="AM140">
        <v>57.8</v>
      </c>
      <c r="AN140">
        <v>97.04</v>
      </c>
      <c r="AO140">
        <v>92.73</v>
      </c>
      <c r="AP140" t="s">
        <v>398</v>
      </c>
      <c r="AQ140" t="s">
        <v>53</v>
      </c>
      <c r="AR140">
        <v>-2.47426293746277</v>
      </c>
      <c r="AS140" t="s">
        <v>35</v>
      </c>
      <c r="AT140" t="s">
        <v>35</v>
      </c>
      <c r="AU140" t="s">
        <v>410</v>
      </c>
      <c r="AV140" t="str">
        <f>_xlfn.IFNA(VLOOKUP($C140,[1]akclindata!$A:$U,17,FALSE),"NA")</f>
        <v>NA</v>
      </c>
      <c r="AW140" t="str">
        <f>_xlfn.IFNA(VLOOKUP($C140,[1]akclindata!$A:$U,17,FALSE),"NA")</f>
        <v>NA</v>
      </c>
      <c r="AX140" t="str">
        <f>_xlfn.IFNA(VLOOKUP($C140,[1]akclindata!$A:$U,7,FALSE),"NA")</f>
        <v>NA</v>
      </c>
      <c r="AY140" t="str">
        <f>_xlfn.IFNA(VLOOKUP($C140,[1]akclindata!$A:$U,8,FALSE),"NA")</f>
        <v>NA</v>
      </c>
      <c r="AZ140" t="str">
        <f>_xlfn.IFNA(VLOOKUP($C140,[1]akclindata!$A:$U,9,FALSE),"NA")</f>
        <v>NA</v>
      </c>
      <c r="BA140" t="str">
        <f>_xlfn.IFNA(VLOOKUP($C140,[1]akclindata!$A:$U,10,FALSE),"NA")</f>
        <v>NA</v>
      </c>
      <c r="BB140" t="str">
        <f>_xlfn.IFNA(VLOOKUP($C140,[1]akclindata!$A:$U,11,FALSE),"NA")</f>
        <v>NA</v>
      </c>
      <c r="BC140" s="1" t="str">
        <f>_xlfn.IFNA(VLOOKUP($C140,[1]akclindata!$A:$U,6,FALSE),"NA")</f>
        <v>NA</v>
      </c>
      <c r="BD140" s="1" t="str">
        <f>_xlfn.IFNA(VLOOKUP($C140,[1]akclindata!$A:$U,18,FALSE),"NA")</f>
        <v>NA</v>
      </c>
      <c r="BE140" s="1" t="str">
        <f>_xlfn.IFNA(VLOOKUP($C140,[1]akclindata!$A:$U,19,FALSE),"NA")</f>
        <v>NA</v>
      </c>
      <c r="BF140" s="1" t="str">
        <f>_xlfn.IFNA(VLOOKUP($C140,[1]akclindata!$A:$U,20,FALSE),"NA")</f>
        <v>NA</v>
      </c>
      <c r="BG140" t="str">
        <f>_xlfn.IFNA(VLOOKUP($C140,[1]akclindata!$A:$U,21,FALSE),"NA")</f>
        <v>NA</v>
      </c>
      <c r="BH140" s="1" t="str">
        <f>_xlfn.IFNA(VLOOKUP($C140,[2]Sheet1!$1:$1048576,6,FALSE),_xlfn.IFNA(VLOOKUP($C140,'[2]Transfer 06.03.22'!$1:$1048576,7,FALSE),_xlfn.IFNA(VLOOKUP($C140,'[2]Transfer 06.08.22'!$1:$1048576,7,FALSE),"None")))</f>
        <v>None</v>
      </c>
    </row>
    <row r="141" spans="1:60" x14ac:dyDescent="0.25">
      <c r="A141" t="s">
        <v>475</v>
      </c>
      <c r="B141">
        <v>3.37826968028208E-3</v>
      </c>
      <c r="C141" t="e">
        <v>#N/A</v>
      </c>
      <c r="D141">
        <v>1</v>
      </c>
      <c r="E141">
        <v>4.5</v>
      </c>
      <c r="F141" s="1" t="s">
        <v>40</v>
      </c>
      <c r="G141" t="s">
        <v>35</v>
      </c>
      <c r="H141" t="s">
        <v>36</v>
      </c>
      <c r="I141" t="s">
        <v>398</v>
      </c>
      <c r="J141" t="s">
        <v>438</v>
      </c>
      <c r="K141">
        <v>1</v>
      </c>
      <c r="L141">
        <v>50</v>
      </c>
      <c r="M141" t="s">
        <v>40</v>
      </c>
      <c r="N141" t="s">
        <v>39</v>
      </c>
      <c r="O141" t="s">
        <v>40</v>
      </c>
      <c r="P141" t="s">
        <v>40</v>
      </c>
      <c r="Q141" t="s">
        <v>40</v>
      </c>
      <c r="S141" t="s">
        <v>40</v>
      </c>
      <c r="T141" t="s">
        <v>40</v>
      </c>
      <c r="U141" t="s">
        <v>40</v>
      </c>
      <c r="V141" t="s">
        <v>40</v>
      </c>
      <c r="X141" s="1">
        <v>43515</v>
      </c>
      <c r="Y141" t="s">
        <v>40</v>
      </c>
      <c r="Z141" t="s">
        <v>444</v>
      </c>
      <c r="AA141">
        <v>5.2596666670000003</v>
      </c>
      <c r="AB141">
        <v>23.668500000000002</v>
      </c>
      <c r="AC141" s="1">
        <v>43557</v>
      </c>
      <c r="AD141">
        <v>0</v>
      </c>
      <c r="AE141" t="s">
        <v>447</v>
      </c>
      <c r="AF141">
        <v>4</v>
      </c>
      <c r="AG141" t="s">
        <v>440</v>
      </c>
      <c r="AH141">
        <v>12.58</v>
      </c>
      <c r="AI141" s="1">
        <v>44551</v>
      </c>
      <c r="AJ141">
        <v>8148170152</v>
      </c>
      <c r="AK141">
        <v>80674952</v>
      </c>
      <c r="AL141">
        <v>41.21</v>
      </c>
      <c r="AM141">
        <v>58.79</v>
      </c>
      <c r="AN141">
        <v>97.04</v>
      </c>
      <c r="AO141">
        <v>92.66</v>
      </c>
      <c r="AP141" t="s">
        <v>398</v>
      </c>
      <c r="AQ141" t="s">
        <v>46</v>
      </c>
      <c r="AR141">
        <v>-2.4698360368370502</v>
      </c>
      <c r="AS141" t="s">
        <v>35</v>
      </c>
      <c r="AT141" t="s">
        <v>35</v>
      </c>
      <c r="AU141" t="s">
        <v>403</v>
      </c>
      <c r="AV141" t="str">
        <f>_xlfn.IFNA(VLOOKUP($C141,[1]akclindata!$A:$U,17,FALSE),"NA")</f>
        <v>NA</v>
      </c>
      <c r="AW141" t="str">
        <f>_xlfn.IFNA(VLOOKUP($C141,[1]akclindata!$A:$U,17,FALSE),"NA")</f>
        <v>NA</v>
      </c>
      <c r="AX141" t="str">
        <f>_xlfn.IFNA(VLOOKUP($C141,[1]akclindata!$A:$U,7,FALSE),"NA")</f>
        <v>NA</v>
      </c>
      <c r="AY141" t="str">
        <f>_xlfn.IFNA(VLOOKUP($C141,[1]akclindata!$A:$U,8,FALSE),"NA")</f>
        <v>NA</v>
      </c>
      <c r="AZ141" t="str">
        <f>_xlfn.IFNA(VLOOKUP($C141,[1]akclindata!$A:$U,9,FALSE),"NA")</f>
        <v>NA</v>
      </c>
      <c r="BA141" t="str">
        <f>_xlfn.IFNA(VLOOKUP($C141,[1]akclindata!$A:$U,10,FALSE),"NA")</f>
        <v>NA</v>
      </c>
      <c r="BB141" t="str">
        <f>_xlfn.IFNA(VLOOKUP($C141,[1]akclindata!$A:$U,11,FALSE),"NA")</f>
        <v>NA</v>
      </c>
      <c r="BC141" s="1" t="str">
        <f>_xlfn.IFNA(VLOOKUP($C141,[1]akclindata!$A:$U,6,FALSE),"NA")</f>
        <v>NA</v>
      </c>
      <c r="BD141" s="1" t="str">
        <f>_xlfn.IFNA(VLOOKUP($C141,[1]akclindata!$A:$U,18,FALSE),"NA")</f>
        <v>NA</v>
      </c>
      <c r="BE141" s="1" t="str">
        <f>_xlfn.IFNA(VLOOKUP($C141,[1]akclindata!$A:$U,19,FALSE),"NA")</f>
        <v>NA</v>
      </c>
      <c r="BF141" s="1" t="str">
        <f>_xlfn.IFNA(VLOOKUP($C141,[1]akclindata!$A:$U,20,FALSE),"NA")</f>
        <v>NA</v>
      </c>
      <c r="BG141" t="str">
        <f>_xlfn.IFNA(VLOOKUP($C141,[1]akclindata!$A:$U,21,FALSE),"NA")</f>
        <v>NA</v>
      </c>
      <c r="BH141" s="1" t="str">
        <f>_xlfn.IFNA(VLOOKUP($C141,[2]Sheet1!$1:$1048576,6,FALSE),_xlfn.IFNA(VLOOKUP($C141,'[2]Transfer 06.03.22'!$1:$1048576,7,FALSE),_xlfn.IFNA(VLOOKUP($C141,'[2]Transfer 06.08.22'!$1:$1048576,7,FALSE),"None")))</f>
        <v>None</v>
      </c>
    </row>
    <row r="142" spans="1:60" x14ac:dyDescent="0.25">
      <c r="A142" t="s">
        <v>476</v>
      </c>
      <c r="B142">
        <v>8.2930575894808994E-3</v>
      </c>
      <c r="C142" t="e">
        <v>#N/A</v>
      </c>
      <c r="D142">
        <v>1</v>
      </c>
      <c r="E142">
        <v>4.5999999999999996</v>
      </c>
      <c r="F142" s="1" t="s">
        <v>40</v>
      </c>
      <c r="G142" t="s">
        <v>35</v>
      </c>
      <c r="H142" t="s">
        <v>36</v>
      </c>
      <c r="I142" t="s">
        <v>398</v>
      </c>
      <c r="J142" t="s">
        <v>438</v>
      </c>
      <c r="K142">
        <v>2</v>
      </c>
      <c r="L142">
        <v>50</v>
      </c>
      <c r="M142" t="s">
        <v>40</v>
      </c>
      <c r="N142" t="s">
        <v>39</v>
      </c>
      <c r="O142" t="s">
        <v>40</v>
      </c>
      <c r="P142" t="s">
        <v>40</v>
      </c>
      <c r="Q142" t="s">
        <v>40</v>
      </c>
      <c r="S142" t="s">
        <v>40</v>
      </c>
      <c r="T142" t="s">
        <v>40</v>
      </c>
      <c r="U142" t="s">
        <v>40</v>
      </c>
      <c r="V142" t="s">
        <v>40</v>
      </c>
      <c r="X142" s="1">
        <v>43515</v>
      </c>
      <c r="Y142" t="s">
        <v>40</v>
      </c>
      <c r="Z142" t="s">
        <v>444</v>
      </c>
      <c r="AA142">
        <v>7.7898913040000002</v>
      </c>
      <c r="AB142">
        <v>35.833500000000001</v>
      </c>
      <c r="AC142" s="1">
        <v>43557</v>
      </c>
      <c r="AD142">
        <v>0</v>
      </c>
      <c r="AE142" t="s">
        <v>449</v>
      </c>
      <c r="AF142">
        <v>4</v>
      </c>
      <c r="AG142" t="s">
        <v>440</v>
      </c>
      <c r="AH142">
        <v>18.04</v>
      </c>
      <c r="AI142" s="1">
        <v>44551</v>
      </c>
      <c r="AJ142">
        <v>16743209148</v>
      </c>
      <c r="AK142">
        <v>165774348</v>
      </c>
      <c r="AL142">
        <v>42.07</v>
      </c>
      <c r="AM142">
        <v>57.93</v>
      </c>
      <c r="AN142">
        <v>97.39</v>
      </c>
      <c r="AO142">
        <v>93.27</v>
      </c>
      <c r="AP142" t="s">
        <v>398</v>
      </c>
      <c r="AQ142" t="s">
        <v>53</v>
      </c>
      <c r="AR142">
        <v>-2.0776686722436901</v>
      </c>
      <c r="AS142" t="s">
        <v>35</v>
      </c>
      <c r="AT142" t="s">
        <v>35</v>
      </c>
      <c r="AU142" t="s">
        <v>410</v>
      </c>
      <c r="AV142" t="str">
        <f>_xlfn.IFNA(VLOOKUP($C142,[1]akclindata!$A:$U,17,FALSE),"NA")</f>
        <v>NA</v>
      </c>
      <c r="AW142" t="str">
        <f>_xlfn.IFNA(VLOOKUP($C142,[1]akclindata!$A:$U,17,FALSE),"NA")</f>
        <v>NA</v>
      </c>
      <c r="AX142" t="str">
        <f>_xlfn.IFNA(VLOOKUP($C142,[1]akclindata!$A:$U,7,FALSE),"NA")</f>
        <v>NA</v>
      </c>
      <c r="AY142" t="str">
        <f>_xlfn.IFNA(VLOOKUP($C142,[1]akclindata!$A:$U,8,FALSE),"NA")</f>
        <v>NA</v>
      </c>
      <c r="AZ142" t="str">
        <f>_xlfn.IFNA(VLOOKUP($C142,[1]akclindata!$A:$U,9,FALSE),"NA")</f>
        <v>NA</v>
      </c>
      <c r="BA142" t="str">
        <f>_xlfn.IFNA(VLOOKUP($C142,[1]akclindata!$A:$U,10,FALSE),"NA")</f>
        <v>NA</v>
      </c>
      <c r="BB142" t="str">
        <f>_xlfn.IFNA(VLOOKUP($C142,[1]akclindata!$A:$U,11,FALSE),"NA")</f>
        <v>NA</v>
      </c>
      <c r="BC142" s="1" t="str">
        <f>_xlfn.IFNA(VLOOKUP($C142,[1]akclindata!$A:$U,6,FALSE),"NA")</f>
        <v>NA</v>
      </c>
      <c r="BD142" s="1" t="str">
        <f>_xlfn.IFNA(VLOOKUP($C142,[1]akclindata!$A:$U,18,FALSE),"NA")</f>
        <v>NA</v>
      </c>
      <c r="BE142" s="1" t="str">
        <f>_xlfn.IFNA(VLOOKUP($C142,[1]akclindata!$A:$U,19,FALSE),"NA")</f>
        <v>NA</v>
      </c>
      <c r="BF142" s="1" t="str">
        <f>_xlfn.IFNA(VLOOKUP($C142,[1]akclindata!$A:$U,20,FALSE),"NA")</f>
        <v>NA</v>
      </c>
      <c r="BG142" t="str">
        <f>_xlfn.IFNA(VLOOKUP($C142,[1]akclindata!$A:$U,21,FALSE),"NA")</f>
        <v>NA</v>
      </c>
      <c r="BH142" s="1" t="str">
        <f>_xlfn.IFNA(VLOOKUP($C142,[2]Sheet1!$1:$1048576,6,FALSE),_xlfn.IFNA(VLOOKUP($C142,'[2]Transfer 06.03.22'!$1:$1048576,7,FALSE),_xlfn.IFNA(VLOOKUP($C142,'[2]Transfer 06.08.22'!$1:$1048576,7,FALSE),"None")))</f>
        <v>None</v>
      </c>
    </row>
    <row r="143" spans="1:60" x14ac:dyDescent="0.25">
      <c r="A143" t="s">
        <v>477</v>
      </c>
      <c r="B143" s="3">
        <v>2.5064047812084001E-4</v>
      </c>
      <c r="C143" t="e">
        <v>#N/A</v>
      </c>
      <c r="D143">
        <v>1</v>
      </c>
      <c r="E143">
        <v>4.4000000000000004</v>
      </c>
      <c r="F143" s="1" t="s">
        <v>40</v>
      </c>
      <c r="G143" t="s">
        <v>35</v>
      </c>
      <c r="H143" t="s">
        <v>36</v>
      </c>
      <c r="I143" t="s">
        <v>398</v>
      </c>
      <c r="J143" t="s">
        <v>438</v>
      </c>
      <c r="K143">
        <v>1</v>
      </c>
      <c r="L143">
        <v>51</v>
      </c>
      <c r="M143" t="s">
        <v>40</v>
      </c>
      <c r="N143" t="s">
        <v>39</v>
      </c>
      <c r="O143" t="s">
        <v>40</v>
      </c>
      <c r="P143" t="s">
        <v>40</v>
      </c>
      <c r="Q143" t="s">
        <v>40</v>
      </c>
      <c r="S143" t="s">
        <v>40</v>
      </c>
      <c r="T143" t="s">
        <v>40</v>
      </c>
      <c r="U143" t="s">
        <v>40</v>
      </c>
      <c r="V143" t="s">
        <v>40</v>
      </c>
      <c r="X143" s="1">
        <v>43515</v>
      </c>
      <c r="Y143" t="s">
        <v>40</v>
      </c>
      <c r="Z143" t="s">
        <v>444</v>
      </c>
      <c r="AA143">
        <v>10.30625</v>
      </c>
      <c r="AB143">
        <v>45.347499999999997</v>
      </c>
      <c r="AC143" s="1">
        <v>43557</v>
      </c>
      <c r="AD143">
        <v>0</v>
      </c>
      <c r="AE143" t="s">
        <v>451</v>
      </c>
      <c r="AF143">
        <v>4</v>
      </c>
      <c r="AG143" t="s">
        <v>440</v>
      </c>
      <c r="AH143">
        <v>11.67</v>
      </c>
      <c r="AI143" s="1">
        <v>44551</v>
      </c>
      <c r="AJ143">
        <v>17899660158</v>
      </c>
      <c r="AK143">
        <v>177224358</v>
      </c>
      <c r="AL143">
        <v>41.9</v>
      </c>
      <c r="AM143">
        <v>58.1</v>
      </c>
      <c r="AN143">
        <v>97.15</v>
      </c>
      <c r="AO143">
        <v>92.99</v>
      </c>
      <c r="AP143" t="s">
        <v>398</v>
      </c>
      <c r="AQ143" t="s">
        <v>46</v>
      </c>
      <c r="AR143">
        <v>-3.6008399242468201</v>
      </c>
      <c r="AS143" t="s">
        <v>35</v>
      </c>
      <c r="AT143" t="s">
        <v>35</v>
      </c>
      <c r="AU143" t="s">
        <v>403</v>
      </c>
      <c r="AV143" t="str">
        <f>_xlfn.IFNA(VLOOKUP($C143,[1]akclindata!$A:$U,17,FALSE),"NA")</f>
        <v>NA</v>
      </c>
      <c r="AW143" t="str">
        <f>_xlfn.IFNA(VLOOKUP($C143,[1]akclindata!$A:$U,17,FALSE),"NA")</f>
        <v>NA</v>
      </c>
      <c r="AX143" t="str">
        <f>_xlfn.IFNA(VLOOKUP($C143,[1]akclindata!$A:$U,7,FALSE),"NA")</f>
        <v>NA</v>
      </c>
      <c r="AY143" t="str">
        <f>_xlfn.IFNA(VLOOKUP($C143,[1]akclindata!$A:$U,8,FALSE),"NA")</f>
        <v>NA</v>
      </c>
      <c r="AZ143" t="str">
        <f>_xlfn.IFNA(VLOOKUP($C143,[1]akclindata!$A:$U,9,FALSE),"NA")</f>
        <v>NA</v>
      </c>
      <c r="BA143" t="str">
        <f>_xlfn.IFNA(VLOOKUP($C143,[1]akclindata!$A:$U,10,FALSE),"NA")</f>
        <v>NA</v>
      </c>
      <c r="BB143" t="str">
        <f>_xlfn.IFNA(VLOOKUP($C143,[1]akclindata!$A:$U,11,FALSE),"NA")</f>
        <v>NA</v>
      </c>
      <c r="BC143" s="1" t="str">
        <f>_xlfn.IFNA(VLOOKUP($C143,[1]akclindata!$A:$U,6,FALSE),"NA")</f>
        <v>NA</v>
      </c>
      <c r="BD143" s="1" t="str">
        <f>_xlfn.IFNA(VLOOKUP($C143,[1]akclindata!$A:$U,18,FALSE),"NA")</f>
        <v>NA</v>
      </c>
      <c r="BE143" s="1" t="str">
        <f>_xlfn.IFNA(VLOOKUP($C143,[1]akclindata!$A:$U,19,FALSE),"NA")</f>
        <v>NA</v>
      </c>
      <c r="BF143" s="1" t="str">
        <f>_xlfn.IFNA(VLOOKUP($C143,[1]akclindata!$A:$U,20,FALSE),"NA")</f>
        <v>NA</v>
      </c>
      <c r="BG143" t="str">
        <f>_xlfn.IFNA(VLOOKUP($C143,[1]akclindata!$A:$U,21,FALSE),"NA")</f>
        <v>NA</v>
      </c>
      <c r="BH143" s="1" t="str">
        <f>_xlfn.IFNA(VLOOKUP($C143,[2]Sheet1!$1:$1048576,6,FALSE),_xlfn.IFNA(VLOOKUP($C143,'[2]Transfer 06.03.22'!$1:$1048576,7,FALSE),_xlfn.IFNA(VLOOKUP($C143,'[2]Transfer 06.08.22'!$1:$1048576,7,FALSE),"None")))</f>
        <v>None</v>
      </c>
    </row>
    <row r="144" spans="1:60" x14ac:dyDescent="0.25">
      <c r="A144" t="s">
        <v>478</v>
      </c>
      <c r="B144">
        <v>2.7985691221912102E-3</v>
      </c>
      <c r="C144" t="e">
        <v>#N/A</v>
      </c>
      <c r="D144">
        <v>1</v>
      </c>
      <c r="E144">
        <v>4.5</v>
      </c>
      <c r="F144" s="1" t="s">
        <v>40</v>
      </c>
      <c r="G144" t="s">
        <v>35</v>
      </c>
      <c r="H144" t="s">
        <v>36</v>
      </c>
      <c r="I144" t="s">
        <v>398</v>
      </c>
      <c r="J144" t="s">
        <v>438</v>
      </c>
      <c r="K144">
        <v>1</v>
      </c>
      <c r="L144">
        <v>73</v>
      </c>
      <c r="M144" t="s">
        <v>40</v>
      </c>
      <c r="N144" t="s">
        <v>39</v>
      </c>
      <c r="O144" t="s">
        <v>40</v>
      </c>
      <c r="P144" t="s">
        <v>40</v>
      </c>
      <c r="Q144" t="s">
        <v>40</v>
      </c>
      <c r="S144" t="s">
        <v>40</v>
      </c>
      <c r="T144" t="s">
        <v>40</v>
      </c>
      <c r="U144" t="s">
        <v>40</v>
      </c>
      <c r="V144" t="s">
        <v>40</v>
      </c>
      <c r="X144" s="1">
        <v>43515</v>
      </c>
      <c r="Y144" t="s">
        <v>40</v>
      </c>
      <c r="Z144" t="s">
        <v>444</v>
      </c>
      <c r="AA144">
        <v>5.4091111109999996</v>
      </c>
      <c r="AB144">
        <v>24.341000000000001</v>
      </c>
      <c r="AC144" s="1">
        <v>43557</v>
      </c>
      <c r="AD144">
        <v>0</v>
      </c>
      <c r="AE144" t="s">
        <v>455</v>
      </c>
      <c r="AF144">
        <v>4</v>
      </c>
      <c r="AG144" t="s">
        <v>440</v>
      </c>
      <c r="AH144">
        <v>11.06</v>
      </c>
      <c r="AI144" s="1">
        <v>44551</v>
      </c>
      <c r="AJ144">
        <v>8825078010</v>
      </c>
      <c r="AK144">
        <v>87377010</v>
      </c>
      <c r="AL144">
        <v>41.87</v>
      </c>
      <c r="AM144">
        <v>58.13</v>
      </c>
      <c r="AN144">
        <v>97.49</v>
      </c>
      <c r="AO144">
        <v>93.49</v>
      </c>
      <c r="AP144" t="s">
        <v>398</v>
      </c>
      <c r="AQ144" t="s">
        <v>46</v>
      </c>
      <c r="AR144">
        <v>-2.5518468549322701</v>
      </c>
      <c r="AS144" t="s">
        <v>35</v>
      </c>
      <c r="AT144" t="s">
        <v>35</v>
      </c>
      <c r="AU144" t="s">
        <v>403</v>
      </c>
      <c r="AV144" t="str">
        <f>_xlfn.IFNA(VLOOKUP($C144,[1]akclindata!$A:$U,17,FALSE),"NA")</f>
        <v>NA</v>
      </c>
      <c r="AW144" t="str">
        <f>_xlfn.IFNA(VLOOKUP($C144,[1]akclindata!$A:$U,17,FALSE),"NA")</f>
        <v>NA</v>
      </c>
      <c r="AX144" t="str">
        <f>_xlfn.IFNA(VLOOKUP($C144,[1]akclindata!$A:$U,7,FALSE),"NA")</f>
        <v>NA</v>
      </c>
      <c r="AY144" t="str">
        <f>_xlfn.IFNA(VLOOKUP($C144,[1]akclindata!$A:$U,8,FALSE),"NA")</f>
        <v>NA</v>
      </c>
      <c r="AZ144" t="str">
        <f>_xlfn.IFNA(VLOOKUP($C144,[1]akclindata!$A:$U,9,FALSE),"NA")</f>
        <v>NA</v>
      </c>
      <c r="BA144" t="str">
        <f>_xlfn.IFNA(VLOOKUP($C144,[1]akclindata!$A:$U,10,FALSE),"NA")</f>
        <v>NA</v>
      </c>
      <c r="BB144" t="str">
        <f>_xlfn.IFNA(VLOOKUP($C144,[1]akclindata!$A:$U,11,FALSE),"NA")</f>
        <v>NA</v>
      </c>
      <c r="BC144" s="1" t="str">
        <f>_xlfn.IFNA(VLOOKUP($C144,[1]akclindata!$A:$U,6,FALSE),"NA")</f>
        <v>NA</v>
      </c>
      <c r="BD144" s="1" t="str">
        <f>_xlfn.IFNA(VLOOKUP($C144,[1]akclindata!$A:$U,18,FALSE),"NA")</f>
        <v>NA</v>
      </c>
      <c r="BE144" s="1" t="str">
        <f>_xlfn.IFNA(VLOOKUP($C144,[1]akclindata!$A:$U,19,FALSE),"NA")</f>
        <v>NA</v>
      </c>
      <c r="BF144" s="1" t="str">
        <f>_xlfn.IFNA(VLOOKUP($C144,[1]akclindata!$A:$U,20,FALSE),"NA")</f>
        <v>NA</v>
      </c>
      <c r="BG144" t="str">
        <f>_xlfn.IFNA(VLOOKUP($C144,[1]akclindata!$A:$U,21,FALSE),"NA")</f>
        <v>NA</v>
      </c>
      <c r="BH144" s="1" t="str">
        <f>_xlfn.IFNA(VLOOKUP($C144,[2]Sheet1!$1:$1048576,6,FALSE),_xlfn.IFNA(VLOOKUP($C144,'[2]Transfer 06.03.22'!$1:$1048576,7,FALSE),_xlfn.IFNA(VLOOKUP($C144,'[2]Transfer 06.08.22'!$1:$1048576,7,FALSE),"None")))</f>
        <v>None</v>
      </c>
    </row>
    <row r="145" spans="1:60" x14ac:dyDescent="0.25">
      <c r="A145" t="s">
        <v>479</v>
      </c>
      <c r="B145">
        <v>4.4943607533546497E-3</v>
      </c>
      <c r="C145" t="e">
        <v>#N/A</v>
      </c>
      <c r="D145">
        <v>1</v>
      </c>
      <c r="E145">
        <v>4.7</v>
      </c>
      <c r="F145" s="1" t="s">
        <v>40</v>
      </c>
      <c r="G145" t="s">
        <v>35</v>
      </c>
      <c r="H145" t="s">
        <v>36</v>
      </c>
      <c r="I145" t="s">
        <v>398</v>
      </c>
      <c r="J145" t="s">
        <v>438</v>
      </c>
      <c r="K145">
        <v>2</v>
      </c>
      <c r="L145">
        <v>61</v>
      </c>
      <c r="M145" t="s">
        <v>40</v>
      </c>
      <c r="N145" t="s">
        <v>39</v>
      </c>
      <c r="O145" t="s">
        <v>40</v>
      </c>
      <c r="P145" t="s">
        <v>40</v>
      </c>
      <c r="Q145" t="s">
        <v>40</v>
      </c>
      <c r="S145" t="s">
        <v>40</v>
      </c>
      <c r="T145" t="s">
        <v>40</v>
      </c>
      <c r="U145" t="s">
        <v>40</v>
      </c>
      <c r="V145" t="s">
        <v>40</v>
      </c>
      <c r="X145" s="1">
        <v>43537</v>
      </c>
      <c r="Y145" t="s">
        <v>40</v>
      </c>
      <c r="Z145" t="s">
        <v>444</v>
      </c>
      <c r="AA145">
        <v>3.5160638299999998</v>
      </c>
      <c r="AB145">
        <v>16.525500000000001</v>
      </c>
      <c r="AC145" s="1">
        <v>43557</v>
      </c>
      <c r="AD145">
        <v>0</v>
      </c>
      <c r="AE145" t="s">
        <v>457</v>
      </c>
      <c r="AF145">
        <v>4</v>
      </c>
      <c r="AG145" t="s">
        <v>440</v>
      </c>
      <c r="AH145">
        <v>7.71</v>
      </c>
      <c r="AI145" s="1">
        <v>44551</v>
      </c>
      <c r="AJ145">
        <v>11069431532</v>
      </c>
      <c r="AK145">
        <v>109598332</v>
      </c>
      <c r="AL145">
        <v>41.67</v>
      </c>
      <c r="AM145">
        <v>58.33</v>
      </c>
      <c r="AN145">
        <v>97.34</v>
      </c>
      <c r="AO145">
        <v>93.27</v>
      </c>
      <c r="AP145" t="s">
        <v>398</v>
      </c>
      <c r="AQ145" t="s">
        <v>53</v>
      </c>
      <c r="AR145">
        <v>-2.34537579508862</v>
      </c>
      <c r="AS145" t="s">
        <v>35</v>
      </c>
      <c r="AT145" t="s">
        <v>35</v>
      </c>
      <c r="AU145" t="s">
        <v>410</v>
      </c>
      <c r="AV145" t="str">
        <f>_xlfn.IFNA(VLOOKUP($C145,[1]akclindata!$A:$U,17,FALSE),"NA")</f>
        <v>NA</v>
      </c>
      <c r="AW145" t="str">
        <f>_xlfn.IFNA(VLOOKUP($C145,[1]akclindata!$A:$U,17,FALSE),"NA")</f>
        <v>NA</v>
      </c>
      <c r="AX145" t="str">
        <f>_xlfn.IFNA(VLOOKUP($C145,[1]akclindata!$A:$U,7,FALSE),"NA")</f>
        <v>NA</v>
      </c>
      <c r="AY145" t="str">
        <f>_xlfn.IFNA(VLOOKUP($C145,[1]akclindata!$A:$U,8,FALSE),"NA")</f>
        <v>NA</v>
      </c>
      <c r="AZ145" t="str">
        <f>_xlfn.IFNA(VLOOKUP($C145,[1]akclindata!$A:$U,9,FALSE),"NA")</f>
        <v>NA</v>
      </c>
      <c r="BA145" t="str">
        <f>_xlfn.IFNA(VLOOKUP($C145,[1]akclindata!$A:$U,10,FALSE),"NA")</f>
        <v>NA</v>
      </c>
      <c r="BB145" t="str">
        <f>_xlfn.IFNA(VLOOKUP($C145,[1]akclindata!$A:$U,11,FALSE),"NA")</f>
        <v>NA</v>
      </c>
      <c r="BC145" s="1" t="str">
        <f>_xlfn.IFNA(VLOOKUP($C145,[1]akclindata!$A:$U,6,FALSE),"NA")</f>
        <v>NA</v>
      </c>
      <c r="BD145" s="1" t="str">
        <f>_xlfn.IFNA(VLOOKUP($C145,[1]akclindata!$A:$U,18,FALSE),"NA")</f>
        <v>NA</v>
      </c>
      <c r="BE145" s="1" t="str">
        <f>_xlfn.IFNA(VLOOKUP($C145,[1]akclindata!$A:$U,19,FALSE),"NA")</f>
        <v>NA</v>
      </c>
      <c r="BF145" s="1" t="str">
        <f>_xlfn.IFNA(VLOOKUP($C145,[1]akclindata!$A:$U,20,FALSE),"NA")</f>
        <v>NA</v>
      </c>
      <c r="BG145" t="str">
        <f>_xlfn.IFNA(VLOOKUP($C145,[1]akclindata!$A:$U,21,FALSE),"NA")</f>
        <v>NA</v>
      </c>
      <c r="BH145" s="1" t="str">
        <f>_xlfn.IFNA(VLOOKUP($C145,[2]Sheet1!$1:$1048576,6,FALSE),_xlfn.IFNA(VLOOKUP($C145,'[2]Transfer 06.03.22'!$1:$1048576,7,FALSE),_xlfn.IFNA(VLOOKUP($C145,'[2]Transfer 06.08.22'!$1:$1048576,7,FALSE),"None")))</f>
        <v>None</v>
      </c>
    </row>
    <row r="146" spans="1:60" x14ac:dyDescent="0.25">
      <c r="A146" t="s">
        <v>480</v>
      </c>
      <c r="B146">
        <v>6.5058846712459595E-2</v>
      </c>
      <c r="C146" t="e">
        <v>#N/A</v>
      </c>
      <c r="D146">
        <v>1</v>
      </c>
      <c r="E146">
        <v>4.7</v>
      </c>
      <c r="F146" s="1" t="s">
        <v>40</v>
      </c>
      <c r="G146" t="s">
        <v>35</v>
      </c>
      <c r="H146" t="s">
        <v>36</v>
      </c>
      <c r="I146" t="s">
        <v>398</v>
      </c>
      <c r="J146" t="s">
        <v>438</v>
      </c>
      <c r="K146">
        <v>2</v>
      </c>
      <c r="L146">
        <v>64</v>
      </c>
      <c r="M146" t="s">
        <v>40</v>
      </c>
      <c r="N146" t="s">
        <v>39</v>
      </c>
      <c r="O146" t="s">
        <v>40</v>
      </c>
      <c r="P146" t="s">
        <v>40</v>
      </c>
      <c r="Q146" t="s">
        <v>40</v>
      </c>
      <c r="S146" t="s">
        <v>40</v>
      </c>
      <c r="T146" t="s">
        <v>40</v>
      </c>
      <c r="U146" t="s">
        <v>40</v>
      </c>
      <c r="V146" t="s">
        <v>40</v>
      </c>
      <c r="X146" s="1">
        <v>43537</v>
      </c>
      <c r="Y146" t="s">
        <v>40</v>
      </c>
      <c r="Z146" t="s">
        <v>444</v>
      </c>
      <c r="AA146">
        <v>2.2497872339999998</v>
      </c>
      <c r="AB146">
        <v>10.574</v>
      </c>
      <c r="AC146" s="1">
        <v>43557</v>
      </c>
      <c r="AD146">
        <v>0</v>
      </c>
      <c r="AE146" t="s">
        <v>459</v>
      </c>
      <c r="AF146">
        <v>4</v>
      </c>
      <c r="AG146" t="s">
        <v>440</v>
      </c>
      <c r="AH146">
        <v>8.16</v>
      </c>
      <c r="AI146" s="1">
        <v>44551</v>
      </c>
      <c r="AJ146">
        <v>12120411070</v>
      </c>
      <c r="AK146">
        <v>120004070</v>
      </c>
      <c r="AL146">
        <v>41.94</v>
      </c>
      <c r="AM146">
        <v>58.06</v>
      </c>
      <c r="AN146">
        <v>96.83</v>
      </c>
      <c r="AO146">
        <v>92.66</v>
      </c>
      <c r="AP146" t="s">
        <v>398</v>
      </c>
      <c r="AQ146" t="s">
        <v>53</v>
      </c>
      <c r="AR146">
        <v>-1.15747791618693</v>
      </c>
      <c r="AS146" t="s">
        <v>35</v>
      </c>
      <c r="AT146" t="s">
        <v>35</v>
      </c>
      <c r="AU146" t="s">
        <v>410</v>
      </c>
      <c r="AV146" t="str">
        <f>_xlfn.IFNA(VLOOKUP($C146,[1]akclindata!$A:$U,17,FALSE),"NA")</f>
        <v>NA</v>
      </c>
      <c r="AW146" t="str">
        <f>_xlfn.IFNA(VLOOKUP($C146,[1]akclindata!$A:$U,17,FALSE),"NA")</f>
        <v>NA</v>
      </c>
      <c r="AX146" t="str">
        <f>_xlfn.IFNA(VLOOKUP($C146,[1]akclindata!$A:$U,7,FALSE),"NA")</f>
        <v>NA</v>
      </c>
      <c r="AY146" t="str">
        <f>_xlfn.IFNA(VLOOKUP($C146,[1]akclindata!$A:$U,8,FALSE),"NA")</f>
        <v>NA</v>
      </c>
      <c r="AZ146" t="str">
        <f>_xlfn.IFNA(VLOOKUP($C146,[1]akclindata!$A:$U,9,FALSE),"NA")</f>
        <v>NA</v>
      </c>
      <c r="BA146" t="str">
        <f>_xlfn.IFNA(VLOOKUP($C146,[1]akclindata!$A:$U,10,FALSE),"NA")</f>
        <v>NA</v>
      </c>
      <c r="BB146" t="str">
        <f>_xlfn.IFNA(VLOOKUP($C146,[1]akclindata!$A:$U,11,FALSE),"NA")</f>
        <v>NA</v>
      </c>
      <c r="BC146" s="1" t="str">
        <f>_xlfn.IFNA(VLOOKUP($C146,[1]akclindata!$A:$U,6,FALSE),"NA")</f>
        <v>NA</v>
      </c>
      <c r="BD146" s="1" t="str">
        <f>_xlfn.IFNA(VLOOKUP($C146,[1]akclindata!$A:$U,18,FALSE),"NA")</f>
        <v>NA</v>
      </c>
      <c r="BE146" s="1" t="str">
        <f>_xlfn.IFNA(VLOOKUP($C146,[1]akclindata!$A:$U,19,FALSE),"NA")</f>
        <v>NA</v>
      </c>
      <c r="BF146" s="1" t="str">
        <f>_xlfn.IFNA(VLOOKUP($C146,[1]akclindata!$A:$U,20,FALSE),"NA")</f>
        <v>NA</v>
      </c>
      <c r="BG146" t="str">
        <f>_xlfn.IFNA(VLOOKUP($C146,[1]akclindata!$A:$U,21,FALSE),"NA")</f>
        <v>NA</v>
      </c>
      <c r="BH146" s="1" t="str">
        <f>_xlfn.IFNA(VLOOKUP($C146,[2]Sheet1!$1:$1048576,6,FALSE),_xlfn.IFNA(VLOOKUP($C146,'[2]Transfer 06.03.22'!$1:$1048576,7,FALSE),_xlfn.IFNA(VLOOKUP($C146,'[2]Transfer 06.08.22'!$1:$1048576,7,FALSE),"None")))</f>
        <v>None</v>
      </c>
    </row>
    <row r="147" spans="1:60" x14ac:dyDescent="0.25">
      <c r="A147" t="s">
        <v>481</v>
      </c>
      <c r="B147">
        <v>1.4419762098234199E-2</v>
      </c>
      <c r="C147" t="e">
        <v>#N/A</v>
      </c>
      <c r="D147">
        <v>1</v>
      </c>
      <c r="E147">
        <v>4.8</v>
      </c>
      <c r="F147" s="1" t="s">
        <v>40</v>
      </c>
      <c r="G147" t="s">
        <v>35</v>
      </c>
      <c r="H147" t="s">
        <v>36</v>
      </c>
      <c r="I147" t="s">
        <v>398</v>
      </c>
      <c r="J147" t="s">
        <v>438</v>
      </c>
      <c r="K147">
        <v>1</v>
      </c>
      <c r="L147">
        <v>68</v>
      </c>
      <c r="M147" t="s">
        <v>40</v>
      </c>
      <c r="N147" t="s">
        <v>39</v>
      </c>
      <c r="O147" t="s">
        <v>40</v>
      </c>
      <c r="P147" t="s">
        <v>40</v>
      </c>
      <c r="Q147" t="s">
        <v>40</v>
      </c>
      <c r="S147" t="s">
        <v>40</v>
      </c>
      <c r="T147" t="s">
        <v>40</v>
      </c>
      <c r="U147" t="s">
        <v>40</v>
      </c>
      <c r="V147" t="s">
        <v>40</v>
      </c>
      <c r="X147" s="1">
        <v>43537</v>
      </c>
      <c r="Y147" t="s">
        <v>40</v>
      </c>
      <c r="Z147" t="s">
        <v>444</v>
      </c>
      <c r="AA147">
        <v>5.4607291670000002</v>
      </c>
      <c r="AB147">
        <v>26.211500000000001</v>
      </c>
      <c r="AC147" s="1">
        <v>43557</v>
      </c>
      <c r="AD147">
        <v>0</v>
      </c>
      <c r="AE147" t="s">
        <v>461</v>
      </c>
      <c r="AF147">
        <v>4</v>
      </c>
      <c r="AG147" t="s">
        <v>440</v>
      </c>
      <c r="AH147">
        <v>12.38</v>
      </c>
      <c r="AI147" s="1">
        <v>44551</v>
      </c>
      <c r="AJ147">
        <v>11528501176</v>
      </c>
      <c r="AK147">
        <v>114143576</v>
      </c>
      <c r="AL147">
        <v>41.41</v>
      </c>
      <c r="AM147">
        <v>58.59</v>
      </c>
      <c r="AN147">
        <v>97.64</v>
      </c>
      <c r="AO147">
        <v>93.69</v>
      </c>
      <c r="AP147" t="s">
        <v>398</v>
      </c>
      <c r="AQ147" t="s">
        <v>46</v>
      </c>
      <c r="AR147">
        <v>-1.83473389145244</v>
      </c>
      <c r="AS147" t="s">
        <v>35</v>
      </c>
      <c r="AT147" t="s">
        <v>35</v>
      </c>
      <c r="AU147" t="s">
        <v>403</v>
      </c>
      <c r="AV147" t="str">
        <f>_xlfn.IFNA(VLOOKUP($C147,[1]akclindata!$A:$U,17,FALSE),"NA")</f>
        <v>NA</v>
      </c>
      <c r="AW147" t="str">
        <f>_xlfn.IFNA(VLOOKUP($C147,[1]akclindata!$A:$U,17,FALSE),"NA")</f>
        <v>NA</v>
      </c>
      <c r="AX147" t="str">
        <f>_xlfn.IFNA(VLOOKUP($C147,[1]akclindata!$A:$U,7,FALSE),"NA")</f>
        <v>NA</v>
      </c>
      <c r="AY147" t="str">
        <f>_xlfn.IFNA(VLOOKUP($C147,[1]akclindata!$A:$U,8,FALSE),"NA")</f>
        <v>NA</v>
      </c>
      <c r="AZ147" t="str">
        <f>_xlfn.IFNA(VLOOKUP($C147,[1]akclindata!$A:$U,9,FALSE),"NA")</f>
        <v>NA</v>
      </c>
      <c r="BA147" t="str">
        <f>_xlfn.IFNA(VLOOKUP($C147,[1]akclindata!$A:$U,10,FALSE),"NA")</f>
        <v>NA</v>
      </c>
      <c r="BB147" t="str">
        <f>_xlfn.IFNA(VLOOKUP($C147,[1]akclindata!$A:$U,11,FALSE),"NA")</f>
        <v>NA</v>
      </c>
      <c r="BC147" s="1" t="str">
        <f>_xlfn.IFNA(VLOOKUP($C147,[1]akclindata!$A:$U,6,FALSE),"NA")</f>
        <v>NA</v>
      </c>
      <c r="BD147" s="1" t="str">
        <f>_xlfn.IFNA(VLOOKUP($C147,[1]akclindata!$A:$U,18,FALSE),"NA")</f>
        <v>NA</v>
      </c>
      <c r="BE147" s="1" t="str">
        <f>_xlfn.IFNA(VLOOKUP($C147,[1]akclindata!$A:$U,19,FALSE),"NA")</f>
        <v>NA</v>
      </c>
      <c r="BF147" s="1" t="str">
        <f>_xlfn.IFNA(VLOOKUP($C147,[1]akclindata!$A:$U,20,FALSE),"NA")</f>
        <v>NA</v>
      </c>
      <c r="BG147" t="str">
        <f>_xlfn.IFNA(VLOOKUP($C147,[1]akclindata!$A:$U,21,FALSE),"NA")</f>
        <v>NA</v>
      </c>
      <c r="BH147" s="1" t="str">
        <f>_xlfn.IFNA(VLOOKUP($C147,[2]Sheet1!$1:$1048576,6,FALSE),_xlfn.IFNA(VLOOKUP($C147,'[2]Transfer 06.03.22'!$1:$1048576,7,FALSE),_xlfn.IFNA(VLOOKUP($C147,'[2]Transfer 06.08.22'!$1:$1048576,7,FALSE),"None")))</f>
        <v>None</v>
      </c>
    </row>
    <row r="148" spans="1:60" x14ac:dyDescent="0.25">
      <c r="A148" t="s">
        <v>482</v>
      </c>
      <c r="B148">
        <v>1.5476520360123199E-3</v>
      </c>
      <c r="C148" t="e">
        <v>#N/A</v>
      </c>
      <c r="D148">
        <v>1</v>
      </c>
      <c r="E148">
        <v>4.4000000000000004</v>
      </c>
      <c r="F148" s="1" t="s">
        <v>40</v>
      </c>
      <c r="G148" t="s">
        <v>35</v>
      </c>
      <c r="H148" t="s">
        <v>36</v>
      </c>
      <c r="I148" t="s">
        <v>398</v>
      </c>
      <c r="J148" t="s">
        <v>438</v>
      </c>
      <c r="K148">
        <v>2</v>
      </c>
      <c r="L148">
        <v>75</v>
      </c>
      <c r="M148" t="s">
        <v>40</v>
      </c>
      <c r="N148" t="s">
        <v>39</v>
      </c>
      <c r="O148" t="s">
        <v>40</v>
      </c>
      <c r="P148" t="s">
        <v>40</v>
      </c>
      <c r="Q148" t="s">
        <v>40</v>
      </c>
      <c r="S148" t="s">
        <v>40</v>
      </c>
      <c r="T148" t="s">
        <v>40</v>
      </c>
      <c r="U148" t="s">
        <v>40</v>
      </c>
      <c r="V148" t="s">
        <v>40</v>
      </c>
      <c r="X148" s="1">
        <v>43537</v>
      </c>
      <c r="Y148" t="s">
        <v>40</v>
      </c>
      <c r="Z148" t="s">
        <v>444</v>
      </c>
      <c r="AA148">
        <v>6.012272727</v>
      </c>
      <c r="AB148">
        <v>26.454000000000001</v>
      </c>
      <c r="AC148" s="1">
        <v>43558</v>
      </c>
      <c r="AD148">
        <v>0</v>
      </c>
      <c r="AE148" t="s">
        <v>445</v>
      </c>
      <c r="AF148">
        <v>4</v>
      </c>
      <c r="AG148" t="s">
        <v>440</v>
      </c>
      <c r="AH148">
        <v>14.15</v>
      </c>
      <c r="AI148" s="1">
        <v>44551</v>
      </c>
      <c r="AJ148">
        <v>10915839822</v>
      </c>
      <c r="AK148">
        <v>108077622</v>
      </c>
      <c r="AL148">
        <v>41.57</v>
      </c>
      <c r="AM148">
        <v>58.43</v>
      </c>
      <c r="AN148">
        <v>97.36</v>
      </c>
      <c r="AO148">
        <v>93.15</v>
      </c>
      <c r="AP148" t="s">
        <v>398</v>
      </c>
      <c r="AQ148" t="s">
        <v>53</v>
      </c>
      <c r="AR148">
        <v>-2.8096540192228399</v>
      </c>
      <c r="AS148" t="s">
        <v>35</v>
      </c>
      <c r="AT148" t="s">
        <v>35</v>
      </c>
      <c r="AU148" t="s">
        <v>410</v>
      </c>
      <c r="AV148" t="str">
        <f>_xlfn.IFNA(VLOOKUP($C148,[1]akclindata!$A:$U,17,FALSE),"NA")</f>
        <v>NA</v>
      </c>
      <c r="AW148" t="str">
        <f>_xlfn.IFNA(VLOOKUP($C148,[1]akclindata!$A:$U,17,FALSE),"NA")</f>
        <v>NA</v>
      </c>
      <c r="AX148" t="str">
        <f>_xlfn.IFNA(VLOOKUP($C148,[1]akclindata!$A:$U,7,FALSE),"NA")</f>
        <v>NA</v>
      </c>
      <c r="AY148" t="str">
        <f>_xlfn.IFNA(VLOOKUP($C148,[1]akclindata!$A:$U,8,FALSE),"NA")</f>
        <v>NA</v>
      </c>
      <c r="AZ148" t="str">
        <f>_xlfn.IFNA(VLOOKUP($C148,[1]akclindata!$A:$U,9,FALSE),"NA")</f>
        <v>NA</v>
      </c>
      <c r="BA148" t="str">
        <f>_xlfn.IFNA(VLOOKUP($C148,[1]akclindata!$A:$U,10,FALSE),"NA")</f>
        <v>NA</v>
      </c>
      <c r="BB148" t="str">
        <f>_xlfn.IFNA(VLOOKUP($C148,[1]akclindata!$A:$U,11,FALSE),"NA")</f>
        <v>NA</v>
      </c>
      <c r="BC148" s="1" t="str">
        <f>_xlfn.IFNA(VLOOKUP($C148,[1]akclindata!$A:$U,6,FALSE),"NA")</f>
        <v>NA</v>
      </c>
      <c r="BD148" s="1" t="str">
        <f>_xlfn.IFNA(VLOOKUP($C148,[1]akclindata!$A:$U,18,FALSE),"NA")</f>
        <v>NA</v>
      </c>
      <c r="BE148" s="1" t="str">
        <f>_xlfn.IFNA(VLOOKUP($C148,[1]akclindata!$A:$U,19,FALSE),"NA")</f>
        <v>NA</v>
      </c>
      <c r="BF148" s="1" t="str">
        <f>_xlfn.IFNA(VLOOKUP($C148,[1]akclindata!$A:$U,20,FALSE),"NA")</f>
        <v>NA</v>
      </c>
      <c r="BG148" t="str">
        <f>_xlfn.IFNA(VLOOKUP($C148,[1]akclindata!$A:$U,21,FALSE),"NA")</f>
        <v>NA</v>
      </c>
      <c r="BH148" s="1" t="str">
        <f>_xlfn.IFNA(VLOOKUP($C148,[2]Sheet1!$1:$1048576,6,FALSE),_xlfn.IFNA(VLOOKUP($C148,'[2]Transfer 06.03.22'!$1:$1048576,7,FALSE),_xlfn.IFNA(VLOOKUP($C148,'[2]Transfer 06.08.22'!$1:$1048576,7,FALSE),"None")))</f>
        <v>None</v>
      </c>
    </row>
    <row r="149" spans="1:60" x14ac:dyDescent="0.25">
      <c r="A149" t="s">
        <v>483</v>
      </c>
      <c r="B149">
        <v>3.7553923873039401E-2</v>
      </c>
      <c r="C149" t="e">
        <v>#N/A</v>
      </c>
      <c r="D149">
        <v>1</v>
      </c>
      <c r="E149">
        <v>4.8</v>
      </c>
      <c r="F149" s="1" t="s">
        <v>40</v>
      </c>
      <c r="G149" t="s">
        <v>35</v>
      </c>
      <c r="H149" t="s">
        <v>36</v>
      </c>
      <c r="I149" t="s">
        <v>398</v>
      </c>
      <c r="J149" t="s">
        <v>438</v>
      </c>
      <c r="K149">
        <v>1</v>
      </c>
      <c r="L149">
        <v>54</v>
      </c>
      <c r="M149" t="s">
        <v>40</v>
      </c>
      <c r="N149" t="s">
        <v>39</v>
      </c>
      <c r="O149" t="s">
        <v>40</v>
      </c>
      <c r="P149" t="s">
        <v>40</v>
      </c>
      <c r="Q149" t="s">
        <v>40</v>
      </c>
      <c r="S149" t="s">
        <v>40</v>
      </c>
      <c r="T149" t="s">
        <v>40</v>
      </c>
      <c r="U149" t="s">
        <v>40</v>
      </c>
      <c r="V149" t="s">
        <v>40</v>
      </c>
      <c r="X149" s="1">
        <v>43537</v>
      </c>
      <c r="Y149" t="s">
        <v>40</v>
      </c>
      <c r="Z149" t="s">
        <v>444</v>
      </c>
      <c r="AA149">
        <v>7.1460416670000004</v>
      </c>
      <c r="AB149">
        <v>34.301000000000002</v>
      </c>
      <c r="AC149" s="1">
        <v>43558</v>
      </c>
      <c r="AD149">
        <v>28</v>
      </c>
      <c r="AE149" t="s">
        <v>447</v>
      </c>
      <c r="AF149">
        <v>4</v>
      </c>
      <c r="AG149" t="s">
        <v>440</v>
      </c>
      <c r="AH149">
        <v>21.66</v>
      </c>
      <c r="AI149" s="1">
        <v>44510</v>
      </c>
      <c r="AJ149">
        <v>7616426160</v>
      </c>
      <c r="AK149">
        <v>75410160</v>
      </c>
      <c r="AL149">
        <v>2.3999999999999998E-3</v>
      </c>
      <c r="AM149">
        <v>42.18</v>
      </c>
      <c r="AN149">
        <v>96.31</v>
      </c>
      <c r="AO149">
        <v>92.01</v>
      </c>
      <c r="AP149" t="s">
        <v>398</v>
      </c>
      <c r="AQ149" t="s">
        <v>46</v>
      </c>
      <c r="AR149">
        <v>-1.40872108467279</v>
      </c>
      <c r="AS149" t="s">
        <v>35</v>
      </c>
      <c r="AT149" t="s">
        <v>35</v>
      </c>
      <c r="AU149" t="s">
        <v>403</v>
      </c>
      <c r="AV149" t="str">
        <f>_xlfn.IFNA(VLOOKUP($C149,[1]akclindata!$A:$U,17,FALSE),"NA")</f>
        <v>NA</v>
      </c>
      <c r="AW149" t="str">
        <f>_xlfn.IFNA(VLOOKUP($C149,[1]akclindata!$A:$U,17,FALSE),"NA")</f>
        <v>NA</v>
      </c>
      <c r="AX149" t="str">
        <f>_xlfn.IFNA(VLOOKUP($C149,[1]akclindata!$A:$U,7,FALSE),"NA")</f>
        <v>NA</v>
      </c>
      <c r="AY149" t="str">
        <f>_xlfn.IFNA(VLOOKUP($C149,[1]akclindata!$A:$U,8,FALSE),"NA")</f>
        <v>NA</v>
      </c>
      <c r="AZ149" t="str">
        <f>_xlfn.IFNA(VLOOKUP($C149,[1]akclindata!$A:$U,9,FALSE),"NA")</f>
        <v>NA</v>
      </c>
      <c r="BA149" t="str">
        <f>_xlfn.IFNA(VLOOKUP($C149,[1]akclindata!$A:$U,10,FALSE),"NA")</f>
        <v>NA</v>
      </c>
      <c r="BB149" t="str">
        <f>_xlfn.IFNA(VLOOKUP($C149,[1]akclindata!$A:$U,11,FALSE),"NA")</f>
        <v>NA</v>
      </c>
      <c r="BC149" s="1" t="str">
        <f>_xlfn.IFNA(VLOOKUP($C149,[1]akclindata!$A:$U,6,FALSE),"NA")</f>
        <v>NA</v>
      </c>
      <c r="BD149" s="1" t="str">
        <f>_xlfn.IFNA(VLOOKUP($C149,[1]akclindata!$A:$U,18,FALSE),"NA")</f>
        <v>NA</v>
      </c>
      <c r="BE149" s="1" t="str">
        <f>_xlfn.IFNA(VLOOKUP($C149,[1]akclindata!$A:$U,19,FALSE),"NA")</f>
        <v>NA</v>
      </c>
      <c r="BF149" s="1" t="str">
        <f>_xlfn.IFNA(VLOOKUP($C149,[1]akclindata!$A:$U,20,FALSE),"NA")</f>
        <v>NA</v>
      </c>
      <c r="BG149" t="str">
        <f>_xlfn.IFNA(VLOOKUP($C149,[1]akclindata!$A:$U,21,FALSE),"NA")</f>
        <v>NA</v>
      </c>
      <c r="BH149" s="1" t="str">
        <f>_xlfn.IFNA(VLOOKUP($C149,[2]Sheet1!$1:$1048576,6,FALSE),_xlfn.IFNA(VLOOKUP($C149,'[2]Transfer 06.03.22'!$1:$1048576,7,FALSE),_xlfn.IFNA(VLOOKUP($C149,'[2]Transfer 06.08.22'!$1:$1048576,7,FALSE),"None")))</f>
        <v>None</v>
      </c>
    </row>
    <row r="150" spans="1:60" x14ac:dyDescent="0.25">
      <c r="A150" t="s">
        <v>484</v>
      </c>
      <c r="B150">
        <v>1.25423576881577E-3</v>
      </c>
      <c r="C150" t="e">
        <v>#N/A</v>
      </c>
      <c r="D150">
        <v>1</v>
      </c>
      <c r="E150">
        <v>4.4000000000000004</v>
      </c>
      <c r="F150" s="1" t="s">
        <v>40</v>
      </c>
      <c r="G150" t="s">
        <v>35</v>
      </c>
      <c r="H150" t="s">
        <v>36</v>
      </c>
      <c r="I150" t="s">
        <v>398</v>
      </c>
      <c r="J150" t="s">
        <v>438</v>
      </c>
      <c r="K150">
        <v>2</v>
      </c>
      <c r="L150">
        <v>67</v>
      </c>
      <c r="M150" t="s">
        <v>40</v>
      </c>
      <c r="N150" t="s">
        <v>39</v>
      </c>
      <c r="O150" t="s">
        <v>40</v>
      </c>
      <c r="P150" t="s">
        <v>40</v>
      </c>
      <c r="Q150" t="s">
        <v>40</v>
      </c>
      <c r="S150" t="s">
        <v>40</v>
      </c>
      <c r="T150" t="s">
        <v>40</v>
      </c>
      <c r="U150" t="s">
        <v>40</v>
      </c>
      <c r="V150" t="s">
        <v>40</v>
      </c>
      <c r="X150" s="1">
        <v>43537</v>
      </c>
      <c r="Y150" t="s">
        <v>40</v>
      </c>
      <c r="Z150" t="s">
        <v>444</v>
      </c>
      <c r="AA150">
        <v>7.3571590909999998</v>
      </c>
      <c r="AB150">
        <v>32.371499999999997</v>
      </c>
      <c r="AC150" s="1">
        <v>43558</v>
      </c>
      <c r="AD150">
        <v>0</v>
      </c>
      <c r="AE150" t="s">
        <v>449</v>
      </c>
      <c r="AF150">
        <v>4</v>
      </c>
      <c r="AG150" t="s">
        <v>440</v>
      </c>
      <c r="AH150">
        <v>27.26</v>
      </c>
      <c r="AI150" s="1">
        <v>44551</v>
      </c>
      <c r="AJ150">
        <v>8284656906</v>
      </c>
      <c r="AK150">
        <v>82026306</v>
      </c>
      <c r="AL150">
        <v>41.45</v>
      </c>
      <c r="AM150">
        <v>58.55</v>
      </c>
      <c r="AN150">
        <v>97.65</v>
      </c>
      <c r="AO150">
        <v>93.64</v>
      </c>
      <c r="AP150" t="s">
        <v>398</v>
      </c>
      <c r="AQ150" t="s">
        <v>53</v>
      </c>
      <c r="AR150">
        <v>-2.9010757684386999</v>
      </c>
      <c r="AS150" t="s">
        <v>35</v>
      </c>
      <c r="AT150" t="s">
        <v>35</v>
      </c>
      <c r="AU150" t="s">
        <v>410</v>
      </c>
      <c r="AV150" t="str">
        <f>_xlfn.IFNA(VLOOKUP($C150,[1]akclindata!$A:$U,17,FALSE),"NA")</f>
        <v>NA</v>
      </c>
      <c r="AW150" t="str">
        <f>_xlfn.IFNA(VLOOKUP($C150,[1]akclindata!$A:$U,17,FALSE),"NA")</f>
        <v>NA</v>
      </c>
      <c r="AX150" t="str">
        <f>_xlfn.IFNA(VLOOKUP($C150,[1]akclindata!$A:$U,7,FALSE),"NA")</f>
        <v>NA</v>
      </c>
      <c r="AY150" t="str">
        <f>_xlfn.IFNA(VLOOKUP($C150,[1]akclindata!$A:$U,8,FALSE),"NA")</f>
        <v>NA</v>
      </c>
      <c r="AZ150" t="str">
        <f>_xlfn.IFNA(VLOOKUP($C150,[1]akclindata!$A:$U,9,FALSE),"NA")</f>
        <v>NA</v>
      </c>
      <c r="BA150" t="str">
        <f>_xlfn.IFNA(VLOOKUP($C150,[1]akclindata!$A:$U,10,FALSE),"NA")</f>
        <v>NA</v>
      </c>
      <c r="BB150" t="str">
        <f>_xlfn.IFNA(VLOOKUP($C150,[1]akclindata!$A:$U,11,FALSE),"NA")</f>
        <v>NA</v>
      </c>
      <c r="BC150" s="1" t="str">
        <f>_xlfn.IFNA(VLOOKUP($C150,[1]akclindata!$A:$U,6,FALSE),"NA")</f>
        <v>NA</v>
      </c>
      <c r="BD150" s="1" t="str">
        <f>_xlfn.IFNA(VLOOKUP($C150,[1]akclindata!$A:$U,18,FALSE),"NA")</f>
        <v>NA</v>
      </c>
      <c r="BE150" s="1" t="str">
        <f>_xlfn.IFNA(VLOOKUP($C150,[1]akclindata!$A:$U,19,FALSE),"NA")</f>
        <v>NA</v>
      </c>
      <c r="BF150" s="1" t="str">
        <f>_xlfn.IFNA(VLOOKUP($C150,[1]akclindata!$A:$U,20,FALSE),"NA")</f>
        <v>NA</v>
      </c>
      <c r="BG150" t="str">
        <f>_xlfn.IFNA(VLOOKUP($C150,[1]akclindata!$A:$U,21,FALSE),"NA")</f>
        <v>NA</v>
      </c>
      <c r="BH150" s="1" t="str">
        <f>_xlfn.IFNA(VLOOKUP($C150,[2]Sheet1!$1:$1048576,6,FALSE),_xlfn.IFNA(VLOOKUP($C150,'[2]Transfer 06.03.22'!$1:$1048576,7,FALSE),_xlfn.IFNA(VLOOKUP($C150,'[2]Transfer 06.08.22'!$1:$1048576,7,FALSE),"None")))</f>
        <v>None</v>
      </c>
    </row>
    <row r="151" spans="1:60" x14ac:dyDescent="0.25">
      <c r="A151" t="s">
        <v>485</v>
      </c>
      <c r="B151">
        <v>3.9886321574905403E-2</v>
      </c>
      <c r="C151" t="e">
        <v>#N/A</v>
      </c>
      <c r="D151">
        <v>1</v>
      </c>
      <c r="E151">
        <v>4.5</v>
      </c>
      <c r="F151" s="1" t="s">
        <v>40</v>
      </c>
      <c r="G151" t="s">
        <v>35</v>
      </c>
      <c r="H151" t="s">
        <v>36</v>
      </c>
      <c r="I151" t="s">
        <v>398</v>
      </c>
      <c r="J151" t="s">
        <v>438</v>
      </c>
      <c r="K151">
        <v>2</v>
      </c>
      <c r="L151">
        <v>58</v>
      </c>
      <c r="M151" t="s">
        <v>40</v>
      </c>
      <c r="N151" t="s">
        <v>39</v>
      </c>
      <c r="O151" t="s">
        <v>40</v>
      </c>
      <c r="P151" t="s">
        <v>40</v>
      </c>
      <c r="Q151" t="s">
        <v>40</v>
      </c>
      <c r="S151" t="s">
        <v>40</v>
      </c>
      <c r="T151" t="s">
        <v>40</v>
      </c>
      <c r="U151" t="s">
        <v>40</v>
      </c>
      <c r="V151" t="s">
        <v>40</v>
      </c>
      <c r="X151" s="1">
        <v>43537</v>
      </c>
      <c r="Y151" t="s">
        <v>40</v>
      </c>
      <c r="Z151" t="s">
        <v>444</v>
      </c>
      <c r="AA151">
        <v>7.5102222220000003</v>
      </c>
      <c r="AB151">
        <v>33.795999999999999</v>
      </c>
      <c r="AC151" s="1">
        <v>43558</v>
      </c>
      <c r="AD151">
        <v>0</v>
      </c>
      <c r="AE151" t="s">
        <v>455</v>
      </c>
      <c r="AF151">
        <v>4</v>
      </c>
      <c r="AG151" t="s">
        <v>440</v>
      </c>
      <c r="AH151">
        <v>22.82</v>
      </c>
      <c r="AI151" s="1">
        <v>44551</v>
      </c>
      <c r="AJ151">
        <v>10156124892</v>
      </c>
      <c r="AK151">
        <v>100555692</v>
      </c>
      <c r="AL151">
        <v>41.26</v>
      </c>
      <c r="AM151">
        <v>58.74</v>
      </c>
      <c r="AN151">
        <v>97.73</v>
      </c>
      <c r="AO151">
        <v>93.81</v>
      </c>
      <c r="AP151" t="s">
        <v>398</v>
      </c>
      <c r="AQ151" t="s">
        <v>53</v>
      </c>
      <c r="AR151">
        <v>-1.38149867064951</v>
      </c>
      <c r="AS151" t="s">
        <v>35</v>
      </c>
      <c r="AT151" t="s">
        <v>35</v>
      </c>
      <c r="AU151" t="s">
        <v>410</v>
      </c>
      <c r="AV151" t="str">
        <f>_xlfn.IFNA(VLOOKUP($C151,[1]akclindata!$A:$U,17,FALSE),"NA")</f>
        <v>NA</v>
      </c>
      <c r="AW151" t="str">
        <f>_xlfn.IFNA(VLOOKUP($C151,[1]akclindata!$A:$U,17,FALSE),"NA")</f>
        <v>NA</v>
      </c>
      <c r="AX151" t="str">
        <f>_xlfn.IFNA(VLOOKUP($C151,[1]akclindata!$A:$U,7,FALSE),"NA")</f>
        <v>NA</v>
      </c>
      <c r="AY151" t="str">
        <f>_xlfn.IFNA(VLOOKUP($C151,[1]akclindata!$A:$U,8,FALSE),"NA")</f>
        <v>NA</v>
      </c>
      <c r="AZ151" t="str">
        <f>_xlfn.IFNA(VLOOKUP($C151,[1]akclindata!$A:$U,9,FALSE),"NA")</f>
        <v>NA</v>
      </c>
      <c r="BA151" t="str">
        <f>_xlfn.IFNA(VLOOKUP($C151,[1]akclindata!$A:$U,10,FALSE),"NA")</f>
        <v>NA</v>
      </c>
      <c r="BB151" t="str">
        <f>_xlfn.IFNA(VLOOKUP($C151,[1]akclindata!$A:$U,11,FALSE),"NA")</f>
        <v>NA</v>
      </c>
      <c r="BC151" s="1" t="str">
        <f>_xlfn.IFNA(VLOOKUP($C151,[1]akclindata!$A:$U,6,FALSE),"NA")</f>
        <v>NA</v>
      </c>
      <c r="BD151" s="1" t="str">
        <f>_xlfn.IFNA(VLOOKUP($C151,[1]akclindata!$A:$U,18,FALSE),"NA")</f>
        <v>NA</v>
      </c>
      <c r="BE151" s="1" t="str">
        <f>_xlfn.IFNA(VLOOKUP($C151,[1]akclindata!$A:$U,19,FALSE),"NA")</f>
        <v>NA</v>
      </c>
      <c r="BF151" s="1" t="str">
        <f>_xlfn.IFNA(VLOOKUP($C151,[1]akclindata!$A:$U,20,FALSE),"NA")</f>
        <v>NA</v>
      </c>
      <c r="BG151" t="str">
        <f>_xlfn.IFNA(VLOOKUP($C151,[1]akclindata!$A:$U,21,FALSE),"NA")</f>
        <v>NA</v>
      </c>
      <c r="BH151" s="1" t="str">
        <f>_xlfn.IFNA(VLOOKUP($C151,[2]Sheet1!$1:$1048576,6,FALSE),_xlfn.IFNA(VLOOKUP($C151,'[2]Transfer 06.03.22'!$1:$1048576,7,FALSE),_xlfn.IFNA(VLOOKUP($C151,'[2]Transfer 06.08.22'!$1:$1048576,7,FALSE),"None")))</f>
        <v>None</v>
      </c>
    </row>
    <row r="152" spans="1:60" x14ac:dyDescent="0.25">
      <c r="A152" t="s">
        <v>486</v>
      </c>
      <c r="B152">
        <v>9.8050843701386795E-2</v>
      </c>
      <c r="C152" t="e">
        <v>#N/A</v>
      </c>
      <c r="D152">
        <v>1</v>
      </c>
      <c r="E152">
        <v>4.5</v>
      </c>
      <c r="F152" s="1" t="s">
        <v>40</v>
      </c>
      <c r="G152" t="s">
        <v>35</v>
      </c>
      <c r="H152" t="s">
        <v>36</v>
      </c>
      <c r="I152" t="s">
        <v>398</v>
      </c>
      <c r="J152" t="s">
        <v>438</v>
      </c>
      <c r="K152">
        <v>1</v>
      </c>
      <c r="L152">
        <v>50</v>
      </c>
      <c r="M152" t="s">
        <v>40</v>
      </c>
      <c r="N152" t="s">
        <v>39</v>
      </c>
      <c r="O152" t="s">
        <v>40</v>
      </c>
      <c r="P152" t="s">
        <v>40</v>
      </c>
      <c r="Q152" t="s">
        <v>40</v>
      </c>
      <c r="S152" t="s">
        <v>40</v>
      </c>
      <c r="T152" t="s">
        <v>40</v>
      </c>
      <c r="U152" t="s">
        <v>40</v>
      </c>
      <c r="V152" t="s">
        <v>40</v>
      </c>
      <c r="X152" s="1">
        <v>43537</v>
      </c>
      <c r="Y152" t="s">
        <v>40</v>
      </c>
      <c r="Z152" t="s">
        <v>444</v>
      </c>
      <c r="AA152">
        <v>2.0063333330000002</v>
      </c>
      <c r="AB152">
        <v>9.0284999999999993</v>
      </c>
      <c r="AC152" s="1">
        <v>43558</v>
      </c>
      <c r="AD152">
        <v>0</v>
      </c>
      <c r="AE152" t="s">
        <v>457</v>
      </c>
      <c r="AF152">
        <v>4</v>
      </c>
      <c r="AG152" t="s">
        <v>440</v>
      </c>
      <c r="AH152">
        <v>4.26</v>
      </c>
      <c r="AI152" s="1">
        <v>44551</v>
      </c>
      <c r="AJ152">
        <v>10111249986</v>
      </c>
      <c r="AK152">
        <v>100111386</v>
      </c>
      <c r="AL152">
        <v>42.84</v>
      </c>
      <c r="AM152">
        <v>57.16</v>
      </c>
      <c r="AN152">
        <v>95.9</v>
      </c>
      <c r="AO152">
        <v>91.53</v>
      </c>
      <c r="AP152" t="s">
        <v>398</v>
      </c>
      <c r="AQ152" t="s">
        <v>46</v>
      </c>
      <c r="AR152">
        <v>-0.96373072164538398</v>
      </c>
      <c r="AS152" t="s">
        <v>35</v>
      </c>
      <c r="AT152" t="s">
        <v>35</v>
      </c>
      <c r="AU152" t="s">
        <v>403</v>
      </c>
      <c r="AV152" t="str">
        <f>_xlfn.IFNA(VLOOKUP($C152,[1]akclindata!$A:$U,17,FALSE),"NA")</f>
        <v>NA</v>
      </c>
      <c r="AW152" t="str">
        <f>_xlfn.IFNA(VLOOKUP($C152,[1]akclindata!$A:$U,17,FALSE),"NA")</f>
        <v>NA</v>
      </c>
      <c r="AX152" t="str">
        <f>_xlfn.IFNA(VLOOKUP($C152,[1]akclindata!$A:$U,7,FALSE),"NA")</f>
        <v>NA</v>
      </c>
      <c r="AY152" t="str">
        <f>_xlfn.IFNA(VLOOKUP($C152,[1]akclindata!$A:$U,8,FALSE),"NA")</f>
        <v>NA</v>
      </c>
      <c r="AZ152" t="str">
        <f>_xlfn.IFNA(VLOOKUP($C152,[1]akclindata!$A:$U,9,FALSE),"NA")</f>
        <v>NA</v>
      </c>
      <c r="BA152" t="str">
        <f>_xlfn.IFNA(VLOOKUP($C152,[1]akclindata!$A:$U,10,FALSE),"NA")</f>
        <v>NA</v>
      </c>
      <c r="BB152" t="str">
        <f>_xlfn.IFNA(VLOOKUP($C152,[1]akclindata!$A:$U,11,FALSE),"NA")</f>
        <v>NA</v>
      </c>
      <c r="BC152" s="1" t="str">
        <f>_xlfn.IFNA(VLOOKUP($C152,[1]akclindata!$A:$U,6,FALSE),"NA")</f>
        <v>NA</v>
      </c>
      <c r="BD152" s="1" t="str">
        <f>_xlfn.IFNA(VLOOKUP($C152,[1]akclindata!$A:$U,18,FALSE),"NA")</f>
        <v>NA</v>
      </c>
      <c r="BE152" s="1" t="str">
        <f>_xlfn.IFNA(VLOOKUP($C152,[1]akclindata!$A:$U,19,FALSE),"NA")</f>
        <v>NA</v>
      </c>
      <c r="BF152" s="1" t="str">
        <f>_xlfn.IFNA(VLOOKUP($C152,[1]akclindata!$A:$U,20,FALSE),"NA")</f>
        <v>NA</v>
      </c>
      <c r="BG152" t="str">
        <f>_xlfn.IFNA(VLOOKUP($C152,[1]akclindata!$A:$U,21,FALSE),"NA")</f>
        <v>NA</v>
      </c>
      <c r="BH152" s="1" t="str">
        <f>_xlfn.IFNA(VLOOKUP($C152,[2]Sheet1!$1:$1048576,6,FALSE),_xlfn.IFNA(VLOOKUP($C152,'[2]Transfer 06.03.22'!$1:$1048576,7,FALSE),_xlfn.IFNA(VLOOKUP($C152,'[2]Transfer 06.08.22'!$1:$1048576,7,FALSE),"None")))</f>
        <v>None</v>
      </c>
    </row>
    <row r="153" spans="1:60" x14ac:dyDescent="0.25">
      <c r="A153" t="s">
        <v>487</v>
      </c>
      <c r="B153">
        <v>6.2790184207791398E-3</v>
      </c>
      <c r="C153" t="e">
        <v>#N/A</v>
      </c>
      <c r="D153">
        <v>1</v>
      </c>
      <c r="E153">
        <v>4.7</v>
      </c>
      <c r="F153" s="1" t="s">
        <v>40</v>
      </c>
      <c r="G153" t="s">
        <v>35</v>
      </c>
      <c r="H153" t="s">
        <v>36</v>
      </c>
      <c r="I153" t="s">
        <v>398</v>
      </c>
      <c r="J153" t="s">
        <v>438</v>
      </c>
      <c r="K153">
        <v>1</v>
      </c>
      <c r="L153">
        <v>55</v>
      </c>
      <c r="M153" t="s">
        <v>40</v>
      </c>
      <c r="N153" t="s">
        <v>39</v>
      </c>
      <c r="O153" t="s">
        <v>40</v>
      </c>
      <c r="P153" t="s">
        <v>40</v>
      </c>
      <c r="Q153" t="s">
        <v>40</v>
      </c>
      <c r="S153" t="s">
        <v>40</v>
      </c>
      <c r="T153" t="s">
        <v>40</v>
      </c>
      <c r="U153" t="s">
        <v>40</v>
      </c>
      <c r="V153" t="s">
        <v>40</v>
      </c>
      <c r="X153" s="1">
        <v>43537</v>
      </c>
      <c r="Y153" t="s">
        <v>40</v>
      </c>
      <c r="Z153" t="s">
        <v>444</v>
      </c>
      <c r="AA153">
        <v>10.4237234</v>
      </c>
      <c r="AB153">
        <v>48.991500000000002</v>
      </c>
      <c r="AC153" s="1">
        <v>43558</v>
      </c>
      <c r="AD153">
        <v>0</v>
      </c>
      <c r="AE153" t="s">
        <v>459</v>
      </c>
      <c r="AF153">
        <v>4</v>
      </c>
      <c r="AG153" t="s">
        <v>440</v>
      </c>
      <c r="AH153">
        <v>24.64</v>
      </c>
      <c r="AI153" s="1">
        <v>44551</v>
      </c>
      <c r="AJ153">
        <v>9788281276</v>
      </c>
      <c r="AK153">
        <v>96913676</v>
      </c>
      <c r="AL153">
        <v>41.53</v>
      </c>
      <c r="AM153">
        <v>58.47</v>
      </c>
      <c r="AN153">
        <v>97.69</v>
      </c>
      <c r="AO153">
        <v>93.78</v>
      </c>
      <c r="AP153" t="s">
        <v>398</v>
      </c>
      <c r="AQ153" t="s">
        <v>46</v>
      </c>
      <c r="AR153">
        <v>-2.1993727025265701</v>
      </c>
      <c r="AS153" t="s">
        <v>35</v>
      </c>
      <c r="AT153" t="s">
        <v>35</v>
      </c>
      <c r="AU153" t="s">
        <v>403</v>
      </c>
      <c r="AV153" t="str">
        <f>_xlfn.IFNA(VLOOKUP($C153,[1]akclindata!$A:$U,17,FALSE),"NA")</f>
        <v>NA</v>
      </c>
      <c r="AW153" t="str">
        <f>_xlfn.IFNA(VLOOKUP($C153,[1]akclindata!$A:$U,17,FALSE),"NA")</f>
        <v>NA</v>
      </c>
      <c r="AX153" t="str">
        <f>_xlfn.IFNA(VLOOKUP($C153,[1]akclindata!$A:$U,7,FALSE),"NA")</f>
        <v>NA</v>
      </c>
      <c r="AY153" t="str">
        <f>_xlfn.IFNA(VLOOKUP($C153,[1]akclindata!$A:$U,8,FALSE),"NA")</f>
        <v>NA</v>
      </c>
      <c r="AZ153" t="str">
        <f>_xlfn.IFNA(VLOOKUP($C153,[1]akclindata!$A:$U,9,FALSE),"NA")</f>
        <v>NA</v>
      </c>
      <c r="BA153" t="str">
        <f>_xlfn.IFNA(VLOOKUP($C153,[1]akclindata!$A:$U,10,FALSE),"NA")</f>
        <v>NA</v>
      </c>
      <c r="BB153" t="str">
        <f>_xlfn.IFNA(VLOOKUP($C153,[1]akclindata!$A:$U,11,FALSE),"NA")</f>
        <v>NA</v>
      </c>
      <c r="BC153" s="1" t="str">
        <f>_xlfn.IFNA(VLOOKUP($C153,[1]akclindata!$A:$U,6,FALSE),"NA")</f>
        <v>NA</v>
      </c>
      <c r="BD153" s="1" t="str">
        <f>_xlfn.IFNA(VLOOKUP($C153,[1]akclindata!$A:$U,18,FALSE),"NA")</f>
        <v>NA</v>
      </c>
      <c r="BE153" s="1" t="str">
        <f>_xlfn.IFNA(VLOOKUP($C153,[1]akclindata!$A:$U,19,FALSE),"NA")</f>
        <v>NA</v>
      </c>
      <c r="BF153" s="1" t="str">
        <f>_xlfn.IFNA(VLOOKUP($C153,[1]akclindata!$A:$U,20,FALSE),"NA")</f>
        <v>NA</v>
      </c>
      <c r="BG153" t="str">
        <f>_xlfn.IFNA(VLOOKUP($C153,[1]akclindata!$A:$U,21,FALSE),"NA")</f>
        <v>NA</v>
      </c>
      <c r="BH153" s="1" t="str">
        <f>_xlfn.IFNA(VLOOKUP($C153,[2]Sheet1!$1:$1048576,6,FALSE),_xlfn.IFNA(VLOOKUP($C153,'[2]Transfer 06.03.22'!$1:$1048576,7,FALSE),_xlfn.IFNA(VLOOKUP($C153,'[2]Transfer 06.08.22'!$1:$1048576,7,FALSE),"None")))</f>
        <v>None</v>
      </c>
    </row>
    <row r="154" spans="1:60" x14ac:dyDescent="0.25">
      <c r="A154" t="s">
        <v>488</v>
      </c>
      <c r="B154">
        <v>5.2062041197940001E-3</v>
      </c>
      <c r="C154" t="e">
        <v>#N/A</v>
      </c>
      <c r="D154">
        <v>1</v>
      </c>
      <c r="E154">
        <v>4.9000000000000004</v>
      </c>
      <c r="F154" s="1" t="s">
        <v>40</v>
      </c>
      <c r="G154" t="s">
        <v>35</v>
      </c>
      <c r="H154" t="s">
        <v>36</v>
      </c>
      <c r="I154" t="s">
        <v>398</v>
      </c>
      <c r="J154" t="s">
        <v>438</v>
      </c>
      <c r="K154">
        <v>1</v>
      </c>
      <c r="L154">
        <v>50</v>
      </c>
      <c r="M154" t="s">
        <v>40</v>
      </c>
      <c r="N154" t="s">
        <v>39</v>
      </c>
      <c r="O154" t="s">
        <v>40</v>
      </c>
      <c r="P154" t="s">
        <v>40</v>
      </c>
      <c r="Q154" t="s">
        <v>40</v>
      </c>
      <c r="S154" t="s">
        <v>40</v>
      </c>
      <c r="T154" t="s">
        <v>40</v>
      </c>
      <c r="U154" t="s">
        <v>40</v>
      </c>
      <c r="V154" t="s">
        <v>40</v>
      </c>
      <c r="X154" s="1">
        <v>43537</v>
      </c>
      <c r="Y154" t="s">
        <v>40</v>
      </c>
      <c r="Z154" t="s">
        <v>444</v>
      </c>
      <c r="AA154">
        <v>2.4966326529999998</v>
      </c>
      <c r="AB154">
        <v>12.233499999999999</v>
      </c>
      <c r="AC154" s="1">
        <v>43558</v>
      </c>
      <c r="AD154">
        <v>0</v>
      </c>
      <c r="AE154" t="s">
        <v>463</v>
      </c>
      <c r="AF154">
        <v>4</v>
      </c>
      <c r="AG154" t="s">
        <v>440</v>
      </c>
      <c r="AH154">
        <v>11.74</v>
      </c>
      <c r="AI154" s="1">
        <v>44551</v>
      </c>
      <c r="AJ154">
        <v>10351313048</v>
      </c>
      <c r="AK154">
        <v>102488248</v>
      </c>
      <c r="AL154">
        <v>42.05</v>
      </c>
      <c r="AM154">
        <v>57.95</v>
      </c>
      <c r="AN154">
        <v>96.9</v>
      </c>
      <c r="AO154">
        <v>92.7</v>
      </c>
      <c r="AP154" t="s">
        <v>398</v>
      </c>
      <c r="AQ154" t="s">
        <v>46</v>
      </c>
      <c r="AR154">
        <v>-2.2812118765870499</v>
      </c>
      <c r="AS154" t="s">
        <v>35</v>
      </c>
      <c r="AT154" t="s">
        <v>35</v>
      </c>
      <c r="AU154" t="s">
        <v>403</v>
      </c>
      <c r="AV154" t="str">
        <f>_xlfn.IFNA(VLOOKUP($C154,[1]akclindata!$A:$U,17,FALSE),"NA")</f>
        <v>NA</v>
      </c>
      <c r="AW154" t="str">
        <f>_xlfn.IFNA(VLOOKUP($C154,[1]akclindata!$A:$U,17,FALSE),"NA")</f>
        <v>NA</v>
      </c>
      <c r="AX154" t="str">
        <f>_xlfn.IFNA(VLOOKUP($C154,[1]akclindata!$A:$U,7,FALSE),"NA")</f>
        <v>NA</v>
      </c>
      <c r="AY154" t="str">
        <f>_xlfn.IFNA(VLOOKUP($C154,[1]akclindata!$A:$U,8,FALSE),"NA")</f>
        <v>NA</v>
      </c>
      <c r="AZ154" t="str">
        <f>_xlfn.IFNA(VLOOKUP($C154,[1]akclindata!$A:$U,9,FALSE),"NA")</f>
        <v>NA</v>
      </c>
      <c r="BA154" t="str">
        <f>_xlfn.IFNA(VLOOKUP($C154,[1]akclindata!$A:$U,10,FALSE),"NA")</f>
        <v>NA</v>
      </c>
      <c r="BB154" t="str">
        <f>_xlfn.IFNA(VLOOKUP($C154,[1]akclindata!$A:$U,11,FALSE),"NA")</f>
        <v>NA</v>
      </c>
      <c r="BC154" s="1" t="str">
        <f>_xlfn.IFNA(VLOOKUP($C154,[1]akclindata!$A:$U,6,FALSE),"NA")</f>
        <v>NA</v>
      </c>
      <c r="BD154" s="1" t="str">
        <f>_xlfn.IFNA(VLOOKUP($C154,[1]akclindata!$A:$U,18,FALSE),"NA")</f>
        <v>NA</v>
      </c>
      <c r="BE154" s="1" t="str">
        <f>_xlfn.IFNA(VLOOKUP($C154,[1]akclindata!$A:$U,19,FALSE),"NA")</f>
        <v>NA</v>
      </c>
      <c r="BF154" s="1" t="str">
        <f>_xlfn.IFNA(VLOOKUP($C154,[1]akclindata!$A:$U,20,FALSE),"NA")</f>
        <v>NA</v>
      </c>
      <c r="BG154" t="str">
        <f>_xlfn.IFNA(VLOOKUP($C154,[1]akclindata!$A:$U,21,FALSE),"NA")</f>
        <v>NA</v>
      </c>
      <c r="BH154" s="1" t="str">
        <f>_xlfn.IFNA(VLOOKUP($C154,[2]Sheet1!$1:$1048576,6,FALSE),_xlfn.IFNA(VLOOKUP($C154,'[2]Transfer 06.03.22'!$1:$1048576,7,FALSE),_xlfn.IFNA(VLOOKUP($C154,'[2]Transfer 06.08.22'!$1:$1048576,7,FALSE),"None")))</f>
        <v>None</v>
      </c>
    </row>
    <row r="155" spans="1:60" x14ac:dyDescent="0.25">
      <c r="A155" t="s">
        <v>489</v>
      </c>
      <c r="B155">
        <v>1.7024349726108601E-2</v>
      </c>
      <c r="C155" t="e">
        <v>#N/A</v>
      </c>
      <c r="D155">
        <v>1</v>
      </c>
      <c r="E155">
        <v>4.8</v>
      </c>
      <c r="F155" s="1" t="s">
        <v>40</v>
      </c>
      <c r="G155" t="s">
        <v>35</v>
      </c>
      <c r="H155" t="s">
        <v>36</v>
      </c>
      <c r="I155" t="s">
        <v>398</v>
      </c>
      <c r="J155" t="s">
        <v>438</v>
      </c>
      <c r="K155">
        <v>1</v>
      </c>
      <c r="L155">
        <v>50</v>
      </c>
      <c r="M155" t="s">
        <v>40</v>
      </c>
      <c r="N155" t="s">
        <v>39</v>
      </c>
      <c r="O155" t="s">
        <v>40</v>
      </c>
      <c r="P155" t="s">
        <v>40</v>
      </c>
      <c r="Q155" t="s">
        <v>40</v>
      </c>
      <c r="S155" t="s">
        <v>40</v>
      </c>
      <c r="T155" t="s">
        <v>40</v>
      </c>
      <c r="U155" t="s">
        <v>40</v>
      </c>
      <c r="V155" t="s">
        <v>40</v>
      </c>
      <c r="X155" s="1">
        <v>43537</v>
      </c>
      <c r="Y155" t="s">
        <v>40</v>
      </c>
      <c r="Z155" t="s">
        <v>444</v>
      </c>
      <c r="AA155">
        <v>3.962395833</v>
      </c>
      <c r="AB155">
        <v>19.019500000000001</v>
      </c>
      <c r="AC155" s="1">
        <v>43564</v>
      </c>
      <c r="AD155">
        <v>0</v>
      </c>
      <c r="AE155" t="s">
        <v>449</v>
      </c>
      <c r="AF155">
        <v>4</v>
      </c>
      <c r="AG155" t="s">
        <v>440</v>
      </c>
      <c r="AH155">
        <v>12.61</v>
      </c>
      <c r="AI155" s="1">
        <v>44551</v>
      </c>
      <c r="AJ155">
        <v>7907667942</v>
      </c>
      <c r="AK155">
        <v>78293742</v>
      </c>
      <c r="AL155">
        <v>41.67</v>
      </c>
      <c r="AM155">
        <v>58.33</v>
      </c>
      <c r="AN155">
        <v>97.45</v>
      </c>
      <c r="AO155">
        <v>93.39</v>
      </c>
      <c r="AP155" t="s">
        <v>398</v>
      </c>
      <c r="AQ155" t="s">
        <v>46</v>
      </c>
      <c r="AR155">
        <v>-1.76147222757618</v>
      </c>
      <c r="AS155" t="s">
        <v>35</v>
      </c>
      <c r="AT155" t="s">
        <v>35</v>
      </c>
      <c r="AU155" t="s">
        <v>403</v>
      </c>
      <c r="AV155" t="str">
        <f>_xlfn.IFNA(VLOOKUP($C155,[1]akclindata!$A:$U,17,FALSE),"NA")</f>
        <v>NA</v>
      </c>
      <c r="AW155" t="str">
        <f>_xlfn.IFNA(VLOOKUP($C155,[1]akclindata!$A:$U,17,FALSE),"NA")</f>
        <v>NA</v>
      </c>
      <c r="AX155" t="str">
        <f>_xlfn.IFNA(VLOOKUP($C155,[1]akclindata!$A:$U,7,FALSE),"NA")</f>
        <v>NA</v>
      </c>
      <c r="AY155" t="str">
        <f>_xlfn.IFNA(VLOOKUP($C155,[1]akclindata!$A:$U,8,FALSE),"NA")</f>
        <v>NA</v>
      </c>
      <c r="AZ155" t="str">
        <f>_xlfn.IFNA(VLOOKUP($C155,[1]akclindata!$A:$U,9,FALSE),"NA")</f>
        <v>NA</v>
      </c>
      <c r="BA155" t="str">
        <f>_xlfn.IFNA(VLOOKUP($C155,[1]akclindata!$A:$U,10,FALSE),"NA")</f>
        <v>NA</v>
      </c>
      <c r="BB155" t="str">
        <f>_xlfn.IFNA(VLOOKUP($C155,[1]akclindata!$A:$U,11,FALSE),"NA")</f>
        <v>NA</v>
      </c>
      <c r="BC155" s="1" t="str">
        <f>_xlfn.IFNA(VLOOKUP($C155,[1]akclindata!$A:$U,6,FALSE),"NA")</f>
        <v>NA</v>
      </c>
      <c r="BD155" s="1" t="str">
        <f>_xlfn.IFNA(VLOOKUP($C155,[1]akclindata!$A:$U,18,FALSE),"NA")</f>
        <v>NA</v>
      </c>
      <c r="BE155" s="1" t="str">
        <f>_xlfn.IFNA(VLOOKUP($C155,[1]akclindata!$A:$U,19,FALSE),"NA")</f>
        <v>NA</v>
      </c>
      <c r="BF155" s="1" t="str">
        <f>_xlfn.IFNA(VLOOKUP($C155,[1]akclindata!$A:$U,20,FALSE),"NA")</f>
        <v>NA</v>
      </c>
      <c r="BG155" t="str">
        <f>_xlfn.IFNA(VLOOKUP($C155,[1]akclindata!$A:$U,21,FALSE),"NA")</f>
        <v>NA</v>
      </c>
      <c r="BH155" s="1" t="str">
        <f>_xlfn.IFNA(VLOOKUP($C155,[2]Sheet1!$1:$1048576,6,FALSE),_xlfn.IFNA(VLOOKUP($C155,'[2]Transfer 06.03.22'!$1:$1048576,7,FALSE),_xlfn.IFNA(VLOOKUP($C155,'[2]Transfer 06.08.22'!$1:$1048576,7,FALSE),"None")))</f>
        <v>None</v>
      </c>
    </row>
    <row r="156" spans="1:60" x14ac:dyDescent="0.25">
      <c r="A156" t="s">
        <v>490</v>
      </c>
      <c r="B156">
        <v>2.3656330359157901E-3</v>
      </c>
      <c r="C156" t="e">
        <v>#N/A</v>
      </c>
      <c r="D156">
        <v>1</v>
      </c>
      <c r="E156">
        <v>4.5</v>
      </c>
      <c r="F156" s="1" t="s">
        <v>40</v>
      </c>
      <c r="G156" t="s">
        <v>35</v>
      </c>
      <c r="H156" t="s">
        <v>36</v>
      </c>
      <c r="I156" t="s">
        <v>398</v>
      </c>
      <c r="J156" t="s">
        <v>438</v>
      </c>
      <c r="K156">
        <v>1</v>
      </c>
      <c r="L156">
        <v>50</v>
      </c>
      <c r="M156" t="s">
        <v>40</v>
      </c>
      <c r="N156" t="s">
        <v>39</v>
      </c>
      <c r="O156" t="s">
        <v>40</v>
      </c>
      <c r="P156" t="s">
        <v>40</v>
      </c>
      <c r="Q156" t="s">
        <v>40</v>
      </c>
      <c r="S156" t="s">
        <v>40</v>
      </c>
      <c r="T156" t="s">
        <v>40</v>
      </c>
      <c r="U156" t="s">
        <v>40</v>
      </c>
      <c r="V156" t="s">
        <v>40</v>
      </c>
      <c r="X156" s="1">
        <v>43297</v>
      </c>
      <c r="Y156" t="s">
        <v>40</v>
      </c>
      <c r="Z156" t="s">
        <v>491</v>
      </c>
      <c r="AA156">
        <v>5.7539999999999996</v>
      </c>
      <c r="AB156">
        <v>25.893000000000001</v>
      </c>
      <c r="AC156" s="1">
        <v>43759</v>
      </c>
      <c r="AD156">
        <v>57</v>
      </c>
      <c r="AE156" t="s">
        <v>492</v>
      </c>
      <c r="AF156">
        <v>4</v>
      </c>
      <c r="AG156" t="s">
        <v>440</v>
      </c>
      <c r="AH156">
        <v>16.18</v>
      </c>
      <c r="AI156" s="1">
        <v>44510</v>
      </c>
      <c r="AJ156">
        <v>10356478794</v>
      </c>
      <c r="AK156">
        <v>102539394</v>
      </c>
      <c r="AL156">
        <v>7.8E-2</v>
      </c>
      <c r="AM156">
        <v>41.35</v>
      </c>
      <c r="AN156">
        <v>97.55</v>
      </c>
      <c r="AO156">
        <v>93.85</v>
      </c>
      <c r="AP156" t="s">
        <v>398</v>
      </c>
      <c r="AQ156" t="s">
        <v>46</v>
      </c>
      <c r="AR156">
        <v>-2.6250240250473502</v>
      </c>
      <c r="AS156" t="s">
        <v>35</v>
      </c>
      <c r="AT156" t="s">
        <v>35</v>
      </c>
      <c r="AU156" t="s">
        <v>403</v>
      </c>
      <c r="AV156" t="str">
        <f>_xlfn.IFNA(VLOOKUP($C156,[1]akclindata!$A:$U,17,FALSE),"NA")</f>
        <v>NA</v>
      </c>
      <c r="AW156" t="str">
        <f>_xlfn.IFNA(VLOOKUP($C156,[1]akclindata!$A:$U,17,FALSE),"NA")</f>
        <v>NA</v>
      </c>
      <c r="AX156" t="str">
        <f>_xlfn.IFNA(VLOOKUP($C156,[1]akclindata!$A:$U,7,FALSE),"NA")</f>
        <v>NA</v>
      </c>
      <c r="AY156" t="str">
        <f>_xlfn.IFNA(VLOOKUP($C156,[1]akclindata!$A:$U,8,FALSE),"NA")</f>
        <v>NA</v>
      </c>
      <c r="AZ156" t="str">
        <f>_xlfn.IFNA(VLOOKUP($C156,[1]akclindata!$A:$U,9,FALSE),"NA")</f>
        <v>NA</v>
      </c>
      <c r="BA156" t="str">
        <f>_xlfn.IFNA(VLOOKUP($C156,[1]akclindata!$A:$U,10,FALSE),"NA")</f>
        <v>NA</v>
      </c>
      <c r="BB156" t="str">
        <f>_xlfn.IFNA(VLOOKUP($C156,[1]akclindata!$A:$U,11,FALSE),"NA")</f>
        <v>NA</v>
      </c>
      <c r="BC156" s="1" t="str">
        <f>_xlfn.IFNA(VLOOKUP($C156,[1]akclindata!$A:$U,6,FALSE),"NA")</f>
        <v>NA</v>
      </c>
      <c r="BD156" s="1" t="str">
        <f>_xlfn.IFNA(VLOOKUP($C156,[1]akclindata!$A:$U,18,FALSE),"NA")</f>
        <v>NA</v>
      </c>
      <c r="BE156" s="1" t="str">
        <f>_xlfn.IFNA(VLOOKUP($C156,[1]akclindata!$A:$U,19,FALSE),"NA")</f>
        <v>NA</v>
      </c>
      <c r="BF156" s="1" t="str">
        <f>_xlfn.IFNA(VLOOKUP($C156,[1]akclindata!$A:$U,20,FALSE),"NA")</f>
        <v>NA</v>
      </c>
      <c r="BG156" t="str">
        <f>_xlfn.IFNA(VLOOKUP($C156,[1]akclindata!$A:$U,21,FALSE),"NA")</f>
        <v>NA</v>
      </c>
      <c r="BH156" s="1" t="str">
        <f>_xlfn.IFNA(VLOOKUP($C156,[2]Sheet1!$1:$1048576,6,FALSE),_xlfn.IFNA(VLOOKUP($C156,'[2]Transfer 06.03.22'!$1:$1048576,7,FALSE),_xlfn.IFNA(VLOOKUP($C156,'[2]Transfer 06.08.22'!$1:$1048576,7,FALSE),"None")))</f>
        <v>None</v>
      </c>
    </row>
    <row r="157" spans="1:60" x14ac:dyDescent="0.25">
      <c r="A157" t="s">
        <v>493</v>
      </c>
      <c r="B157">
        <v>7.1284430934731205E-2</v>
      </c>
      <c r="C157" t="e">
        <v>#N/A</v>
      </c>
      <c r="D157">
        <v>1</v>
      </c>
      <c r="E157">
        <v>4.7</v>
      </c>
      <c r="F157" s="1" t="s">
        <v>40</v>
      </c>
      <c r="G157" t="s">
        <v>35</v>
      </c>
      <c r="H157" t="s">
        <v>36</v>
      </c>
      <c r="I157" t="s">
        <v>398</v>
      </c>
      <c r="J157" t="s">
        <v>438</v>
      </c>
      <c r="K157">
        <v>1</v>
      </c>
      <c r="L157">
        <v>54</v>
      </c>
      <c r="M157" t="s">
        <v>40</v>
      </c>
      <c r="N157" t="s">
        <v>39</v>
      </c>
      <c r="O157" t="s">
        <v>40</v>
      </c>
      <c r="P157" t="s">
        <v>40</v>
      </c>
      <c r="Q157" t="s">
        <v>40</v>
      </c>
      <c r="S157" t="s">
        <v>40</v>
      </c>
      <c r="T157" t="s">
        <v>40</v>
      </c>
      <c r="U157" t="s">
        <v>40</v>
      </c>
      <c r="V157" t="s">
        <v>40</v>
      </c>
      <c r="X157" s="1">
        <v>43537</v>
      </c>
      <c r="Y157" t="s">
        <v>40</v>
      </c>
      <c r="Z157" t="s">
        <v>444</v>
      </c>
      <c r="AA157">
        <v>4.8424468090000001</v>
      </c>
      <c r="AB157">
        <v>22.759499999999999</v>
      </c>
      <c r="AC157" s="1">
        <v>43564</v>
      </c>
      <c r="AD157">
        <v>0</v>
      </c>
      <c r="AE157" t="s">
        <v>453</v>
      </c>
      <c r="AF157">
        <v>4</v>
      </c>
      <c r="AG157" t="s">
        <v>440</v>
      </c>
      <c r="AH157">
        <v>11.69</v>
      </c>
      <c r="AI157" s="1">
        <v>44551</v>
      </c>
      <c r="AJ157">
        <v>11874738872</v>
      </c>
      <c r="AK157">
        <v>117571672</v>
      </c>
      <c r="AL157">
        <v>41.39</v>
      </c>
      <c r="AM157">
        <v>58.61</v>
      </c>
      <c r="AN157">
        <v>97.01</v>
      </c>
      <c r="AO157">
        <v>92.54</v>
      </c>
      <c r="AP157" t="s">
        <v>398</v>
      </c>
      <c r="AQ157" t="s">
        <v>46</v>
      </c>
      <c r="AR157">
        <v>-1.1148880391878599</v>
      </c>
      <c r="AS157" t="s">
        <v>35</v>
      </c>
      <c r="AT157" t="s">
        <v>35</v>
      </c>
      <c r="AU157" t="s">
        <v>403</v>
      </c>
      <c r="AV157" t="str">
        <f>_xlfn.IFNA(VLOOKUP($C157,[1]akclindata!$A:$U,17,FALSE),"NA")</f>
        <v>NA</v>
      </c>
      <c r="AW157" t="str">
        <f>_xlfn.IFNA(VLOOKUP($C157,[1]akclindata!$A:$U,17,FALSE),"NA")</f>
        <v>NA</v>
      </c>
      <c r="AX157" t="str">
        <f>_xlfn.IFNA(VLOOKUP($C157,[1]akclindata!$A:$U,7,FALSE),"NA")</f>
        <v>NA</v>
      </c>
      <c r="AY157" t="str">
        <f>_xlfn.IFNA(VLOOKUP($C157,[1]akclindata!$A:$U,8,FALSE),"NA")</f>
        <v>NA</v>
      </c>
      <c r="AZ157" t="str">
        <f>_xlfn.IFNA(VLOOKUP($C157,[1]akclindata!$A:$U,9,FALSE),"NA")</f>
        <v>NA</v>
      </c>
      <c r="BA157" t="str">
        <f>_xlfn.IFNA(VLOOKUP($C157,[1]akclindata!$A:$U,10,FALSE),"NA")</f>
        <v>NA</v>
      </c>
      <c r="BB157" t="str">
        <f>_xlfn.IFNA(VLOOKUP($C157,[1]akclindata!$A:$U,11,FALSE),"NA")</f>
        <v>NA</v>
      </c>
      <c r="BC157" s="1" t="str">
        <f>_xlfn.IFNA(VLOOKUP($C157,[1]akclindata!$A:$U,6,FALSE),"NA")</f>
        <v>NA</v>
      </c>
      <c r="BD157" s="1" t="str">
        <f>_xlfn.IFNA(VLOOKUP($C157,[1]akclindata!$A:$U,18,FALSE),"NA")</f>
        <v>NA</v>
      </c>
      <c r="BE157" s="1" t="str">
        <f>_xlfn.IFNA(VLOOKUP($C157,[1]akclindata!$A:$U,19,FALSE),"NA")</f>
        <v>NA</v>
      </c>
      <c r="BF157" s="1" t="str">
        <f>_xlfn.IFNA(VLOOKUP($C157,[1]akclindata!$A:$U,20,FALSE),"NA")</f>
        <v>NA</v>
      </c>
      <c r="BG157" t="str">
        <f>_xlfn.IFNA(VLOOKUP($C157,[1]akclindata!$A:$U,21,FALSE),"NA")</f>
        <v>NA</v>
      </c>
      <c r="BH157" s="1" t="str">
        <f>_xlfn.IFNA(VLOOKUP($C157,[2]Sheet1!$1:$1048576,6,FALSE),_xlfn.IFNA(VLOOKUP($C157,'[2]Transfer 06.03.22'!$1:$1048576,7,FALSE),_xlfn.IFNA(VLOOKUP($C157,'[2]Transfer 06.08.22'!$1:$1048576,7,FALSE),"None")))</f>
        <v>None</v>
      </c>
    </row>
    <row r="158" spans="1:60" x14ac:dyDescent="0.25">
      <c r="A158" t="s">
        <v>494</v>
      </c>
      <c r="B158" s="3">
        <v>3.7243067610274002E-4</v>
      </c>
      <c r="C158" t="e">
        <v>#N/A</v>
      </c>
      <c r="D158">
        <v>1</v>
      </c>
      <c r="E158">
        <v>5</v>
      </c>
      <c r="F158" s="1" t="s">
        <v>40</v>
      </c>
      <c r="G158" t="s">
        <v>35</v>
      </c>
      <c r="H158" t="s">
        <v>36</v>
      </c>
      <c r="I158" t="s">
        <v>398</v>
      </c>
      <c r="J158" t="s">
        <v>438</v>
      </c>
      <c r="K158">
        <v>1</v>
      </c>
      <c r="L158">
        <v>50</v>
      </c>
      <c r="M158" t="s">
        <v>40</v>
      </c>
      <c r="N158" t="s">
        <v>39</v>
      </c>
      <c r="O158" t="s">
        <v>40</v>
      </c>
      <c r="P158" t="s">
        <v>40</v>
      </c>
      <c r="Q158" t="s">
        <v>40</v>
      </c>
      <c r="S158" t="s">
        <v>40</v>
      </c>
      <c r="T158" t="s">
        <v>40</v>
      </c>
      <c r="U158" t="s">
        <v>40</v>
      </c>
      <c r="V158" t="s">
        <v>40</v>
      </c>
      <c r="X158" s="1">
        <v>43588</v>
      </c>
      <c r="Y158" t="s">
        <v>40</v>
      </c>
      <c r="Z158" t="s">
        <v>444</v>
      </c>
      <c r="AA158">
        <v>2.3363999999999998</v>
      </c>
      <c r="AB158">
        <v>11.682</v>
      </c>
      <c r="AC158" s="1">
        <v>43605</v>
      </c>
      <c r="AD158">
        <v>0</v>
      </c>
      <c r="AE158" t="s">
        <v>445</v>
      </c>
      <c r="AF158">
        <v>4</v>
      </c>
      <c r="AG158" t="s">
        <v>440</v>
      </c>
      <c r="AH158">
        <v>7.51</v>
      </c>
      <c r="AI158" s="1">
        <v>44551</v>
      </c>
      <c r="AJ158">
        <v>10998017462</v>
      </c>
      <c r="AK158">
        <v>108891262</v>
      </c>
      <c r="AL158">
        <v>42.83</v>
      </c>
      <c r="AM158">
        <v>57.17</v>
      </c>
      <c r="AN158">
        <v>96.89</v>
      </c>
      <c r="AO158">
        <v>92.71</v>
      </c>
      <c r="AP158" t="s">
        <v>398</v>
      </c>
      <c r="AQ158" t="s">
        <v>46</v>
      </c>
      <c r="AR158">
        <v>-3.4287927798467601</v>
      </c>
      <c r="AS158" t="s">
        <v>35</v>
      </c>
      <c r="AT158" t="s">
        <v>35</v>
      </c>
      <c r="AU158" t="s">
        <v>403</v>
      </c>
      <c r="AV158" t="str">
        <f>_xlfn.IFNA(VLOOKUP($C158,[1]akclindata!$A:$U,17,FALSE),"NA")</f>
        <v>NA</v>
      </c>
      <c r="AW158" t="str">
        <f>_xlfn.IFNA(VLOOKUP($C158,[1]akclindata!$A:$U,17,FALSE),"NA")</f>
        <v>NA</v>
      </c>
      <c r="AX158" t="str">
        <f>_xlfn.IFNA(VLOOKUP($C158,[1]akclindata!$A:$U,7,FALSE),"NA")</f>
        <v>NA</v>
      </c>
      <c r="AY158" t="str">
        <f>_xlfn.IFNA(VLOOKUP($C158,[1]akclindata!$A:$U,8,FALSE),"NA")</f>
        <v>NA</v>
      </c>
      <c r="AZ158" t="str">
        <f>_xlfn.IFNA(VLOOKUP($C158,[1]akclindata!$A:$U,9,FALSE),"NA")</f>
        <v>NA</v>
      </c>
      <c r="BA158" t="str">
        <f>_xlfn.IFNA(VLOOKUP($C158,[1]akclindata!$A:$U,10,FALSE),"NA")</f>
        <v>NA</v>
      </c>
      <c r="BB158" t="str">
        <f>_xlfn.IFNA(VLOOKUP($C158,[1]akclindata!$A:$U,11,FALSE),"NA")</f>
        <v>NA</v>
      </c>
      <c r="BC158" s="1" t="str">
        <f>_xlfn.IFNA(VLOOKUP($C158,[1]akclindata!$A:$U,6,FALSE),"NA")</f>
        <v>NA</v>
      </c>
      <c r="BD158" s="1" t="str">
        <f>_xlfn.IFNA(VLOOKUP($C158,[1]akclindata!$A:$U,18,FALSE),"NA")</f>
        <v>NA</v>
      </c>
      <c r="BE158" s="1" t="str">
        <f>_xlfn.IFNA(VLOOKUP($C158,[1]akclindata!$A:$U,19,FALSE),"NA")</f>
        <v>NA</v>
      </c>
      <c r="BF158" s="1" t="str">
        <f>_xlfn.IFNA(VLOOKUP($C158,[1]akclindata!$A:$U,20,FALSE),"NA")</f>
        <v>NA</v>
      </c>
      <c r="BG158" t="str">
        <f>_xlfn.IFNA(VLOOKUP($C158,[1]akclindata!$A:$U,21,FALSE),"NA")</f>
        <v>NA</v>
      </c>
      <c r="BH158" s="1" t="str">
        <f>_xlfn.IFNA(VLOOKUP($C158,[2]Sheet1!$1:$1048576,6,FALSE),_xlfn.IFNA(VLOOKUP($C158,'[2]Transfer 06.03.22'!$1:$1048576,7,FALSE),_xlfn.IFNA(VLOOKUP($C158,'[2]Transfer 06.08.22'!$1:$1048576,7,FALSE),"None")))</f>
        <v>None</v>
      </c>
    </row>
    <row r="159" spans="1:60" x14ac:dyDescent="0.25">
      <c r="A159" t="s">
        <v>495</v>
      </c>
      <c r="B159">
        <v>5.8081766232686103E-3</v>
      </c>
      <c r="C159" t="e">
        <v>#N/A</v>
      </c>
      <c r="D159">
        <v>1</v>
      </c>
      <c r="E159">
        <v>4.5</v>
      </c>
      <c r="F159" s="1" t="s">
        <v>40</v>
      </c>
      <c r="G159" t="s">
        <v>35</v>
      </c>
      <c r="H159" t="s">
        <v>36</v>
      </c>
      <c r="I159" t="s">
        <v>398</v>
      </c>
      <c r="J159" t="s">
        <v>438</v>
      </c>
      <c r="K159">
        <v>1</v>
      </c>
      <c r="L159">
        <v>50</v>
      </c>
      <c r="M159" t="s">
        <v>40</v>
      </c>
      <c r="N159" t="s">
        <v>39</v>
      </c>
      <c r="O159" t="s">
        <v>40</v>
      </c>
      <c r="P159" t="s">
        <v>40</v>
      </c>
      <c r="Q159" t="s">
        <v>40</v>
      </c>
      <c r="S159" t="s">
        <v>40</v>
      </c>
      <c r="T159" t="s">
        <v>40</v>
      </c>
      <c r="U159" t="s">
        <v>40</v>
      </c>
      <c r="V159" t="s">
        <v>40</v>
      </c>
      <c r="X159" s="1">
        <v>43588</v>
      </c>
      <c r="Y159" t="s">
        <v>40</v>
      </c>
      <c r="Z159" t="s">
        <v>444</v>
      </c>
      <c r="AA159">
        <v>3.8156666669999999</v>
      </c>
      <c r="AB159">
        <v>17.170500000000001</v>
      </c>
      <c r="AC159" s="1">
        <v>43605</v>
      </c>
      <c r="AD159">
        <v>0</v>
      </c>
      <c r="AE159" t="s">
        <v>447</v>
      </c>
      <c r="AF159">
        <v>4</v>
      </c>
      <c r="AG159" t="s">
        <v>440</v>
      </c>
      <c r="AH159">
        <v>7.75</v>
      </c>
      <c r="AI159" s="1">
        <v>44551</v>
      </c>
      <c r="AJ159">
        <v>9935223752</v>
      </c>
      <c r="AK159">
        <v>98368552</v>
      </c>
      <c r="AL159">
        <v>42.38</v>
      </c>
      <c r="AM159">
        <v>57.62</v>
      </c>
      <c r="AN159">
        <v>96.2</v>
      </c>
      <c r="AO159">
        <v>91.72</v>
      </c>
      <c r="AP159" t="s">
        <v>398</v>
      </c>
      <c r="AQ159" t="s">
        <v>46</v>
      </c>
      <c r="AR159">
        <v>-2.2334303724744902</v>
      </c>
      <c r="AS159" t="s">
        <v>35</v>
      </c>
      <c r="AT159" t="s">
        <v>35</v>
      </c>
      <c r="AU159" t="s">
        <v>403</v>
      </c>
      <c r="AV159" t="str">
        <f>_xlfn.IFNA(VLOOKUP($C159,[1]akclindata!$A:$U,17,FALSE),"NA")</f>
        <v>NA</v>
      </c>
      <c r="AW159" t="str">
        <f>_xlfn.IFNA(VLOOKUP($C159,[1]akclindata!$A:$U,17,FALSE),"NA")</f>
        <v>NA</v>
      </c>
      <c r="AX159" t="str">
        <f>_xlfn.IFNA(VLOOKUP($C159,[1]akclindata!$A:$U,7,FALSE),"NA")</f>
        <v>NA</v>
      </c>
      <c r="AY159" t="str">
        <f>_xlfn.IFNA(VLOOKUP($C159,[1]akclindata!$A:$U,8,FALSE),"NA")</f>
        <v>NA</v>
      </c>
      <c r="AZ159" t="str">
        <f>_xlfn.IFNA(VLOOKUP($C159,[1]akclindata!$A:$U,9,FALSE),"NA")</f>
        <v>NA</v>
      </c>
      <c r="BA159" t="str">
        <f>_xlfn.IFNA(VLOOKUP($C159,[1]akclindata!$A:$U,10,FALSE),"NA")</f>
        <v>NA</v>
      </c>
      <c r="BB159" t="str">
        <f>_xlfn.IFNA(VLOOKUP($C159,[1]akclindata!$A:$U,11,FALSE),"NA")</f>
        <v>NA</v>
      </c>
      <c r="BC159" s="1" t="str">
        <f>_xlfn.IFNA(VLOOKUP($C159,[1]akclindata!$A:$U,6,FALSE),"NA")</f>
        <v>NA</v>
      </c>
      <c r="BD159" s="1" t="str">
        <f>_xlfn.IFNA(VLOOKUP($C159,[1]akclindata!$A:$U,18,FALSE),"NA")</f>
        <v>NA</v>
      </c>
      <c r="BE159" s="1" t="str">
        <f>_xlfn.IFNA(VLOOKUP($C159,[1]akclindata!$A:$U,19,FALSE),"NA")</f>
        <v>NA</v>
      </c>
      <c r="BF159" s="1" t="str">
        <f>_xlfn.IFNA(VLOOKUP($C159,[1]akclindata!$A:$U,20,FALSE),"NA")</f>
        <v>NA</v>
      </c>
      <c r="BG159" t="str">
        <f>_xlfn.IFNA(VLOOKUP($C159,[1]akclindata!$A:$U,21,FALSE),"NA")</f>
        <v>NA</v>
      </c>
      <c r="BH159" s="1" t="str">
        <f>_xlfn.IFNA(VLOOKUP($C159,[2]Sheet1!$1:$1048576,6,FALSE),_xlfn.IFNA(VLOOKUP($C159,'[2]Transfer 06.03.22'!$1:$1048576,7,FALSE),_xlfn.IFNA(VLOOKUP($C159,'[2]Transfer 06.08.22'!$1:$1048576,7,FALSE),"None")))</f>
        <v>None</v>
      </c>
    </row>
    <row r="160" spans="1:60" x14ac:dyDescent="0.25">
      <c r="A160" t="s">
        <v>496</v>
      </c>
      <c r="B160">
        <v>0.17475719613218901</v>
      </c>
      <c r="C160" t="e">
        <v>#N/A</v>
      </c>
      <c r="D160">
        <v>1</v>
      </c>
      <c r="E160">
        <v>5</v>
      </c>
      <c r="F160" s="1" t="s">
        <v>40</v>
      </c>
      <c r="G160" t="s">
        <v>35</v>
      </c>
      <c r="H160" t="s">
        <v>36</v>
      </c>
      <c r="I160" t="s">
        <v>398</v>
      </c>
      <c r="J160" t="s">
        <v>438</v>
      </c>
      <c r="K160">
        <v>1</v>
      </c>
      <c r="L160">
        <v>75</v>
      </c>
      <c r="M160" t="s">
        <v>40</v>
      </c>
      <c r="N160" t="s">
        <v>39</v>
      </c>
      <c r="O160" t="s">
        <v>40</v>
      </c>
      <c r="P160" t="s">
        <v>40</v>
      </c>
      <c r="Q160" t="s">
        <v>40</v>
      </c>
      <c r="S160" t="s">
        <v>40</v>
      </c>
      <c r="T160" t="s">
        <v>40</v>
      </c>
      <c r="U160" t="s">
        <v>40</v>
      </c>
      <c r="V160" t="s">
        <v>40</v>
      </c>
      <c r="X160" s="1">
        <v>43588</v>
      </c>
      <c r="Y160" t="s">
        <v>40</v>
      </c>
      <c r="Z160" t="s">
        <v>444</v>
      </c>
      <c r="AA160">
        <v>16.630299999999998</v>
      </c>
      <c r="AB160">
        <v>83.151499999999999</v>
      </c>
      <c r="AC160" s="1">
        <v>43605</v>
      </c>
      <c r="AD160">
        <v>0</v>
      </c>
      <c r="AE160" t="s">
        <v>451</v>
      </c>
      <c r="AF160">
        <v>4</v>
      </c>
      <c r="AG160" t="s">
        <v>440</v>
      </c>
      <c r="AH160">
        <v>37.54</v>
      </c>
      <c r="AI160" s="1">
        <v>44551</v>
      </c>
      <c r="AJ160">
        <v>9519489774</v>
      </c>
      <c r="AK160">
        <v>94252374</v>
      </c>
      <c r="AL160">
        <v>41.73</v>
      </c>
      <c r="AM160">
        <v>58.27</v>
      </c>
      <c r="AN160">
        <v>97.68</v>
      </c>
      <c r="AO160">
        <v>93.72</v>
      </c>
      <c r="AP160" t="s">
        <v>398</v>
      </c>
      <c r="AQ160" t="s">
        <v>46</v>
      </c>
      <c r="AR160">
        <v>-0.67414667784780402</v>
      </c>
      <c r="AS160" t="s">
        <v>35</v>
      </c>
      <c r="AT160" t="s">
        <v>35</v>
      </c>
      <c r="AU160" t="s">
        <v>403</v>
      </c>
      <c r="AV160" t="str">
        <f>_xlfn.IFNA(VLOOKUP($C160,[1]akclindata!$A:$U,17,FALSE),"NA")</f>
        <v>NA</v>
      </c>
      <c r="AW160" t="str">
        <f>_xlfn.IFNA(VLOOKUP($C160,[1]akclindata!$A:$U,17,FALSE),"NA")</f>
        <v>NA</v>
      </c>
      <c r="AX160" t="str">
        <f>_xlfn.IFNA(VLOOKUP($C160,[1]akclindata!$A:$U,7,FALSE),"NA")</f>
        <v>NA</v>
      </c>
      <c r="AY160" t="str">
        <f>_xlfn.IFNA(VLOOKUP($C160,[1]akclindata!$A:$U,8,FALSE),"NA")</f>
        <v>NA</v>
      </c>
      <c r="AZ160" t="str">
        <f>_xlfn.IFNA(VLOOKUP($C160,[1]akclindata!$A:$U,9,FALSE),"NA")</f>
        <v>NA</v>
      </c>
      <c r="BA160" t="str">
        <f>_xlfn.IFNA(VLOOKUP($C160,[1]akclindata!$A:$U,10,FALSE),"NA")</f>
        <v>NA</v>
      </c>
      <c r="BB160" t="str">
        <f>_xlfn.IFNA(VLOOKUP($C160,[1]akclindata!$A:$U,11,FALSE),"NA")</f>
        <v>NA</v>
      </c>
      <c r="BC160" s="1" t="str">
        <f>_xlfn.IFNA(VLOOKUP($C160,[1]akclindata!$A:$U,6,FALSE),"NA")</f>
        <v>NA</v>
      </c>
      <c r="BD160" s="1" t="str">
        <f>_xlfn.IFNA(VLOOKUP($C160,[1]akclindata!$A:$U,18,FALSE),"NA")</f>
        <v>NA</v>
      </c>
      <c r="BE160" s="1" t="str">
        <f>_xlfn.IFNA(VLOOKUP($C160,[1]akclindata!$A:$U,19,FALSE),"NA")</f>
        <v>NA</v>
      </c>
      <c r="BF160" s="1" t="str">
        <f>_xlfn.IFNA(VLOOKUP($C160,[1]akclindata!$A:$U,20,FALSE),"NA")</f>
        <v>NA</v>
      </c>
      <c r="BG160" t="str">
        <f>_xlfn.IFNA(VLOOKUP($C160,[1]akclindata!$A:$U,21,FALSE),"NA")</f>
        <v>NA</v>
      </c>
      <c r="BH160" s="1" t="str">
        <f>_xlfn.IFNA(VLOOKUP($C160,[2]Sheet1!$1:$1048576,6,FALSE),_xlfn.IFNA(VLOOKUP($C160,'[2]Transfer 06.03.22'!$1:$1048576,7,FALSE),_xlfn.IFNA(VLOOKUP($C160,'[2]Transfer 06.08.22'!$1:$1048576,7,FALSE),"None")))</f>
        <v>None</v>
      </c>
    </row>
    <row r="161" spans="1:60" x14ac:dyDescent="0.25">
      <c r="A161" t="s">
        <v>497</v>
      </c>
      <c r="B161">
        <v>4.9609524559294802E-3</v>
      </c>
      <c r="C161" t="e">
        <v>#N/A</v>
      </c>
      <c r="D161">
        <v>1</v>
      </c>
      <c r="E161">
        <v>5</v>
      </c>
      <c r="F161" s="1" t="s">
        <v>40</v>
      </c>
      <c r="G161" t="s">
        <v>35</v>
      </c>
      <c r="H161" t="s">
        <v>36</v>
      </c>
      <c r="I161" t="s">
        <v>398</v>
      </c>
      <c r="J161" t="s">
        <v>438</v>
      </c>
      <c r="K161">
        <v>1</v>
      </c>
      <c r="L161">
        <v>50</v>
      </c>
      <c r="M161" t="s">
        <v>40</v>
      </c>
      <c r="N161" t="s">
        <v>39</v>
      </c>
      <c r="O161" t="s">
        <v>40</v>
      </c>
      <c r="P161" t="s">
        <v>40</v>
      </c>
      <c r="Q161" t="s">
        <v>40</v>
      </c>
      <c r="S161" t="s">
        <v>40</v>
      </c>
      <c r="T161" t="s">
        <v>40</v>
      </c>
      <c r="U161" t="s">
        <v>40</v>
      </c>
      <c r="V161" t="s">
        <v>40</v>
      </c>
      <c r="X161" s="1">
        <v>43588</v>
      </c>
      <c r="Y161" t="s">
        <v>40</v>
      </c>
      <c r="Z161" t="s">
        <v>444</v>
      </c>
      <c r="AA161">
        <v>2.4260000000000002</v>
      </c>
      <c r="AB161">
        <v>12.13</v>
      </c>
      <c r="AC161" s="1">
        <v>43605</v>
      </c>
      <c r="AD161">
        <v>0</v>
      </c>
      <c r="AE161" t="s">
        <v>453</v>
      </c>
      <c r="AF161">
        <v>4</v>
      </c>
      <c r="AG161" t="s">
        <v>440</v>
      </c>
      <c r="AH161">
        <v>6.57</v>
      </c>
      <c r="AI161" s="1">
        <v>44551</v>
      </c>
      <c r="AJ161">
        <v>9353954006</v>
      </c>
      <c r="AK161">
        <v>92613406</v>
      </c>
      <c r="AL161">
        <v>42.84</v>
      </c>
      <c r="AM161">
        <v>57.16</v>
      </c>
      <c r="AN161">
        <v>96.6</v>
      </c>
      <c r="AO161">
        <v>92.14</v>
      </c>
      <c r="AP161" t="s">
        <v>398</v>
      </c>
      <c r="AQ161" t="s">
        <v>46</v>
      </c>
      <c r="AR161">
        <v>-2.30227505883453</v>
      </c>
      <c r="AS161" t="s">
        <v>35</v>
      </c>
      <c r="AT161" t="s">
        <v>35</v>
      </c>
      <c r="AU161" t="s">
        <v>403</v>
      </c>
      <c r="AV161" t="str">
        <f>_xlfn.IFNA(VLOOKUP($C161,[1]akclindata!$A:$U,17,FALSE),"NA")</f>
        <v>NA</v>
      </c>
      <c r="AW161" t="str">
        <f>_xlfn.IFNA(VLOOKUP($C161,[1]akclindata!$A:$U,17,FALSE),"NA")</f>
        <v>NA</v>
      </c>
      <c r="AX161" t="str">
        <f>_xlfn.IFNA(VLOOKUP($C161,[1]akclindata!$A:$U,7,FALSE),"NA")</f>
        <v>NA</v>
      </c>
      <c r="AY161" t="str">
        <f>_xlfn.IFNA(VLOOKUP($C161,[1]akclindata!$A:$U,8,FALSE),"NA")</f>
        <v>NA</v>
      </c>
      <c r="AZ161" t="str">
        <f>_xlfn.IFNA(VLOOKUP($C161,[1]akclindata!$A:$U,9,FALSE),"NA")</f>
        <v>NA</v>
      </c>
      <c r="BA161" t="str">
        <f>_xlfn.IFNA(VLOOKUP($C161,[1]akclindata!$A:$U,10,FALSE),"NA")</f>
        <v>NA</v>
      </c>
      <c r="BB161" t="str">
        <f>_xlfn.IFNA(VLOOKUP($C161,[1]akclindata!$A:$U,11,FALSE),"NA")</f>
        <v>NA</v>
      </c>
      <c r="BC161" s="1" t="str">
        <f>_xlfn.IFNA(VLOOKUP($C161,[1]akclindata!$A:$U,6,FALSE),"NA")</f>
        <v>NA</v>
      </c>
      <c r="BD161" s="1" t="str">
        <f>_xlfn.IFNA(VLOOKUP($C161,[1]akclindata!$A:$U,18,FALSE),"NA")</f>
        <v>NA</v>
      </c>
      <c r="BE161" s="1" t="str">
        <f>_xlfn.IFNA(VLOOKUP($C161,[1]akclindata!$A:$U,19,FALSE),"NA")</f>
        <v>NA</v>
      </c>
      <c r="BF161" s="1" t="str">
        <f>_xlfn.IFNA(VLOOKUP($C161,[1]akclindata!$A:$U,20,FALSE),"NA")</f>
        <v>NA</v>
      </c>
      <c r="BG161" t="str">
        <f>_xlfn.IFNA(VLOOKUP($C161,[1]akclindata!$A:$U,21,FALSE),"NA")</f>
        <v>NA</v>
      </c>
      <c r="BH161" s="1" t="str">
        <f>_xlfn.IFNA(VLOOKUP($C161,[2]Sheet1!$1:$1048576,6,FALSE),_xlfn.IFNA(VLOOKUP($C161,'[2]Transfer 06.03.22'!$1:$1048576,7,FALSE),_xlfn.IFNA(VLOOKUP($C161,'[2]Transfer 06.08.22'!$1:$1048576,7,FALSE),"None")))</f>
        <v>None</v>
      </c>
    </row>
    <row r="162" spans="1:60" x14ac:dyDescent="0.25">
      <c r="A162" t="s">
        <v>498</v>
      </c>
      <c r="B162">
        <v>1.2115984048376299E-3</v>
      </c>
      <c r="C162" t="e">
        <v>#N/A</v>
      </c>
      <c r="D162">
        <v>1</v>
      </c>
      <c r="E162">
        <v>5.2</v>
      </c>
      <c r="F162" s="1" t="s">
        <v>40</v>
      </c>
      <c r="G162" t="s">
        <v>35</v>
      </c>
      <c r="H162" t="s">
        <v>36</v>
      </c>
      <c r="I162" t="s">
        <v>398</v>
      </c>
      <c r="J162" t="s">
        <v>438</v>
      </c>
      <c r="K162">
        <v>2</v>
      </c>
      <c r="L162">
        <v>65</v>
      </c>
      <c r="M162" t="s">
        <v>40</v>
      </c>
      <c r="N162" t="s">
        <v>39</v>
      </c>
      <c r="O162" t="s">
        <v>40</v>
      </c>
      <c r="P162" t="s">
        <v>40</v>
      </c>
      <c r="Q162" t="s">
        <v>40</v>
      </c>
      <c r="S162" t="s">
        <v>40</v>
      </c>
      <c r="T162" t="s">
        <v>40</v>
      </c>
      <c r="U162" t="s">
        <v>40</v>
      </c>
      <c r="V162" t="s">
        <v>40</v>
      </c>
      <c r="X162" s="1">
        <v>43588</v>
      </c>
      <c r="Y162" t="s">
        <v>40</v>
      </c>
      <c r="Z162" t="s">
        <v>444</v>
      </c>
      <c r="AA162">
        <v>6.4017307690000003</v>
      </c>
      <c r="AB162">
        <v>33.289000000000001</v>
      </c>
      <c r="AC162" s="1">
        <v>43608</v>
      </c>
      <c r="AD162">
        <v>0</v>
      </c>
      <c r="AE162" t="s">
        <v>451</v>
      </c>
      <c r="AF162">
        <v>4</v>
      </c>
      <c r="AG162" t="s">
        <v>440</v>
      </c>
      <c r="AH162">
        <v>15.83</v>
      </c>
      <c r="AI162" s="1">
        <v>44551</v>
      </c>
      <c r="AJ162">
        <v>9588311376</v>
      </c>
      <c r="AK162">
        <v>94933776</v>
      </c>
      <c r="AL162">
        <v>41.6</v>
      </c>
      <c r="AM162">
        <v>58.4</v>
      </c>
      <c r="AN162">
        <v>97.26</v>
      </c>
      <c r="AO162">
        <v>93.19</v>
      </c>
      <c r="AP162" t="s">
        <v>398</v>
      </c>
      <c r="AQ162" t="s">
        <v>53</v>
      </c>
      <c r="AR162">
        <v>-2.9161147975958501</v>
      </c>
      <c r="AS162" t="s">
        <v>35</v>
      </c>
      <c r="AT162" t="s">
        <v>35</v>
      </c>
      <c r="AU162" t="s">
        <v>410</v>
      </c>
      <c r="AV162" t="str">
        <f>_xlfn.IFNA(VLOOKUP($C162,[1]akclindata!$A:$U,17,FALSE),"NA")</f>
        <v>NA</v>
      </c>
      <c r="AW162" t="str">
        <f>_xlfn.IFNA(VLOOKUP($C162,[1]akclindata!$A:$U,17,FALSE),"NA")</f>
        <v>NA</v>
      </c>
      <c r="AX162" t="str">
        <f>_xlfn.IFNA(VLOOKUP($C162,[1]akclindata!$A:$U,7,FALSE),"NA")</f>
        <v>NA</v>
      </c>
      <c r="AY162" t="str">
        <f>_xlfn.IFNA(VLOOKUP($C162,[1]akclindata!$A:$U,8,FALSE),"NA")</f>
        <v>NA</v>
      </c>
      <c r="AZ162" t="str">
        <f>_xlfn.IFNA(VLOOKUP($C162,[1]akclindata!$A:$U,9,FALSE),"NA")</f>
        <v>NA</v>
      </c>
      <c r="BA162" t="str">
        <f>_xlfn.IFNA(VLOOKUP($C162,[1]akclindata!$A:$U,10,FALSE),"NA")</f>
        <v>NA</v>
      </c>
      <c r="BB162" t="str">
        <f>_xlfn.IFNA(VLOOKUP($C162,[1]akclindata!$A:$U,11,FALSE),"NA")</f>
        <v>NA</v>
      </c>
      <c r="BC162" s="1" t="str">
        <f>_xlfn.IFNA(VLOOKUP($C162,[1]akclindata!$A:$U,6,FALSE),"NA")</f>
        <v>NA</v>
      </c>
      <c r="BD162" s="1" t="str">
        <f>_xlfn.IFNA(VLOOKUP($C162,[1]akclindata!$A:$U,18,FALSE),"NA")</f>
        <v>NA</v>
      </c>
      <c r="BE162" s="1" t="str">
        <f>_xlfn.IFNA(VLOOKUP($C162,[1]akclindata!$A:$U,19,FALSE),"NA")</f>
        <v>NA</v>
      </c>
      <c r="BF162" s="1" t="str">
        <f>_xlfn.IFNA(VLOOKUP($C162,[1]akclindata!$A:$U,20,FALSE),"NA")</f>
        <v>NA</v>
      </c>
      <c r="BG162" t="str">
        <f>_xlfn.IFNA(VLOOKUP($C162,[1]akclindata!$A:$U,21,FALSE),"NA")</f>
        <v>NA</v>
      </c>
      <c r="BH162" s="1" t="str">
        <f>_xlfn.IFNA(VLOOKUP($C162,[2]Sheet1!$1:$1048576,6,FALSE),_xlfn.IFNA(VLOOKUP($C162,'[2]Transfer 06.03.22'!$1:$1048576,7,FALSE),_xlfn.IFNA(VLOOKUP($C162,'[2]Transfer 06.08.22'!$1:$1048576,7,FALSE),"None")))</f>
        <v>None</v>
      </c>
    </row>
    <row r="163" spans="1:60" x14ac:dyDescent="0.25">
      <c r="A163" t="s">
        <v>499</v>
      </c>
      <c r="B163" s="3">
        <v>4.1304515762614999E-4</v>
      </c>
      <c r="C163" t="e">
        <v>#N/A</v>
      </c>
      <c r="D163">
        <v>1</v>
      </c>
      <c r="E163">
        <v>4.5</v>
      </c>
      <c r="F163" s="1" t="s">
        <v>40</v>
      </c>
      <c r="G163" t="s">
        <v>35</v>
      </c>
      <c r="H163" t="s">
        <v>36</v>
      </c>
      <c r="I163" t="s">
        <v>398</v>
      </c>
      <c r="J163" t="s">
        <v>438</v>
      </c>
      <c r="K163">
        <v>2</v>
      </c>
      <c r="L163">
        <v>65</v>
      </c>
      <c r="M163" t="s">
        <v>40</v>
      </c>
      <c r="N163" t="s">
        <v>39</v>
      </c>
      <c r="O163" t="s">
        <v>40</v>
      </c>
      <c r="P163" t="s">
        <v>40</v>
      </c>
      <c r="Q163" t="s">
        <v>40</v>
      </c>
      <c r="S163" t="s">
        <v>40</v>
      </c>
      <c r="T163" t="s">
        <v>40</v>
      </c>
      <c r="U163" t="s">
        <v>40</v>
      </c>
      <c r="V163" t="s">
        <v>40</v>
      </c>
      <c r="X163" s="1">
        <v>43297</v>
      </c>
      <c r="Y163" t="s">
        <v>40</v>
      </c>
      <c r="Z163" t="s">
        <v>491</v>
      </c>
      <c r="AA163">
        <v>5.4293333329999998</v>
      </c>
      <c r="AB163">
        <v>24.431999999999999</v>
      </c>
      <c r="AC163" s="1">
        <v>43761</v>
      </c>
      <c r="AD163">
        <v>58</v>
      </c>
      <c r="AE163" t="s">
        <v>500</v>
      </c>
      <c r="AF163">
        <v>4</v>
      </c>
      <c r="AG163" t="s">
        <v>402</v>
      </c>
      <c r="AH163">
        <v>15.54</v>
      </c>
      <c r="AI163" s="1">
        <v>44477</v>
      </c>
      <c r="AJ163">
        <v>9865459214</v>
      </c>
      <c r="AK163">
        <v>97677814</v>
      </c>
      <c r="AL163">
        <v>2.7000000000000001E-3</v>
      </c>
      <c r="AM163">
        <v>41.97</v>
      </c>
      <c r="AN163">
        <v>97.17</v>
      </c>
      <c r="AO163">
        <v>92.79</v>
      </c>
      <c r="AP163" t="s">
        <v>398</v>
      </c>
      <c r="AQ163" t="s">
        <v>53</v>
      </c>
      <c r="AR163">
        <v>-3.3838230446744202</v>
      </c>
      <c r="AS163" t="s">
        <v>35</v>
      </c>
      <c r="AT163" t="s">
        <v>35</v>
      </c>
      <c r="AU163" t="s">
        <v>410</v>
      </c>
      <c r="AV163" t="str">
        <f>_xlfn.IFNA(VLOOKUP($C163,[1]akclindata!$A:$U,17,FALSE),"NA")</f>
        <v>NA</v>
      </c>
      <c r="AW163" t="str">
        <f>_xlfn.IFNA(VLOOKUP($C163,[1]akclindata!$A:$U,17,FALSE),"NA")</f>
        <v>NA</v>
      </c>
      <c r="AX163" t="str">
        <f>_xlfn.IFNA(VLOOKUP($C163,[1]akclindata!$A:$U,7,FALSE),"NA")</f>
        <v>NA</v>
      </c>
      <c r="AY163" t="str">
        <f>_xlfn.IFNA(VLOOKUP($C163,[1]akclindata!$A:$U,8,FALSE),"NA")</f>
        <v>NA</v>
      </c>
      <c r="AZ163" t="str">
        <f>_xlfn.IFNA(VLOOKUP($C163,[1]akclindata!$A:$U,9,FALSE),"NA")</f>
        <v>NA</v>
      </c>
      <c r="BA163" t="str">
        <f>_xlfn.IFNA(VLOOKUP($C163,[1]akclindata!$A:$U,10,FALSE),"NA")</f>
        <v>NA</v>
      </c>
      <c r="BB163" t="str">
        <f>_xlfn.IFNA(VLOOKUP($C163,[1]akclindata!$A:$U,11,FALSE),"NA")</f>
        <v>NA</v>
      </c>
      <c r="BC163" s="1" t="str">
        <f>_xlfn.IFNA(VLOOKUP($C163,[1]akclindata!$A:$U,6,FALSE),"NA")</f>
        <v>NA</v>
      </c>
      <c r="BD163" s="1" t="str">
        <f>_xlfn.IFNA(VLOOKUP($C163,[1]akclindata!$A:$U,18,FALSE),"NA")</f>
        <v>NA</v>
      </c>
      <c r="BE163" s="1" t="str">
        <f>_xlfn.IFNA(VLOOKUP($C163,[1]akclindata!$A:$U,19,FALSE),"NA")</f>
        <v>NA</v>
      </c>
      <c r="BF163" s="1" t="str">
        <f>_xlfn.IFNA(VLOOKUP($C163,[1]akclindata!$A:$U,20,FALSE),"NA")</f>
        <v>NA</v>
      </c>
      <c r="BG163" t="str">
        <f>_xlfn.IFNA(VLOOKUP($C163,[1]akclindata!$A:$U,21,FALSE),"NA")</f>
        <v>NA</v>
      </c>
      <c r="BH163" s="1" t="str">
        <f>_xlfn.IFNA(VLOOKUP($C163,[2]Sheet1!$1:$1048576,6,FALSE),_xlfn.IFNA(VLOOKUP($C163,'[2]Transfer 06.03.22'!$1:$1048576,7,FALSE),_xlfn.IFNA(VLOOKUP($C163,'[2]Transfer 06.08.22'!$1:$1048576,7,FALSE),"None")))</f>
        <v>None</v>
      </c>
    </row>
    <row r="164" spans="1:60" x14ac:dyDescent="0.25">
      <c r="A164" t="s">
        <v>501</v>
      </c>
      <c r="B164">
        <v>6.9595623033166598E-3</v>
      </c>
      <c r="C164" t="e">
        <v>#N/A</v>
      </c>
      <c r="D164">
        <v>1</v>
      </c>
      <c r="E164">
        <v>5</v>
      </c>
      <c r="F164" s="1" t="s">
        <v>40</v>
      </c>
      <c r="G164" t="s">
        <v>35</v>
      </c>
      <c r="H164" t="s">
        <v>36</v>
      </c>
      <c r="I164" t="s">
        <v>398</v>
      </c>
      <c r="J164" t="s">
        <v>438</v>
      </c>
      <c r="K164">
        <v>2</v>
      </c>
      <c r="L164">
        <v>68</v>
      </c>
      <c r="M164" t="s">
        <v>40</v>
      </c>
      <c r="N164" t="s">
        <v>39</v>
      </c>
      <c r="O164" t="s">
        <v>40</v>
      </c>
      <c r="P164" t="s">
        <v>40</v>
      </c>
      <c r="Q164" t="s">
        <v>40</v>
      </c>
      <c r="S164" t="s">
        <v>40</v>
      </c>
      <c r="T164" t="s">
        <v>40</v>
      </c>
      <c r="U164" t="s">
        <v>40</v>
      </c>
      <c r="V164" t="s">
        <v>40</v>
      </c>
      <c r="X164" s="1">
        <v>43588</v>
      </c>
      <c r="Y164" t="s">
        <v>40</v>
      </c>
      <c r="Z164" t="s">
        <v>444</v>
      </c>
      <c r="AA164">
        <v>4.4802</v>
      </c>
      <c r="AB164">
        <v>22.401</v>
      </c>
      <c r="AC164" s="1">
        <v>43608</v>
      </c>
      <c r="AD164">
        <v>0</v>
      </c>
      <c r="AE164" t="s">
        <v>453</v>
      </c>
      <c r="AF164">
        <v>4</v>
      </c>
      <c r="AG164" t="s">
        <v>440</v>
      </c>
      <c r="AH164">
        <v>13.17</v>
      </c>
      <c r="AI164" s="1">
        <v>44551</v>
      </c>
      <c r="AJ164">
        <v>8985705178</v>
      </c>
      <c r="AK164">
        <v>88967378</v>
      </c>
      <c r="AL164">
        <v>41.87</v>
      </c>
      <c r="AM164">
        <v>58.13</v>
      </c>
      <c r="AN164">
        <v>97.28</v>
      </c>
      <c r="AO164">
        <v>93.1</v>
      </c>
      <c r="AP164" t="s">
        <v>398</v>
      </c>
      <c r="AQ164" t="s">
        <v>53</v>
      </c>
      <c r="AR164">
        <v>-2.15438500672622</v>
      </c>
      <c r="AS164" t="s">
        <v>35</v>
      </c>
      <c r="AT164" t="s">
        <v>35</v>
      </c>
      <c r="AU164" t="s">
        <v>410</v>
      </c>
      <c r="AV164" t="str">
        <f>_xlfn.IFNA(VLOOKUP($C164,[1]akclindata!$A:$U,17,FALSE),"NA")</f>
        <v>NA</v>
      </c>
      <c r="AW164" t="str">
        <f>_xlfn.IFNA(VLOOKUP($C164,[1]akclindata!$A:$U,17,FALSE),"NA")</f>
        <v>NA</v>
      </c>
      <c r="AX164" t="str">
        <f>_xlfn.IFNA(VLOOKUP($C164,[1]akclindata!$A:$U,7,FALSE),"NA")</f>
        <v>NA</v>
      </c>
      <c r="AY164" t="str">
        <f>_xlfn.IFNA(VLOOKUP($C164,[1]akclindata!$A:$U,8,FALSE),"NA")</f>
        <v>NA</v>
      </c>
      <c r="AZ164" t="str">
        <f>_xlfn.IFNA(VLOOKUP($C164,[1]akclindata!$A:$U,9,FALSE),"NA")</f>
        <v>NA</v>
      </c>
      <c r="BA164" t="str">
        <f>_xlfn.IFNA(VLOOKUP($C164,[1]akclindata!$A:$U,10,FALSE),"NA")</f>
        <v>NA</v>
      </c>
      <c r="BB164" t="str">
        <f>_xlfn.IFNA(VLOOKUP($C164,[1]akclindata!$A:$U,11,FALSE),"NA")</f>
        <v>NA</v>
      </c>
      <c r="BC164" s="1" t="str">
        <f>_xlfn.IFNA(VLOOKUP($C164,[1]akclindata!$A:$U,6,FALSE),"NA")</f>
        <v>NA</v>
      </c>
      <c r="BD164" s="1" t="str">
        <f>_xlfn.IFNA(VLOOKUP($C164,[1]akclindata!$A:$U,18,FALSE),"NA")</f>
        <v>NA</v>
      </c>
      <c r="BE164" s="1" t="str">
        <f>_xlfn.IFNA(VLOOKUP($C164,[1]akclindata!$A:$U,19,FALSE),"NA")</f>
        <v>NA</v>
      </c>
      <c r="BF164" s="1" t="str">
        <f>_xlfn.IFNA(VLOOKUP($C164,[1]akclindata!$A:$U,20,FALSE),"NA")</f>
        <v>NA</v>
      </c>
      <c r="BG164" t="str">
        <f>_xlfn.IFNA(VLOOKUP($C164,[1]akclindata!$A:$U,21,FALSE),"NA")</f>
        <v>NA</v>
      </c>
      <c r="BH164" s="1" t="str">
        <f>_xlfn.IFNA(VLOOKUP($C164,[2]Sheet1!$1:$1048576,6,FALSE),_xlfn.IFNA(VLOOKUP($C164,'[2]Transfer 06.03.22'!$1:$1048576,7,FALSE),_xlfn.IFNA(VLOOKUP($C164,'[2]Transfer 06.08.22'!$1:$1048576,7,FALSE),"None")))</f>
        <v>None</v>
      </c>
    </row>
    <row r="165" spans="1:60" x14ac:dyDescent="0.25">
      <c r="A165" t="s">
        <v>502</v>
      </c>
      <c r="B165" s="3">
        <v>5.0256388290080003E-4</v>
      </c>
      <c r="C165" t="e">
        <v>#N/A</v>
      </c>
      <c r="D165">
        <v>1</v>
      </c>
      <c r="E165">
        <v>5</v>
      </c>
      <c r="F165" s="1" t="s">
        <v>40</v>
      </c>
      <c r="G165" t="s">
        <v>35</v>
      </c>
      <c r="H165" t="s">
        <v>36</v>
      </c>
      <c r="I165" t="s">
        <v>398</v>
      </c>
      <c r="J165" t="s">
        <v>438</v>
      </c>
      <c r="K165">
        <v>1</v>
      </c>
      <c r="L165">
        <v>52</v>
      </c>
      <c r="M165" t="s">
        <v>40</v>
      </c>
      <c r="N165" t="s">
        <v>39</v>
      </c>
      <c r="O165" t="s">
        <v>40</v>
      </c>
      <c r="P165" t="s">
        <v>40</v>
      </c>
      <c r="Q165" t="s">
        <v>40</v>
      </c>
      <c r="S165" t="s">
        <v>40</v>
      </c>
      <c r="T165" t="s">
        <v>40</v>
      </c>
      <c r="U165" t="s">
        <v>40</v>
      </c>
      <c r="V165" t="s">
        <v>40</v>
      </c>
      <c r="X165" s="1">
        <v>43588</v>
      </c>
      <c r="Y165" t="s">
        <v>40</v>
      </c>
      <c r="Z165" t="s">
        <v>444</v>
      </c>
      <c r="AA165">
        <v>2.8736999999999999</v>
      </c>
      <c r="AB165">
        <v>14.368499999999999</v>
      </c>
      <c r="AC165" s="1">
        <v>43608</v>
      </c>
      <c r="AD165">
        <v>35</v>
      </c>
      <c r="AE165" t="s">
        <v>455</v>
      </c>
      <c r="AF165">
        <v>4</v>
      </c>
      <c r="AG165" t="s">
        <v>440</v>
      </c>
      <c r="AH165">
        <v>10.44</v>
      </c>
      <c r="AI165" s="1">
        <v>44510</v>
      </c>
      <c r="AJ165">
        <v>10811861332</v>
      </c>
      <c r="AK165">
        <v>107048132</v>
      </c>
      <c r="AL165">
        <v>2.3E-3</v>
      </c>
      <c r="AM165">
        <v>42.04</v>
      </c>
      <c r="AN165">
        <v>97.17</v>
      </c>
      <c r="AO165">
        <v>93.24</v>
      </c>
      <c r="AP165" t="s">
        <v>398</v>
      </c>
      <c r="AQ165" t="s">
        <v>46</v>
      </c>
      <c r="AR165">
        <v>-3.2985904099092198</v>
      </c>
      <c r="AS165" t="s">
        <v>35</v>
      </c>
      <c r="AT165" t="s">
        <v>35</v>
      </c>
      <c r="AU165" t="s">
        <v>403</v>
      </c>
      <c r="AV165" t="str">
        <f>_xlfn.IFNA(VLOOKUP($C165,[1]akclindata!$A:$U,17,FALSE),"NA")</f>
        <v>NA</v>
      </c>
      <c r="AW165" t="str">
        <f>_xlfn.IFNA(VLOOKUP($C165,[1]akclindata!$A:$U,17,FALSE),"NA")</f>
        <v>NA</v>
      </c>
      <c r="AX165" t="str">
        <f>_xlfn.IFNA(VLOOKUP($C165,[1]akclindata!$A:$U,7,FALSE),"NA")</f>
        <v>NA</v>
      </c>
      <c r="AY165" t="str">
        <f>_xlfn.IFNA(VLOOKUP($C165,[1]akclindata!$A:$U,8,FALSE),"NA")</f>
        <v>NA</v>
      </c>
      <c r="AZ165" t="str">
        <f>_xlfn.IFNA(VLOOKUP($C165,[1]akclindata!$A:$U,9,FALSE),"NA")</f>
        <v>NA</v>
      </c>
      <c r="BA165" t="str">
        <f>_xlfn.IFNA(VLOOKUP($C165,[1]akclindata!$A:$U,10,FALSE),"NA")</f>
        <v>NA</v>
      </c>
      <c r="BB165" t="str">
        <f>_xlfn.IFNA(VLOOKUP($C165,[1]akclindata!$A:$U,11,FALSE),"NA")</f>
        <v>NA</v>
      </c>
      <c r="BC165" s="1" t="str">
        <f>_xlfn.IFNA(VLOOKUP($C165,[1]akclindata!$A:$U,6,FALSE),"NA")</f>
        <v>NA</v>
      </c>
      <c r="BD165" s="1" t="str">
        <f>_xlfn.IFNA(VLOOKUP($C165,[1]akclindata!$A:$U,18,FALSE),"NA")</f>
        <v>NA</v>
      </c>
      <c r="BE165" s="1" t="str">
        <f>_xlfn.IFNA(VLOOKUP($C165,[1]akclindata!$A:$U,19,FALSE),"NA")</f>
        <v>NA</v>
      </c>
      <c r="BF165" s="1" t="str">
        <f>_xlfn.IFNA(VLOOKUP($C165,[1]akclindata!$A:$U,20,FALSE),"NA")</f>
        <v>NA</v>
      </c>
      <c r="BG165" t="str">
        <f>_xlfn.IFNA(VLOOKUP($C165,[1]akclindata!$A:$U,21,FALSE),"NA")</f>
        <v>NA</v>
      </c>
      <c r="BH165" s="1" t="str">
        <f>_xlfn.IFNA(VLOOKUP($C165,[2]Sheet1!$1:$1048576,6,FALSE),_xlfn.IFNA(VLOOKUP($C165,'[2]Transfer 06.03.22'!$1:$1048576,7,FALSE),_xlfn.IFNA(VLOOKUP($C165,'[2]Transfer 06.08.22'!$1:$1048576,7,FALSE),"None")))</f>
        <v>None</v>
      </c>
    </row>
    <row r="166" spans="1:60" x14ac:dyDescent="0.25">
      <c r="A166" t="s">
        <v>503</v>
      </c>
      <c r="B166">
        <v>4.0445289620283202E-3</v>
      </c>
      <c r="C166" t="e">
        <v>#N/A</v>
      </c>
      <c r="D166">
        <v>1</v>
      </c>
      <c r="E166">
        <v>5.2</v>
      </c>
      <c r="F166" s="1" t="s">
        <v>40</v>
      </c>
      <c r="G166" t="s">
        <v>35</v>
      </c>
      <c r="H166" t="s">
        <v>36</v>
      </c>
      <c r="I166" t="s">
        <v>398</v>
      </c>
      <c r="J166" t="s">
        <v>438</v>
      </c>
      <c r="K166">
        <v>1</v>
      </c>
      <c r="L166">
        <v>51</v>
      </c>
      <c r="M166" t="s">
        <v>40</v>
      </c>
      <c r="N166" t="s">
        <v>39</v>
      </c>
      <c r="O166" t="s">
        <v>40</v>
      </c>
      <c r="P166" t="s">
        <v>40</v>
      </c>
      <c r="Q166" t="s">
        <v>40</v>
      </c>
      <c r="S166" t="s">
        <v>40</v>
      </c>
      <c r="T166" t="s">
        <v>40</v>
      </c>
      <c r="U166" t="s">
        <v>40</v>
      </c>
      <c r="V166" t="s">
        <v>40</v>
      </c>
      <c r="X166" s="1">
        <v>43591</v>
      </c>
      <c r="Y166" t="s">
        <v>40</v>
      </c>
      <c r="Z166" t="s">
        <v>444</v>
      </c>
      <c r="AA166">
        <v>14.268365380000001</v>
      </c>
      <c r="AB166">
        <v>74.195499999999996</v>
      </c>
      <c r="AC166" s="1">
        <v>43669</v>
      </c>
      <c r="AD166">
        <v>36</v>
      </c>
      <c r="AE166" t="s">
        <v>504</v>
      </c>
      <c r="AF166">
        <v>4</v>
      </c>
      <c r="AG166" t="s">
        <v>440</v>
      </c>
      <c r="AH166">
        <v>24.38</v>
      </c>
      <c r="AI166" s="1">
        <v>44510</v>
      </c>
      <c r="AJ166">
        <v>16330965124</v>
      </c>
      <c r="AK166">
        <v>161692724</v>
      </c>
      <c r="AL166">
        <v>2.2000000000000001E-3</v>
      </c>
      <c r="AM166">
        <v>41.35</v>
      </c>
      <c r="AN166">
        <v>97.6</v>
      </c>
      <c r="AO166">
        <v>93.79</v>
      </c>
      <c r="AP166" t="s">
        <v>398</v>
      </c>
      <c r="AQ166" t="s">
        <v>46</v>
      </c>
      <c r="AR166">
        <v>-2.3913719719861199</v>
      </c>
      <c r="AS166" t="s">
        <v>35</v>
      </c>
      <c r="AT166" t="s">
        <v>35</v>
      </c>
      <c r="AU166" t="s">
        <v>403</v>
      </c>
      <c r="AV166" t="str">
        <f>_xlfn.IFNA(VLOOKUP($C166,[1]akclindata!$A:$U,17,FALSE),"NA")</f>
        <v>NA</v>
      </c>
      <c r="AW166" t="str">
        <f>_xlfn.IFNA(VLOOKUP($C166,[1]akclindata!$A:$U,17,FALSE),"NA")</f>
        <v>NA</v>
      </c>
      <c r="AX166" t="str">
        <f>_xlfn.IFNA(VLOOKUP($C166,[1]akclindata!$A:$U,7,FALSE),"NA")</f>
        <v>NA</v>
      </c>
      <c r="AY166" t="str">
        <f>_xlfn.IFNA(VLOOKUP($C166,[1]akclindata!$A:$U,8,FALSE),"NA")</f>
        <v>NA</v>
      </c>
      <c r="AZ166" t="str">
        <f>_xlfn.IFNA(VLOOKUP($C166,[1]akclindata!$A:$U,9,FALSE),"NA")</f>
        <v>NA</v>
      </c>
      <c r="BA166" t="str">
        <f>_xlfn.IFNA(VLOOKUP($C166,[1]akclindata!$A:$U,10,FALSE),"NA")</f>
        <v>NA</v>
      </c>
      <c r="BB166" t="str">
        <f>_xlfn.IFNA(VLOOKUP($C166,[1]akclindata!$A:$U,11,FALSE),"NA")</f>
        <v>NA</v>
      </c>
      <c r="BC166" s="1" t="str">
        <f>_xlfn.IFNA(VLOOKUP($C166,[1]akclindata!$A:$U,6,FALSE),"NA")</f>
        <v>NA</v>
      </c>
      <c r="BD166" s="1" t="str">
        <f>_xlfn.IFNA(VLOOKUP($C166,[1]akclindata!$A:$U,18,FALSE),"NA")</f>
        <v>NA</v>
      </c>
      <c r="BE166" s="1" t="str">
        <f>_xlfn.IFNA(VLOOKUP($C166,[1]akclindata!$A:$U,19,FALSE),"NA")</f>
        <v>NA</v>
      </c>
      <c r="BF166" s="1" t="str">
        <f>_xlfn.IFNA(VLOOKUP($C166,[1]akclindata!$A:$U,20,FALSE),"NA")</f>
        <v>NA</v>
      </c>
      <c r="BG166" t="str">
        <f>_xlfn.IFNA(VLOOKUP($C166,[1]akclindata!$A:$U,21,FALSE),"NA")</f>
        <v>NA</v>
      </c>
      <c r="BH166" s="1" t="str">
        <f>_xlfn.IFNA(VLOOKUP($C166,[2]Sheet1!$1:$1048576,6,FALSE),_xlfn.IFNA(VLOOKUP($C166,'[2]Transfer 06.03.22'!$1:$1048576,7,FALSE),_xlfn.IFNA(VLOOKUP($C166,'[2]Transfer 06.08.22'!$1:$1048576,7,FALSE),"None")))</f>
        <v>None</v>
      </c>
    </row>
    <row r="167" spans="1:60" x14ac:dyDescent="0.25">
      <c r="A167" t="s">
        <v>505</v>
      </c>
      <c r="B167" s="3">
        <v>6.3971823739472495E-5</v>
      </c>
      <c r="C167" t="e">
        <v>#N/A</v>
      </c>
      <c r="D167">
        <v>1</v>
      </c>
      <c r="E167">
        <v>5.0999999999999996</v>
      </c>
      <c r="F167" s="1" t="s">
        <v>40</v>
      </c>
      <c r="G167" t="s">
        <v>35</v>
      </c>
      <c r="H167" t="s">
        <v>36</v>
      </c>
      <c r="I167" t="s">
        <v>398</v>
      </c>
      <c r="J167" t="s">
        <v>438</v>
      </c>
      <c r="K167">
        <v>1</v>
      </c>
      <c r="L167">
        <v>55</v>
      </c>
      <c r="M167" t="s">
        <v>40</v>
      </c>
      <c r="N167" t="s">
        <v>39</v>
      </c>
      <c r="O167" t="s">
        <v>40</v>
      </c>
      <c r="P167" t="s">
        <v>40</v>
      </c>
      <c r="Q167" t="s">
        <v>40</v>
      </c>
      <c r="S167" t="s">
        <v>40</v>
      </c>
      <c r="T167" t="s">
        <v>40</v>
      </c>
      <c r="U167" t="s">
        <v>40</v>
      </c>
      <c r="V167" t="s">
        <v>40</v>
      </c>
      <c r="X167" s="1">
        <v>43591</v>
      </c>
      <c r="Y167" t="s">
        <v>40</v>
      </c>
      <c r="Z167" t="s">
        <v>444</v>
      </c>
      <c r="AA167">
        <v>9.6221568630000007</v>
      </c>
      <c r="AB167">
        <v>49.073</v>
      </c>
      <c r="AC167" s="1">
        <v>43669</v>
      </c>
      <c r="AD167">
        <v>36</v>
      </c>
      <c r="AE167" t="s">
        <v>401</v>
      </c>
      <c r="AF167">
        <v>4</v>
      </c>
      <c r="AG167" t="s">
        <v>440</v>
      </c>
      <c r="AH167">
        <v>22.23</v>
      </c>
      <c r="AI167" s="1">
        <v>44510</v>
      </c>
      <c r="AJ167">
        <v>21920820022</v>
      </c>
      <c r="AK167">
        <v>217037822</v>
      </c>
      <c r="AL167">
        <v>2.2000000000000001E-3</v>
      </c>
      <c r="AM167">
        <v>42.23</v>
      </c>
      <c r="AN167">
        <v>97.58</v>
      </c>
      <c r="AO167">
        <v>93.7</v>
      </c>
      <c r="AP167" t="s">
        <v>398</v>
      </c>
      <c r="AQ167" t="s">
        <v>46</v>
      </c>
      <c r="AR167">
        <v>-4.19398348453156</v>
      </c>
      <c r="AS167" t="s">
        <v>35</v>
      </c>
      <c r="AT167" t="s">
        <v>35</v>
      </c>
      <c r="AU167" t="s">
        <v>403</v>
      </c>
      <c r="AV167" t="str">
        <f>_xlfn.IFNA(VLOOKUP($C167,[1]akclindata!$A:$U,17,FALSE),"NA")</f>
        <v>NA</v>
      </c>
      <c r="AW167" t="str">
        <f>_xlfn.IFNA(VLOOKUP($C167,[1]akclindata!$A:$U,17,FALSE),"NA")</f>
        <v>NA</v>
      </c>
      <c r="AX167" t="str">
        <f>_xlfn.IFNA(VLOOKUP($C167,[1]akclindata!$A:$U,7,FALSE),"NA")</f>
        <v>NA</v>
      </c>
      <c r="AY167" t="str">
        <f>_xlfn.IFNA(VLOOKUP($C167,[1]akclindata!$A:$U,8,FALSE),"NA")</f>
        <v>NA</v>
      </c>
      <c r="AZ167" t="str">
        <f>_xlfn.IFNA(VLOOKUP($C167,[1]akclindata!$A:$U,9,FALSE),"NA")</f>
        <v>NA</v>
      </c>
      <c r="BA167" t="str">
        <f>_xlfn.IFNA(VLOOKUP($C167,[1]akclindata!$A:$U,10,FALSE),"NA")</f>
        <v>NA</v>
      </c>
      <c r="BB167" t="str">
        <f>_xlfn.IFNA(VLOOKUP($C167,[1]akclindata!$A:$U,11,FALSE),"NA")</f>
        <v>NA</v>
      </c>
      <c r="BC167" s="1" t="str">
        <f>_xlfn.IFNA(VLOOKUP($C167,[1]akclindata!$A:$U,6,FALSE),"NA")</f>
        <v>NA</v>
      </c>
      <c r="BD167" s="1" t="str">
        <f>_xlfn.IFNA(VLOOKUP($C167,[1]akclindata!$A:$U,18,FALSE),"NA")</f>
        <v>NA</v>
      </c>
      <c r="BE167" s="1" t="str">
        <f>_xlfn.IFNA(VLOOKUP($C167,[1]akclindata!$A:$U,19,FALSE),"NA")</f>
        <v>NA</v>
      </c>
      <c r="BF167" s="1" t="str">
        <f>_xlfn.IFNA(VLOOKUP($C167,[1]akclindata!$A:$U,20,FALSE),"NA")</f>
        <v>NA</v>
      </c>
      <c r="BG167" t="str">
        <f>_xlfn.IFNA(VLOOKUP($C167,[1]akclindata!$A:$U,21,FALSE),"NA")</f>
        <v>NA</v>
      </c>
      <c r="BH167" s="1" t="str">
        <f>_xlfn.IFNA(VLOOKUP($C167,[2]Sheet1!$1:$1048576,6,FALSE),_xlfn.IFNA(VLOOKUP($C167,'[2]Transfer 06.03.22'!$1:$1048576,7,FALSE),_xlfn.IFNA(VLOOKUP($C167,'[2]Transfer 06.08.22'!$1:$1048576,7,FALSE),"None")))</f>
        <v>None</v>
      </c>
    </row>
    <row r="168" spans="1:60" x14ac:dyDescent="0.25">
      <c r="A168" t="s">
        <v>506</v>
      </c>
      <c r="B168">
        <v>2.7929620009636402E-3</v>
      </c>
      <c r="C168" t="e">
        <v>#N/A</v>
      </c>
      <c r="D168">
        <v>1</v>
      </c>
      <c r="E168">
        <v>5.0999999999999996</v>
      </c>
      <c r="F168" s="1" t="s">
        <v>40</v>
      </c>
      <c r="G168" t="s">
        <v>35</v>
      </c>
      <c r="H168" t="s">
        <v>36</v>
      </c>
      <c r="I168" t="s">
        <v>398</v>
      </c>
      <c r="J168" t="s">
        <v>438</v>
      </c>
      <c r="K168">
        <v>1</v>
      </c>
      <c r="L168">
        <v>50</v>
      </c>
      <c r="M168" t="s">
        <v>40</v>
      </c>
      <c r="N168" t="s">
        <v>39</v>
      </c>
      <c r="O168" t="s">
        <v>40</v>
      </c>
      <c r="P168" t="s">
        <v>40</v>
      </c>
      <c r="Q168" t="s">
        <v>40</v>
      </c>
      <c r="S168" t="s">
        <v>40</v>
      </c>
      <c r="T168" t="s">
        <v>40</v>
      </c>
      <c r="U168" t="s">
        <v>40</v>
      </c>
      <c r="V168" t="s">
        <v>40</v>
      </c>
      <c r="X168" s="1">
        <v>43591</v>
      </c>
      <c r="Y168" t="s">
        <v>40</v>
      </c>
      <c r="Z168" t="s">
        <v>444</v>
      </c>
      <c r="AA168">
        <v>18.667843139999999</v>
      </c>
      <c r="AB168">
        <v>95.206000000000003</v>
      </c>
      <c r="AC168" s="1">
        <v>43669</v>
      </c>
      <c r="AD168">
        <v>36</v>
      </c>
      <c r="AE168" t="s">
        <v>405</v>
      </c>
      <c r="AF168">
        <v>4</v>
      </c>
      <c r="AG168" t="s">
        <v>440</v>
      </c>
      <c r="AH168">
        <v>24.97</v>
      </c>
      <c r="AI168" s="1">
        <v>44510</v>
      </c>
      <c r="AJ168">
        <v>11451079626</v>
      </c>
      <c r="AK168">
        <v>113377026</v>
      </c>
      <c r="AL168">
        <v>2.2000000000000001E-3</v>
      </c>
      <c r="AM168">
        <v>41.22</v>
      </c>
      <c r="AN168">
        <v>97.49</v>
      </c>
      <c r="AO168">
        <v>93.5</v>
      </c>
      <c r="AP168" t="s">
        <v>398</v>
      </c>
      <c r="AQ168" t="s">
        <v>46</v>
      </c>
      <c r="AR168">
        <v>-2.5527203079252798</v>
      </c>
      <c r="AS168" t="s">
        <v>35</v>
      </c>
      <c r="AT168" t="s">
        <v>35</v>
      </c>
      <c r="AU168" t="s">
        <v>403</v>
      </c>
      <c r="AV168" t="str">
        <f>_xlfn.IFNA(VLOOKUP($C168,[1]akclindata!$A:$U,17,FALSE),"NA")</f>
        <v>NA</v>
      </c>
      <c r="AW168" t="str">
        <f>_xlfn.IFNA(VLOOKUP($C168,[1]akclindata!$A:$U,17,FALSE),"NA")</f>
        <v>NA</v>
      </c>
      <c r="AX168" t="str">
        <f>_xlfn.IFNA(VLOOKUP($C168,[1]akclindata!$A:$U,7,FALSE),"NA")</f>
        <v>NA</v>
      </c>
      <c r="AY168" t="str">
        <f>_xlfn.IFNA(VLOOKUP($C168,[1]akclindata!$A:$U,8,FALSE),"NA")</f>
        <v>NA</v>
      </c>
      <c r="AZ168" t="str">
        <f>_xlfn.IFNA(VLOOKUP($C168,[1]akclindata!$A:$U,9,FALSE),"NA")</f>
        <v>NA</v>
      </c>
      <c r="BA168" t="str">
        <f>_xlfn.IFNA(VLOOKUP($C168,[1]akclindata!$A:$U,10,FALSE),"NA")</f>
        <v>NA</v>
      </c>
      <c r="BB168" t="str">
        <f>_xlfn.IFNA(VLOOKUP($C168,[1]akclindata!$A:$U,11,FALSE),"NA")</f>
        <v>NA</v>
      </c>
      <c r="BC168" s="1" t="str">
        <f>_xlfn.IFNA(VLOOKUP($C168,[1]akclindata!$A:$U,6,FALSE),"NA")</f>
        <v>NA</v>
      </c>
      <c r="BD168" s="1" t="str">
        <f>_xlfn.IFNA(VLOOKUP($C168,[1]akclindata!$A:$U,18,FALSE),"NA")</f>
        <v>NA</v>
      </c>
      <c r="BE168" s="1" t="str">
        <f>_xlfn.IFNA(VLOOKUP($C168,[1]akclindata!$A:$U,19,FALSE),"NA")</f>
        <v>NA</v>
      </c>
      <c r="BF168" s="1" t="str">
        <f>_xlfn.IFNA(VLOOKUP($C168,[1]akclindata!$A:$U,20,FALSE),"NA")</f>
        <v>NA</v>
      </c>
      <c r="BG168" t="str">
        <f>_xlfn.IFNA(VLOOKUP($C168,[1]akclindata!$A:$U,21,FALSE),"NA")</f>
        <v>NA</v>
      </c>
      <c r="BH168" s="1" t="str">
        <f>_xlfn.IFNA(VLOOKUP($C168,[2]Sheet1!$1:$1048576,6,FALSE),_xlfn.IFNA(VLOOKUP($C168,'[2]Transfer 06.03.22'!$1:$1048576,7,FALSE),_xlfn.IFNA(VLOOKUP($C168,'[2]Transfer 06.08.22'!$1:$1048576,7,FALSE),"None")))</f>
        <v>None</v>
      </c>
    </row>
    <row r="169" spans="1:60" x14ac:dyDescent="0.25">
      <c r="A169" t="s">
        <v>507</v>
      </c>
      <c r="B169" s="3">
        <v>2.7535489884996999E-4</v>
      </c>
      <c r="C169" t="e">
        <v>#N/A</v>
      </c>
      <c r="D169">
        <v>1</v>
      </c>
      <c r="E169">
        <v>5.0999999999999996</v>
      </c>
      <c r="F169" s="1" t="s">
        <v>40</v>
      </c>
      <c r="G169" t="s">
        <v>35</v>
      </c>
      <c r="H169" t="s">
        <v>36</v>
      </c>
      <c r="I169" t="s">
        <v>398</v>
      </c>
      <c r="J169" t="s">
        <v>438</v>
      </c>
      <c r="K169">
        <v>2</v>
      </c>
      <c r="L169">
        <v>75</v>
      </c>
      <c r="M169" t="s">
        <v>40</v>
      </c>
      <c r="N169" t="s">
        <v>39</v>
      </c>
      <c r="O169" t="s">
        <v>40</v>
      </c>
      <c r="P169" t="s">
        <v>40</v>
      </c>
      <c r="Q169" t="s">
        <v>40</v>
      </c>
      <c r="S169" t="s">
        <v>40</v>
      </c>
      <c r="T169" t="s">
        <v>40</v>
      </c>
      <c r="U169" t="s">
        <v>40</v>
      </c>
      <c r="V169" t="s">
        <v>40</v>
      </c>
      <c r="X169" s="1">
        <v>43591</v>
      </c>
      <c r="Y169" t="s">
        <v>40</v>
      </c>
      <c r="Z169" t="s">
        <v>444</v>
      </c>
      <c r="AA169">
        <v>6.9198039219999998</v>
      </c>
      <c r="AB169">
        <v>35.290999999999997</v>
      </c>
      <c r="AC169" s="1">
        <v>43669</v>
      </c>
      <c r="AD169">
        <v>36</v>
      </c>
      <c r="AE169" t="s">
        <v>407</v>
      </c>
      <c r="AF169">
        <v>4</v>
      </c>
      <c r="AG169" t="s">
        <v>440</v>
      </c>
      <c r="AH169">
        <v>10.88</v>
      </c>
      <c r="AI169" s="1">
        <v>44510</v>
      </c>
      <c r="AJ169">
        <v>10592614168</v>
      </c>
      <c r="AK169">
        <v>104877368</v>
      </c>
      <c r="AL169">
        <v>2.2000000000000001E-3</v>
      </c>
      <c r="AM169">
        <v>41.57</v>
      </c>
      <c r="AN169">
        <v>97.56</v>
      </c>
      <c r="AO169">
        <v>93.62</v>
      </c>
      <c r="AP169" t="s">
        <v>398</v>
      </c>
      <c r="AQ169" t="s">
        <v>53</v>
      </c>
      <c r="AR169">
        <v>-3.5599875909832099</v>
      </c>
      <c r="AS169" t="s">
        <v>35</v>
      </c>
      <c r="AT169" t="s">
        <v>35</v>
      </c>
      <c r="AU169" t="s">
        <v>410</v>
      </c>
      <c r="AV169" t="str">
        <f>_xlfn.IFNA(VLOOKUP($C169,[1]akclindata!$A:$U,17,FALSE),"NA")</f>
        <v>NA</v>
      </c>
      <c r="AW169" t="str">
        <f>_xlfn.IFNA(VLOOKUP($C169,[1]akclindata!$A:$U,17,FALSE),"NA")</f>
        <v>NA</v>
      </c>
      <c r="AX169" t="str">
        <f>_xlfn.IFNA(VLOOKUP($C169,[1]akclindata!$A:$U,7,FALSE),"NA")</f>
        <v>NA</v>
      </c>
      <c r="AY169" t="str">
        <f>_xlfn.IFNA(VLOOKUP($C169,[1]akclindata!$A:$U,8,FALSE),"NA")</f>
        <v>NA</v>
      </c>
      <c r="AZ169" t="str">
        <f>_xlfn.IFNA(VLOOKUP($C169,[1]akclindata!$A:$U,9,FALSE),"NA")</f>
        <v>NA</v>
      </c>
      <c r="BA169" t="str">
        <f>_xlfn.IFNA(VLOOKUP($C169,[1]akclindata!$A:$U,10,FALSE),"NA")</f>
        <v>NA</v>
      </c>
      <c r="BB169" t="str">
        <f>_xlfn.IFNA(VLOOKUP($C169,[1]akclindata!$A:$U,11,FALSE),"NA")</f>
        <v>NA</v>
      </c>
      <c r="BC169" s="1" t="str">
        <f>_xlfn.IFNA(VLOOKUP($C169,[1]akclindata!$A:$U,6,FALSE),"NA")</f>
        <v>NA</v>
      </c>
      <c r="BD169" s="1" t="str">
        <f>_xlfn.IFNA(VLOOKUP($C169,[1]akclindata!$A:$U,18,FALSE),"NA")</f>
        <v>NA</v>
      </c>
      <c r="BE169" s="1" t="str">
        <f>_xlfn.IFNA(VLOOKUP($C169,[1]akclindata!$A:$U,19,FALSE),"NA")</f>
        <v>NA</v>
      </c>
      <c r="BF169" s="1" t="str">
        <f>_xlfn.IFNA(VLOOKUP($C169,[1]akclindata!$A:$U,20,FALSE),"NA")</f>
        <v>NA</v>
      </c>
      <c r="BG169" t="str">
        <f>_xlfn.IFNA(VLOOKUP($C169,[1]akclindata!$A:$U,21,FALSE),"NA")</f>
        <v>NA</v>
      </c>
      <c r="BH169" s="1" t="str">
        <f>_xlfn.IFNA(VLOOKUP($C169,[2]Sheet1!$1:$1048576,6,FALSE),_xlfn.IFNA(VLOOKUP($C169,'[2]Transfer 06.03.22'!$1:$1048576,7,FALSE),_xlfn.IFNA(VLOOKUP($C169,'[2]Transfer 06.08.22'!$1:$1048576,7,FALSE),"None")))</f>
        <v>None</v>
      </c>
    </row>
    <row r="170" spans="1:60" x14ac:dyDescent="0.25">
      <c r="A170" t="s">
        <v>508</v>
      </c>
      <c r="B170">
        <v>5.77416060034014E-3</v>
      </c>
      <c r="C170" t="e">
        <v>#N/A</v>
      </c>
      <c r="D170">
        <v>1</v>
      </c>
      <c r="E170">
        <v>5.0999999999999996</v>
      </c>
      <c r="F170" s="1" t="s">
        <v>40</v>
      </c>
      <c r="G170" t="s">
        <v>35</v>
      </c>
      <c r="H170" t="s">
        <v>36</v>
      </c>
      <c r="I170" t="s">
        <v>398</v>
      </c>
      <c r="J170" t="s">
        <v>438</v>
      </c>
      <c r="K170">
        <v>1</v>
      </c>
      <c r="L170">
        <v>54</v>
      </c>
      <c r="M170" t="s">
        <v>40</v>
      </c>
      <c r="N170" t="s">
        <v>39</v>
      </c>
      <c r="O170" t="s">
        <v>40</v>
      </c>
      <c r="P170" t="s">
        <v>40</v>
      </c>
      <c r="Q170" t="s">
        <v>40</v>
      </c>
      <c r="S170" t="s">
        <v>40</v>
      </c>
      <c r="T170" t="s">
        <v>40</v>
      </c>
      <c r="U170" t="s">
        <v>40</v>
      </c>
      <c r="V170" t="s">
        <v>40</v>
      </c>
      <c r="X170" s="1">
        <v>43591</v>
      </c>
      <c r="Y170" t="s">
        <v>40</v>
      </c>
      <c r="Z170" t="s">
        <v>444</v>
      </c>
      <c r="AA170">
        <v>3.9218627449999999</v>
      </c>
      <c r="AB170">
        <v>20.0015</v>
      </c>
      <c r="AC170" s="1">
        <v>43669</v>
      </c>
      <c r="AD170">
        <v>36</v>
      </c>
      <c r="AE170" t="s">
        <v>409</v>
      </c>
      <c r="AF170">
        <v>4</v>
      </c>
      <c r="AG170" t="s">
        <v>440</v>
      </c>
      <c r="AH170">
        <v>8.18</v>
      </c>
      <c r="AI170" s="1">
        <v>44510</v>
      </c>
      <c r="AJ170">
        <v>15646984842</v>
      </c>
      <c r="AK170">
        <v>154920642</v>
      </c>
      <c r="AL170">
        <v>2.2000000000000001E-3</v>
      </c>
      <c r="AM170">
        <v>41.66</v>
      </c>
      <c r="AN170">
        <v>97.77</v>
      </c>
      <c r="AO170">
        <v>94.01</v>
      </c>
      <c r="AP170" t="s">
        <v>398</v>
      </c>
      <c r="AQ170" t="s">
        <v>46</v>
      </c>
      <c r="AR170">
        <v>-2.2359961870150298</v>
      </c>
      <c r="AS170" t="s">
        <v>35</v>
      </c>
      <c r="AT170" t="s">
        <v>35</v>
      </c>
      <c r="AU170" t="s">
        <v>403</v>
      </c>
      <c r="AV170" t="str">
        <f>_xlfn.IFNA(VLOOKUP($C170,[1]akclindata!$A:$U,17,FALSE),"NA")</f>
        <v>NA</v>
      </c>
      <c r="AW170" t="str">
        <f>_xlfn.IFNA(VLOOKUP($C170,[1]akclindata!$A:$U,17,FALSE),"NA")</f>
        <v>NA</v>
      </c>
      <c r="AX170" t="str">
        <f>_xlfn.IFNA(VLOOKUP($C170,[1]akclindata!$A:$U,7,FALSE),"NA")</f>
        <v>NA</v>
      </c>
      <c r="AY170" t="str">
        <f>_xlfn.IFNA(VLOOKUP($C170,[1]akclindata!$A:$U,8,FALSE),"NA")</f>
        <v>NA</v>
      </c>
      <c r="AZ170" t="str">
        <f>_xlfn.IFNA(VLOOKUP($C170,[1]akclindata!$A:$U,9,FALSE),"NA")</f>
        <v>NA</v>
      </c>
      <c r="BA170" t="str">
        <f>_xlfn.IFNA(VLOOKUP($C170,[1]akclindata!$A:$U,10,FALSE),"NA")</f>
        <v>NA</v>
      </c>
      <c r="BB170" t="str">
        <f>_xlfn.IFNA(VLOOKUP($C170,[1]akclindata!$A:$U,11,FALSE),"NA")</f>
        <v>NA</v>
      </c>
      <c r="BC170" s="1" t="str">
        <f>_xlfn.IFNA(VLOOKUP($C170,[1]akclindata!$A:$U,6,FALSE),"NA")</f>
        <v>NA</v>
      </c>
      <c r="BD170" s="1" t="str">
        <f>_xlfn.IFNA(VLOOKUP($C170,[1]akclindata!$A:$U,18,FALSE),"NA")</f>
        <v>NA</v>
      </c>
      <c r="BE170" s="1" t="str">
        <f>_xlfn.IFNA(VLOOKUP($C170,[1]akclindata!$A:$U,19,FALSE),"NA")</f>
        <v>NA</v>
      </c>
      <c r="BF170" s="1" t="str">
        <f>_xlfn.IFNA(VLOOKUP($C170,[1]akclindata!$A:$U,20,FALSE),"NA")</f>
        <v>NA</v>
      </c>
      <c r="BG170" t="str">
        <f>_xlfn.IFNA(VLOOKUP($C170,[1]akclindata!$A:$U,21,FALSE),"NA")</f>
        <v>NA</v>
      </c>
      <c r="BH170" s="1" t="str">
        <f>_xlfn.IFNA(VLOOKUP($C170,[2]Sheet1!$1:$1048576,6,FALSE),_xlfn.IFNA(VLOOKUP($C170,'[2]Transfer 06.03.22'!$1:$1048576,7,FALSE),_xlfn.IFNA(VLOOKUP($C170,'[2]Transfer 06.08.22'!$1:$1048576,7,FALSE),"None")))</f>
        <v>None</v>
      </c>
    </row>
    <row r="171" spans="1:60" x14ac:dyDescent="0.25">
      <c r="A171" t="s">
        <v>509</v>
      </c>
      <c r="B171">
        <v>1.44614915222288E-3</v>
      </c>
      <c r="C171" t="e">
        <v>#N/A</v>
      </c>
      <c r="D171">
        <v>1</v>
      </c>
      <c r="E171">
        <v>5.0999999999999996</v>
      </c>
      <c r="F171" s="1" t="s">
        <v>40</v>
      </c>
      <c r="G171" t="s">
        <v>35</v>
      </c>
      <c r="H171" t="s">
        <v>36</v>
      </c>
      <c r="I171" t="s">
        <v>398</v>
      </c>
      <c r="J171" t="s">
        <v>438</v>
      </c>
      <c r="K171">
        <v>1</v>
      </c>
      <c r="L171">
        <v>51</v>
      </c>
      <c r="M171" t="s">
        <v>40</v>
      </c>
      <c r="N171" t="s">
        <v>39</v>
      </c>
      <c r="O171" t="s">
        <v>40</v>
      </c>
      <c r="P171" t="s">
        <v>40</v>
      </c>
      <c r="Q171" t="s">
        <v>40</v>
      </c>
      <c r="S171" t="s">
        <v>40</v>
      </c>
      <c r="T171" t="s">
        <v>40</v>
      </c>
      <c r="U171" t="s">
        <v>40</v>
      </c>
      <c r="V171" t="s">
        <v>40</v>
      </c>
      <c r="X171" s="1">
        <v>43591</v>
      </c>
      <c r="Y171" t="s">
        <v>40</v>
      </c>
      <c r="Z171" t="s">
        <v>444</v>
      </c>
      <c r="AA171">
        <v>2.1910784310000002</v>
      </c>
      <c r="AB171">
        <v>11.1745</v>
      </c>
      <c r="AC171" s="1">
        <v>43669</v>
      </c>
      <c r="AD171">
        <v>36</v>
      </c>
      <c r="AE171" t="s">
        <v>510</v>
      </c>
      <c r="AF171">
        <v>4</v>
      </c>
      <c r="AG171" t="s">
        <v>440</v>
      </c>
      <c r="AH171">
        <v>6.41</v>
      </c>
      <c r="AI171" s="1">
        <v>44510</v>
      </c>
      <c r="AJ171">
        <v>11589979674</v>
      </c>
      <c r="AK171">
        <v>114752274</v>
      </c>
      <c r="AL171">
        <v>2.3E-3</v>
      </c>
      <c r="AM171">
        <v>42.02</v>
      </c>
      <c r="AN171">
        <v>97.37</v>
      </c>
      <c r="AO171">
        <v>93.53</v>
      </c>
      <c r="AP171" t="s">
        <v>398</v>
      </c>
      <c r="AQ171" t="s">
        <v>46</v>
      </c>
      <c r="AR171">
        <v>-2.8391584035144799</v>
      </c>
      <c r="AS171" t="s">
        <v>35</v>
      </c>
      <c r="AT171" t="s">
        <v>35</v>
      </c>
      <c r="AU171" t="s">
        <v>403</v>
      </c>
      <c r="AV171" t="str">
        <f>_xlfn.IFNA(VLOOKUP($C171,[1]akclindata!$A:$U,17,FALSE),"NA")</f>
        <v>NA</v>
      </c>
      <c r="AW171" t="str">
        <f>_xlfn.IFNA(VLOOKUP($C171,[1]akclindata!$A:$U,17,FALSE),"NA")</f>
        <v>NA</v>
      </c>
      <c r="AX171" t="str">
        <f>_xlfn.IFNA(VLOOKUP($C171,[1]akclindata!$A:$U,7,FALSE),"NA")</f>
        <v>NA</v>
      </c>
      <c r="AY171" t="str">
        <f>_xlfn.IFNA(VLOOKUP($C171,[1]akclindata!$A:$U,8,FALSE),"NA")</f>
        <v>NA</v>
      </c>
      <c r="AZ171" t="str">
        <f>_xlfn.IFNA(VLOOKUP($C171,[1]akclindata!$A:$U,9,FALSE),"NA")</f>
        <v>NA</v>
      </c>
      <c r="BA171" t="str">
        <f>_xlfn.IFNA(VLOOKUP($C171,[1]akclindata!$A:$U,10,FALSE),"NA")</f>
        <v>NA</v>
      </c>
      <c r="BB171" t="str">
        <f>_xlfn.IFNA(VLOOKUP($C171,[1]akclindata!$A:$U,11,FALSE),"NA")</f>
        <v>NA</v>
      </c>
      <c r="BC171" s="1" t="str">
        <f>_xlfn.IFNA(VLOOKUP($C171,[1]akclindata!$A:$U,6,FALSE),"NA")</f>
        <v>NA</v>
      </c>
      <c r="BD171" s="1" t="str">
        <f>_xlfn.IFNA(VLOOKUP($C171,[1]akclindata!$A:$U,18,FALSE),"NA")</f>
        <v>NA</v>
      </c>
      <c r="BE171" s="1" t="str">
        <f>_xlfn.IFNA(VLOOKUP($C171,[1]akclindata!$A:$U,19,FALSE),"NA")</f>
        <v>NA</v>
      </c>
      <c r="BF171" s="1" t="str">
        <f>_xlfn.IFNA(VLOOKUP($C171,[1]akclindata!$A:$U,20,FALSE),"NA")</f>
        <v>NA</v>
      </c>
      <c r="BG171" t="str">
        <f>_xlfn.IFNA(VLOOKUP($C171,[1]akclindata!$A:$U,21,FALSE),"NA")</f>
        <v>NA</v>
      </c>
      <c r="BH171" s="1" t="str">
        <f>_xlfn.IFNA(VLOOKUP($C171,[2]Sheet1!$1:$1048576,6,FALSE),_xlfn.IFNA(VLOOKUP($C171,'[2]Transfer 06.03.22'!$1:$1048576,7,FALSE),_xlfn.IFNA(VLOOKUP($C171,'[2]Transfer 06.08.22'!$1:$1048576,7,FALSE),"None")))</f>
        <v>None</v>
      </c>
    </row>
    <row r="172" spans="1:60" x14ac:dyDescent="0.25">
      <c r="A172" t="s">
        <v>511</v>
      </c>
      <c r="B172">
        <v>1.7206319203908301E-2</v>
      </c>
      <c r="C172" t="e">
        <v>#N/A</v>
      </c>
      <c r="D172">
        <v>1</v>
      </c>
      <c r="E172">
        <v>5.2</v>
      </c>
      <c r="F172" s="1" t="s">
        <v>40</v>
      </c>
      <c r="G172" t="s">
        <v>35</v>
      </c>
      <c r="H172" t="s">
        <v>36</v>
      </c>
      <c r="I172" t="s">
        <v>398</v>
      </c>
      <c r="J172" t="s">
        <v>438</v>
      </c>
      <c r="K172">
        <v>1</v>
      </c>
      <c r="L172">
        <v>55</v>
      </c>
      <c r="M172" t="s">
        <v>40</v>
      </c>
      <c r="N172" t="s">
        <v>39</v>
      </c>
      <c r="O172" t="s">
        <v>40</v>
      </c>
      <c r="P172" t="s">
        <v>40</v>
      </c>
      <c r="Q172" t="s">
        <v>40</v>
      </c>
      <c r="S172" t="s">
        <v>40</v>
      </c>
      <c r="T172" t="s">
        <v>40</v>
      </c>
      <c r="U172" t="s">
        <v>40</v>
      </c>
      <c r="V172" t="s">
        <v>40</v>
      </c>
      <c r="X172" s="1">
        <v>43591</v>
      </c>
      <c r="Y172" t="s">
        <v>40</v>
      </c>
      <c r="Z172" t="s">
        <v>444</v>
      </c>
      <c r="AA172">
        <v>6.4775</v>
      </c>
      <c r="AB172">
        <v>33.683</v>
      </c>
      <c r="AC172" s="1">
        <v>43669</v>
      </c>
      <c r="AD172">
        <v>36</v>
      </c>
      <c r="AE172" t="s">
        <v>512</v>
      </c>
      <c r="AF172">
        <v>4</v>
      </c>
      <c r="AG172" t="s">
        <v>440</v>
      </c>
      <c r="AH172">
        <v>25.17</v>
      </c>
      <c r="AI172" s="1">
        <v>44510</v>
      </c>
      <c r="AJ172">
        <v>10069235602</v>
      </c>
      <c r="AK172">
        <v>99695402</v>
      </c>
      <c r="AL172">
        <v>2.3E-3</v>
      </c>
      <c r="AM172">
        <v>42.1</v>
      </c>
      <c r="AN172">
        <v>97.32</v>
      </c>
      <c r="AO172">
        <v>93.36</v>
      </c>
      <c r="AP172" t="s">
        <v>398</v>
      </c>
      <c r="AQ172" t="s">
        <v>46</v>
      </c>
      <c r="AR172">
        <v>-1.7567743798983</v>
      </c>
      <c r="AS172" t="s">
        <v>35</v>
      </c>
      <c r="AT172" t="s">
        <v>35</v>
      </c>
      <c r="AU172" t="s">
        <v>403</v>
      </c>
      <c r="AV172" t="str">
        <f>_xlfn.IFNA(VLOOKUP($C172,[1]akclindata!$A:$U,17,FALSE),"NA")</f>
        <v>NA</v>
      </c>
      <c r="AW172" t="str">
        <f>_xlfn.IFNA(VLOOKUP($C172,[1]akclindata!$A:$U,17,FALSE),"NA")</f>
        <v>NA</v>
      </c>
      <c r="AX172" t="str">
        <f>_xlfn.IFNA(VLOOKUP($C172,[1]akclindata!$A:$U,7,FALSE),"NA")</f>
        <v>NA</v>
      </c>
      <c r="AY172" t="str">
        <f>_xlfn.IFNA(VLOOKUP($C172,[1]akclindata!$A:$U,8,FALSE),"NA")</f>
        <v>NA</v>
      </c>
      <c r="AZ172" t="str">
        <f>_xlfn.IFNA(VLOOKUP($C172,[1]akclindata!$A:$U,9,FALSE),"NA")</f>
        <v>NA</v>
      </c>
      <c r="BA172" t="str">
        <f>_xlfn.IFNA(VLOOKUP($C172,[1]akclindata!$A:$U,10,FALSE),"NA")</f>
        <v>NA</v>
      </c>
      <c r="BB172" t="str">
        <f>_xlfn.IFNA(VLOOKUP($C172,[1]akclindata!$A:$U,11,FALSE),"NA")</f>
        <v>NA</v>
      </c>
      <c r="BC172" s="1" t="str">
        <f>_xlfn.IFNA(VLOOKUP($C172,[1]akclindata!$A:$U,6,FALSE),"NA")</f>
        <v>NA</v>
      </c>
      <c r="BD172" s="1" t="str">
        <f>_xlfn.IFNA(VLOOKUP($C172,[1]akclindata!$A:$U,18,FALSE),"NA")</f>
        <v>NA</v>
      </c>
      <c r="BE172" s="1" t="str">
        <f>_xlfn.IFNA(VLOOKUP($C172,[1]akclindata!$A:$U,19,FALSE),"NA")</f>
        <v>NA</v>
      </c>
      <c r="BF172" s="1" t="str">
        <f>_xlfn.IFNA(VLOOKUP($C172,[1]akclindata!$A:$U,20,FALSE),"NA")</f>
        <v>NA</v>
      </c>
      <c r="BG172" t="str">
        <f>_xlfn.IFNA(VLOOKUP($C172,[1]akclindata!$A:$U,21,FALSE),"NA")</f>
        <v>NA</v>
      </c>
      <c r="BH172" s="1" t="str">
        <f>_xlfn.IFNA(VLOOKUP($C172,[2]Sheet1!$1:$1048576,6,FALSE),_xlfn.IFNA(VLOOKUP($C172,'[2]Transfer 06.03.22'!$1:$1048576,7,FALSE),_xlfn.IFNA(VLOOKUP($C172,'[2]Transfer 06.08.22'!$1:$1048576,7,FALSE),"None")))</f>
        <v>None</v>
      </c>
    </row>
    <row r="173" spans="1:60" x14ac:dyDescent="0.25">
      <c r="A173" t="s">
        <v>513</v>
      </c>
      <c r="B173" s="3">
        <v>6.7637244374709003E-4</v>
      </c>
      <c r="C173" t="e">
        <v>#N/A</v>
      </c>
      <c r="D173">
        <v>1</v>
      </c>
      <c r="E173">
        <v>5.2</v>
      </c>
      <c r="F173" s="1" t="s">
        <v>40</v>
      </c>
      <c r="G173" t="s">
        <v>35</v>
      </c>
      <c r="H173" t="s">
        <v>36</v>
      </c>
      <c r="I173" t="s">
        <v>398</v>
      </c>
      <c r="J173" t="s">
        <v>438</v>
      </c>
      <c r="K173">
        <v>1</v>
      </c>
      <c r="L173">
        <v>53</v>
      </c>
      <c r="M173" t="s">
        <v>40</v>
      </c>
      <c r="N173" t="s">
        <v>39</v>
      </c>
      <c r="O173" t="s">
        <v>40</v>
      </c>
      <c r="P173" t="s">
        <v>40</v>
      </c>
      <c r="Q173" t="s">
        <v>40</v>
      </c>
      <c r="S173" t="s">
        <v>40</v>
      </c>
      <c r="T173" t="s">
        <v>40</v>
      </c>
      <c r="U173" t="s">
        <v>40</v>
      </c>
      <c r="V173" t="s">
        <v>40</v>
      </c>
      <c r="X173" s="1">
        <v>43591</v>
      </c>
      <c r="Y173" t="s">
        <v>40</v>
      </c>
      <c r="Z173" t="s">
        <v>444</v>
      </c>
      <c r="AA173">
        <v>9.6453846149999993</v>
      </c>
      <c r="AB173">
        <v>50.155999999999999</v>
      </c>
      <c r="AC173" s="1">
        <v>43669</v>
      </c>
      <c r="AD173">
        <v>36</v>
      </c>
      <c r="AE173" t="s">
        <v>514</v>
      </c>
      <c r="AF173">
        <v>4</v>
      </c>
      <c r="AG173" t="s">
        <v>440</v>
      </c>
      <c r="AH173">
        <v>21.69</v>
      </c>
      <c r="AI173" s="1">
        <v>44510</v>
      </c>
      <c r="AJ173">
        <v>7275187358</v>
      </c>
      <c r="AK173">
        <v>72031558</v>
      </c>
      <c r="AL173">
        <v>2.3E-3</v>
      </c>
      <c r="AM173">
        <v>42.12</v>
      </c>
      <c r="AN173">
        <v>97.67</v>
      </c>
      <c r="AO173">
        <v>93.83</v>
      </c>
      <c r="AP173" t="s">
        <v>398</v>
      </c>
      <c r="AQ173" t="s">
        <v>46</v>
      </c>
      <c r="AR173">
        <v>-3.1695202502048301</v>
      </c>
      <c r="AS173" t="s">
        <v>35</v>
      </c>
      <c r="AT173" t="s">
        <v>35</v>
      </c>
      <c r="AU173" t="s">
        <v>403</v>
      </c>
      <c r="AV173" t="str">
        <f>_xlfn.IFNA(VLOOKUP($C173,[1]akclindata!$A:$U,17,FALSE),"NA")</f>
        <v>NA</v>
      </c>
      <c r="AW173" t="str">
        <f>_xlfn.IFNA(VLOOKUP($C173,[1]akclindata!$A:$U,17,FALSE),"NA")</f>
        <v>NA</v>
      </c>
      <c r="AX173" t="str">
        <f>_xlfn.IFNA(VLOOKUP($C173,[1]akclindata!$A:$U,7,FALSE),"NA")</f>
        <v>NA</v>
      </c>
      <c r="AY173" t="str">
        <f>_xlfn.IFNA(VLOOKUP($C173,[1]akclindata!$A:$U,8,FALSE),"NA")</f>
        <v>NA</v>
      </c>
      <c r="AZ173" t="str">
        <f>_xlfn.IFNA(VLOOKUP($C173,[1]akclindata!$A:$U,9,FALSE),"NA")</f>
        <v>NA</v>
      </c>
      <c r="BA173" t="str">
        <f>_xlfn.IFNA(VLOOKUP($C173,[1]akclindata!$A:$U,10,FALSE),"NA")</f>
        <v>NA</v>
      </c>
      <c r="BB173" t="str">
        <f>_xlfn.IFNA(VLOOKUP($C173,[1]akclindata!$A:$U,11,FALSE),"NA")</f>
        <v>NA</v>
      </c>
      <c r="BC173" s="1" t="str">
        <f>_xlfn.IFNA(VLOOKUP($C173,[1]akclindata!$A:$U,6,FALSE),"NA")</f>
        <v>NA</v>
      </c>
      <c r="BD173" s="1" t="str">
        <f>_xlfn.IFNA(VLOOKUP($C173,[1]akclindata!$A:$U,18,FALSE),"NA")</f>
        <v>NA</v>
      </c>
      <c r="BE173" s="1" t="str">
        <f>_xlfn.IFNA(VLOOKUP($C173,[1]akclindata!$A:$U,19,FALSE),"NA")</f>
        <v>NA</v>
      </c>
      <c r="BF173" s="1" t="str">
        <f>_xlfn.IFNA(VLOOKUP($C173,[1]akclindata!$A:$U,20,FALSE),"NA")</f>
        <v>NA</v>
      </c>
      <c r="BG173" t="str">
        <f>_xlfn.IFNA(VLOOKUP($C173,[1]akclindata!$A:$U,21,FALSE),"NA")</f>
        <v>NA</v>
      </c>
      <c r="BH173" s="1" t="str">
        <f>_xlfn.IFNA(VLOOKUP($C173,[2]Sheet1!$1:$1048576,6,FALSE),_xlfn.IFNA(VLOOKUP($C173,'[2]Transfer 06.03.22'!$1:$1048576,7,FALSE),_xlfn.IFNA(VLOOKUP($C173,'[2]Transfer 06.08.22'!$1:$1048576,7,FALSE),"None")))</f>
        <v>None</v>
      </c>
    </row>
    <row r="174" spans="1:60" x14ac:dyDescent="0.25">
      <c r="A174" t="s">
        <v>515</v>
      </c>
      <c r="B174">
        <v>1.2159358119606599E-2</v>
      </c>
      <c r="C174" t="e">
        <v>#N/A</v>
      </c>
      <c r="D174">
        <v>1</v>
      </c>
      <c r="E174">
        <v>5.0999999999999996</v>
      </c>
      <c r="F174" s="1" t="s">
        <v>40</v>
      </c>
      <c r="G174" t="s">
        <v>35</v>
      </c>
      <c r="H174" t="s">
        <v>36</v>
      </c>
      <c r="I174" t="s">
        <v>398</v>
      </c>
      <c r="J174" t="s">
        <v>438</v>
      </c>
      <c r="K174">
        <v>2</v>
      </c>
      <c r="L174">
        <v>60</v>
      </c>
      <c r="M174" t="s">
        <v>40</v>
      </c>
      <c r="N174" t="s">
        <v>39</v>
      </c>
      <c r="O174" t="s">
        <v>40</v>
      </c>
      <c r="P174" t="s">
        <v>40</v>
      </c>
      <c r="Q174" t="s">
        <v>40</v>
      </c>
      <c r="S174" t="s">
        <v>40</v>
      </c>
      <c r="T174" t="s">
        <v>40</v>
      </c>
      <c r="U174" t="s">
        <v>40</v>
      </c>
      <c r="V174" t="s">
        <v>40</v>
      </c>
      <c r="X174" s="1">
        <v>43591</v>
      </c>
      <c r="Y174" t="s">
        <v>40</v>
      </c>
      <c r="Z174" t="s">
        <v>444</v>
      </c>
      <c r="AA174">
        <v>5.3710784309999999</v>
      </c>
      <c r="AB174">
        <v>27.392499999999998</v>
      </c>
      <c r="AC174" s="1">
        <v>43669</v>
      </c>
      <c r="AD174">
        <v>36</v>
      </c>
      <c r="AE174" t="s">
        <v>516</v>
      </c>
      <c r="AF174">
        <v>4</v>
      </c>
      <c r="AG174" t="s">
        <v>440</v>
      </c>
      <c r="AH174">
        <v>12.88</v>
      </c>
      <c r="AI174" s="1">
        <v>44510</v>
      </c>
      <c r="AJ174">
        <v>10970821394</v>
      </c>
      <c r="AK174">
        <v>108621994</v>
      </c>
      <c r="AL174">
        <v>2.2000000000000001E-3</v>
      </c>
      <c r="AM174">
        <v>42.33</v>
      </c>
      <c r="AN174">
        <v>97.44</v>
      </c>
      <c r="AO174">
        <v>93.52</v>
      </c>
      <c r="AP174" t="s">
        <v>398</v>
      </c>
      <c r="AQ174" t="s">
        <v>53</v>
      </c>
      <c r="AR174">
        <v>-1.90977624042946</v>
      </c>
      <c r="AS174" t="s">
        <v>35</v>
      </c>
      <c r="AT174" t="s">
        <v>35</v>
      </c>
      <c r="AU174" t="s">
        <v>410</v>
      </c>
      <c r="AV174" t="str">
        <f>_xlfn.IFNA(VLOOKUP($C174,[1]akclindata!$A:$U,17,FALSE),"NA")</f>
        <v>NA</v>
      </c>
      <c r="AW174" t="str">
        <f>_xlfn.IFNA(VLOOKUP($C174,[1]akclindata!$A:$U,17,FALSE),"NA")</f>
        <v>NA</v>
      </c>
      <c r="AX174" t="str">
        <f>_xlfn.IFNA(VLOOKUP($C174,[1]akclindata!$A:$U,7,FALSE),"NA")</f>
        <v>NA</v>
      </c>
      <c r="AY174" t="str">
        <f>_xlfn.IFNA(VLOOKUP($C174,[1]akclindata!$A:$U,8,FALSE),"NA")</f>
        <v>NA</v>
      </c>
      <c r="AZ174" t="str">
        <f>_xlfn.IFNA(VLOOKUP($C174,[1]akclindata!$A:$U,9,FALSE),"NA")</f>
        <v>NA</v>
      </c>
      <c r="BA174" t="str">
        <f>_xlfn.IFNA(VLOOKUP($C174,[1]akclindata!$A:$U,10,FALSE),"NA")</f>
        <v>NA</v>
      </c>
      <c r="BB174" t="str">
        <f>_xlfn.IFNA(VLOOKUP($C174,[1]akclindata!$A:$U,11,FALSE),"NA")</f>
        <v>NA</v>
      </c>
      <c r="BC174" s="1" t="str">
        <f>_xlfn.IFNA(VLOOKUP($C174,[1]akclindata!$A:$U,6,FALSE),"NA")</f>
        <v>NA</v>
      </c>
      <c r="BD174" s="1" t="str">
        <f>_xlfn.IFNA(VLOOKUP($C174,[1]akclindata!$A:$U,18,FALSE),"NA")</f>
        <v>NA</v>
      </c>
      <c r="BE174" s="1" t="str">
        <f>_xlfn.IFNA(VLOOKUP($C174,[1]akclindata!$A:$U,19,FALSE),"NA")</f>
        <v>NA</v>
      </c>
      <c r="BF174" s="1" t="str">
        <f>_xlfn.IFNA(VLOOKUP($C174,[1]akclindata!$A:$U,20,FALSE),"NA")</f>
        <v>NA</v>
      </c>
      <c r="BG174" t="str">
        <f>_xlfn.IFNA(VLOOKUP($C174,[1]akclindata!$A:$U,21,FALSE),"NA")</f>
        <v>NA</v>
      </c>
      <c r="BH174" s="1" t="str">
        <f>_xlfn.IFNA(VLOOKUP($C174,[2]Sheet1!$1:$1048576,6,FALSE),_xlfn.IFNA(VLOOKUP($C174,'[2]Transfer 06.03.22'!$1:$1048576,7,FALSE),_xlfn.IFNA(VLOOKUP($C174,'[2]Transfer 06.08.22'!$1:$1048576,7,FALSE),"None")))</f>
        <v>None</v>
      </c>
    </row>
    <row r="175" spans="1:60" x14ac:dyDescent="0.25">
      <c r="A175" t="s">
        <v>517</v>
      </c>
      <c r="B175">
        <v>6.9375396123333303E-3</v>
      </c>
      <c r="C175" t="e">
        <v>#N/A</v>
      </c>
      <c r="D175">
        <v>1</v>
      </c>
      <c r="E175">
        <v>5.2</v>
      </c>
      <c r="F175" s="1" t="s">
        <v>40</v>
      </c>
      <c r="G175" t="s">
        <v>35</v>
      </c>
      <c r="H175" t="s">
        <v>36</v>
      </c>
      <c r="I175" t="s">
        <v>398</v>
      </c>
      <c r="J175" t="s">
        <v>438</v>
      </c>
      <c r="K175">
        <v>1</v>
      </c>
      <c r="L175">
        <v>50</v>
      </c>
      <c r="M175" t="s">
        <v>40</v>
      </c>
      <c r="N175" t="s">
        <v>39</v>
      </c>
      <c r="O175" t="s">
        <v>40</v>
      </c>
      <c r="P175" t="s">
        <v>40</v>
      </c>
      <c r="Q175" t="s">
        <v>40</v>
      </c>
      <c r="S175" t="s">
        <v>40</v>
      </c>
      <c r="T175" t="s">
        <v>40</v>
      </c>
      <c r="U175" t="s">
        <v>40</v>
      </c>
      <c r="V175" t="s">
        <v>40</v>
      </c>
      <c r="X175" s="1">
        <v>43591</v>
      </c>
      <c r="Y175" t="s">
        <v>40</v>
      </c>
      <c r="Z175" t="s">
        <v>444</v>
      </c>
      <c r="AA175">
        <v>3.7352884620000002</v>
      </c>
      <c r="AB175">
        <v>19.423500000000001</v>
      </c>
      <c r="AC175" s="1">
        <v>43669</v>
      </c>
      <c r="AD175">
        <v>36</v>
      </c>
      <c r="AE175" t="s">
        <v>518</v>
      </c>
      <c r="AF175">
        <v>4</v>
      </c>
      <c r="AG175" t="s">
        <v>440</v>
      </c>
      <c r="AH175">
        <v>112.49</v>
      </c>
      <c r="AI175" s="1">
        <v>44510</v>
      </c>
      <c r="AJ175">
        <v>8925212844</v>
      </c>
      <c r="AK175">
        <v>88368444</v>
      </c>
      <c r="AL175">
        <v>2.2000000000000001E-3</v>
      </c>
      <c r="AM175">
        <v>42.47</v>
      </c>
      <c r="AN175">
        <v>97.5</v>
      </c>
      <c r="AO175">
        <v>93.67</v>
      </c>
      <c r="AP175" t="s">
        <v>398</v>
      </c>
      <c r="AQ175" t="s">
        <v>46</v>
      </c>
      <c r="AR175">
        <v>-2.1557710891643498</v>
      </c>
      <c r="AS175" t="s">
        <v>35</v>
      </c>
      <c r="AT175" t="s">
        <v>35</v>
      </c>
      <c r="AU175" t="s">
        <v>403</v>
      </c>
      <c r="AV175" t="str">
        <f>_xlfn.IFNA(VLOOKUP($C175,[1]akclindata!$A:$U,17,FALSE),"NA")</f>
        <v>NA</v>
      </c>
      <c r="AW175" t="str">
        <f>_xlfn.IFNA(VLOOKUP($C175,[1]akclindata!$A:$U,17,FALSE),"NA")</f>
        <v>NA</v>
      </c>
      <c r="AX175" t="str">
        <f>_xlfn.IFNA(VLOOKUP($C175,[1]akclindata!$A:$U,7,FALSE),"NA")</f>
        <v>NA</v>
      </c>
      <c r="AY175" t="str">
        <f>_xlfn.IFNA(VLOOKUP($C175,[1]akclindata!$A:$U,8,FALSE),"NA")</f>
        <v>NA</v>
      </c>
      <c r="AZ175" t="str">
        <f>_xlfn.IFNA(VLOOKUP($C175,[1]akclindata!$A:$U,9,FALSE),"NA")</f>
        <v>NA</v>
      </c>
      <c r="BA175" t="str">
        <f>_xlfn.IFNA(VLOOKUP($C175,[1]akclindata!$A:$U,10,FALSE),"NA")</f>
        <v>NA</v>
      </c>
      <c r="BB175" t="str">
        <f>_xlfn.IFNA(VLOOKUP($C175,[1]akclindata!$A:$U,11,FALSE),"NA")</f>
        <v>NA</v>
      </c>
      <c r="BC175" s="1" t="str">
        <f>_xlfn.IFNA(VLOOKUP($C175,[1]akclindata!$A:$U,6,FALSE),"NA")</f>
        <v>NA</v>
      </c>
      <c r="BD175" s="1" t="str">
        <f>_xlfn.IFNA(VLOOKUP($C175,[1]akclindata!$A:$U,18,FALSE),"NA")</f>
        <v>NA</v>
      </c>
      <c r="BE175" s="1" t="str">
        <f>_xlfn.IFNA(VLOOKUP($C175,[1]akclindata!$A:$U,19,FALSE),"NA")</f>
        <v>NA</v>
      </c>
      <c r="BF175" s="1" t="str">
        <f>_xlfn.IFNA(VLOOKUP($C175,[1]akclindata!$A:$U,20,FALSE),"NA")</f>
        <v>NA</v>
      </c>
      <c r="BG175" t="str">
        <f>_xlfn.IFNA(VLOOKUP($C175,[1]akclindata!$A:$U,21,FALSE),"NA")</f>
        <v>NA</v>
      </c>
      <c r="BH175" s="1" t="str">
        <f>_xlfn.IFNA(VLOOKUP($C175,[2]Sheet1!$1:$1048576,6,FALSE),_xlfn.IFNA(VLOOKUP($C175,'[2]Transfer 06.03.22'!$1:$1048576,7,FALSE),_xlfn.IFNA(VLOOKUP($C175,'[2]Transfer 06.08.22'!$1:$1048576,7,FALSE),"None")))</f>
        <v>None</v>
      </c>
    </row>
    <row r="176" spans="1:60" x14ac:dyDescent="0.25">
      <c r="A176" t="s">
        <v>519</v>
      </c>
      <c r="B176">
        <v>2.9927467347730598E-3</v>
      </c>
      <c r="C176" t="e">
        <v>#N/A</v>
      </c>
      <c r="D176">
        <v>1</v>
      </c>
      <c r="E176">
        <v>5.2</v>
      </c>
      <c r="F176" s="1" t="s">
        <v>40</v>
      </c>
      <c r="G176" t="s">
        <v>35</v>
      </c>
      <c r="H176" t="s">
        <v>36</v>
      </c>
      <c r="I176" t="s">
        <v>398</v>
      </c>
      <c r="J176" t="s">
        <v>438</v>
      </c>
      <c r="K176">
        <v>1</v>
      </c>
      <c r="L176">
        <v>63</v>
      </c>
      <c r="M176" t="s">
        <v>40</v>
      </c>
      <c r="N176" t="s">
        <v>39</v>
      </c>
      <c r="O176" t="s">
        <v>40</v>
      </c>
      <c r="P176" t="s">
        <v>40</v>
      </c>
      <c r="Q176" t="s">
        <v>40</v>
      </c>
      <c r="S176" t="s">
        <v>40</v>
      </c>
      <c r="T176" t="s">
        <v>40</v>
      </c>
      <c r="U176" t="s">
        <v>40</v>
      </c>
      <c r="V176" t="s">
        <v>40</v>
      </c>
      <c r="X176" s="1">
        <v>43591</v>
      </c>
      <c r="Y176" t="s">
        <v>40</v>
      </c>
      <c r="Z176" t="s">
        <v>444</v>
      </c>
      <c r="AA176">
        <v>2.0727884620000001</v>
      </c>
      <c r="AB176">
        <v>10.778499999999999</v>
      </c>
      <c r="AC176" s="1">
        <v>43672</v>
      </c>
      <c r="AD176">
        <v>0</v>
      </c>
      <c r="AE176" t="s">
        <v>520</v>
      </c>
      <c r="AF176">
        <v>4</v>
      </c>
      <c r="AG176" t="s">
        <v>440</v>
      </c>
      <c r="AH176">
        <v>7.83</v>
      </c>
      <c r="AI176" s="1">
        <v>44551</v>
      </c>
      <c r="AJ176">
        <v>13271327684</v>
      </c>
      <c r="AK176">
        <v>131399284</v>
      </c>
      <c r="AL176">
        <v>42.56</v>
      </c>
      <c r="AM176">
        <v>57.44</v>
      </c>
      <c r="AN176">
        <v>97.63</v>
      </c>
      <c r="AO176">
        <v>93.66</v>
      </c>
      <c r="AP176" t="s">
        <v>398</v>
      </c>
      <c r="AQ176" t="s">
        <v>46</v>
      </c>
      <c r="AR176">
        <v>-2.5226283521925899</v>
      </c>
      <c r="AS176" t="s">
        <v>35</v>
      </c>
      <c r="AT176" t="s">
        <v>35</v>
      </c>
      <c r="AU176" t="s">
        <v>403</v>
      </c>
      <c r="AV176" t="str">
        <f>_xlfn.IFNA(VLOOKUP($C176,[1]akclindata!$A:$U,17,FALSE),"NA")</f>
        <v>NA</v>
      </c>
      <c r="AW176" t="str">
        <f>_xlfn.IFNA(VLOOKUP($C176,[1]akclindata!$A:$U,17,FALSE),"NA")</f>
        <v>NA</v>
      </c>
      <c r="AX176" t="str">
        <f>_xlfn.IFNA(VLOOKUP($C176,[1]akclindata!$A:$U,7,FALSE),"NA")</f>
        <v>NA</v>
      </c>
      <c r="AY176" t="str">
        <f>_xlfn.IFNA(VLOOKUP($C176,[1]akclindata!$A:$U,8,FALSE),"NA")</f>
        <v>NA</v>
      </c>
      <c r="AZ176" t="str">
        <f>_xlfn.IFNA(VLOOKUP($C176,[1]akclindata!$A:$U,9,FALSE),"NA")</f>
        <v>NA</v>
      </c>
      <c r="BA176" t="str">
        <f>_xlfn.IFNA(VLOOKUP($C176,[1]akclindata!$A:$U,10,FALSE),"NA")</f>
        <v>NA</v>
      </c>
      <c r="BB176" t="str">
        <f>_xlfn.IFNA(VLOOKUP($C176,[1]akclindata!$A:$U,11,FALSE),"NA")</f>
        <v>NA</v>
      </c>
      <c r="BC176" s="1" t="str">
        <f>_xlfn.IFNA(VLOOKUP($C176,[1]akclindata!$A:$U,6,FALSE),"NA")</f>
        <v>NA</v>
      </c>
      <c r="BD176" s="1" t="str">
        <f>_xlfn.IFNA(VLOOKUP($C176,[1]akclindata!$A:$U,18,FALSE),"NA")</f>
        <v>NA</v>
      </c>
      <c r="BE176" s="1" t="str">
        <f>_xlfn.IFNA(VLOOKUP($C176,[1]akclindata!$A:$U,19,FALSE),"NA")</f>
        <v>NA</v>
      </c>
      <c r="BF176" s="1" t="str">
        <f>_xlfn.IFNA(VLOOKUP($C176,[1]akclindata!$A:$U,20,FALSE),"NA")</f>
        <v>NA</v>
      </c>
      <c r="BG176" t="str">
        <f>_xlfn.IFNA(VLOOKUP($C176,[1]akclindata!$A:$U,21,FALSE),"NA")</f>
        <v>NA</v>
      </c>
      <c r="BH176" s="1" t="str">
        <f>_xlfn.IFNA(VLOOKUP($C176,[2]Sheet1!$1:$1048576,6,FALSE),_xlfn.IFNA(VLOOKUP($C176,'[2]Transfer 06.03.22'!$1:$1048576,7,FALSE),_xlfn.IFNA(VLOOKUP($C176,'[2]Transfer 06.08.22'!$1:$1048576,7,FALSE),"None")))</f>
        <v>None</v>
      </c>
    </row>
    <row r="177" spans="1:60" x14ac:dyDescent="0.25">
      <c r="A177" t="s">
        <v>521</v>
      </c>
      <c r="B177" s="3">
        <v>9.1754361370475004E-4</v>
      </c>
      <c r="C177" t="e">
        <v>#N/A</v>
      </c>
      <c r="D177">
        <v>1</v>
      </c>
      <c r="E177">
        <v>5</v>
      </c>
      <c r="F177" s="1" t="s">
        <v>40</v>
      </c>
      <c r="G177" t="s">
        <v>35</v>
      </c>
      <c r="H177" t="s">
        <v>36</v>
      </c>
      <c r="I177" t="s">
        <v>398</v>
      </c>
      <c r="J177" t="s">
        <v>438</v>
      </c>
      <c r="K177">
        <v>1</v>
      </c>
      <c r="L177">
        <v>59</v>
      </c>
      <c r="M177" t="s">
        <v>40</v>
      </c>
      <c r="N177" t="s">
        <v>39</v>
      </c>
      <c r="O177" t="s">
        <v>40</v>
      </c>
      <c r="P177" t="s">
        <v>40</v>
      </c>
      <c r="Q177" t="s">
        <v>40</v>
      </c>
      <c r="S177" t="s">
        <v>40</v>
      </c>
      <c r="T177" t="s">
        <v>40</v>
      </c>
      <c r="U177" t="s">
        <v>40</v>
      </c>
      <c r="V177" t="s">
        <v>40</v>
      </c>
      <c r="X177" s="1">
        <v>43591</v>
      </c>
      <c r="Y177" t="s">
        <v>40</v>
      </c>
      <c r="Z177" t="s">
        <v>444</v>
      </c>
      <c r="AA177">
        <v>26.733000000000001</v>
      </c>
      <c r="AB177">
        <v>125</v>
      </c>
      <c r="AC177" s="1">
        <v>43672</v>
      </c>
      <c r="AD177">
        <v>0</v>
      </c>
      <c r="AE177" t="s">
        <v>522</v>
      </c>
      <c r="AF177">
        <v>4</v>
      </c>
      <c r="AG177" t="s">
        <v>440</v>
      </c>
      <c r="AH177">
        <v>53.19</v>
      </c>
      <c r="AI177" s="1">
        <v>44551</v>
      </c>
      <c r="AJ177">
        <v>8969404586</v>
      </c>
      <c r="AK177">
        <v>88805986</v>
      </c>
      <c r="AL177">
        <v>41.99</v>
      </c>
      <c r="AM177">
        <v>58.01</v>
      </c>
      <c r="AN177">
        <v>97.56</v>
      </c>
      <c r="AO177">
        <v>93.4</v>
      </c>
      <c r="AP177" t="s">
        <v>398</v>
      </c>
      <c r="AQ177" t="s">
        <v>46</v>
      </c>
      <c r="AR177">
        <v>-3.0369746161628002</v>
      </c>
      <c r="AS177" t="s">
        <v>35</v>
      </c>
      <c r="AT177" t="s">
        <v>35</v>
      </c>
      <c r="AU177" t="s">
        <v>403</v>
      </c>
      <c r="AV177" t="str">
        <f>_xlfn.IFNA(VLOOKUP($C177,[1]akclindata!$A:$U,17,FALSE),"NA")</f>
        <v>NA</v>
      </c>
      <c r="AW177" t="str">
        <f>_xlfn.IFNA(VLOOKUP($C177,[1]akclindata!$A:$U,17,FALSE),"NA")</f>
        <v>NA</v>
      </c>
      <c r="AX177" t="str">
        <f>_xlfn.IFNA(VLOOKUP($C177,[1]akclindata!$A:$U,7,FALSE),"NA")</f>
        <v>NA</v>
      </c>
      <c r="AY177" t="str">
        <f>_xlfn.IFNA(VLOOKUP($C177,[1]akclindata!$A:$U,8,FALSE),"NA")</f>
        <v>NA</v>
      </c>
      <c r="AZ177" t="str">
        <f>_xlfn.IFNA(VLOOKUP($C177,[1]akclindata!$A:$U,9,FALSE),"NA")</f>
        <v>NA</v>
      </c>
      <c r="BA177" t="str">
        <f>_xlfn.IFNA(VLOOKUP($C177,[1]akclindata!$A:$U,10,FALSE),"NA")</f>
        <v>NA</v>
      </c>
      <c r="BB177" t="str">
        <f>_xlfn.IFNA(VLOOKUP($C177,[1]akclindata!$A:$U,11,FALSE),"NA")</f>
        <v>NA</v>
      </c>
      <c r="BC177" s="1" t="str">
        <f>_xlfn.IFNA(VLOOKUP($C177,[1]akclindata!$A:$U,6,FALSE),"NA")</f>
        <v>NA</v>
      </c>
      <c r="BD177" s="1" t="str">
        <f>_xlfn.IFNA(VLOOKUP($C177,[1]akclindata!$A:$U,18,FALSE),"NA")</f>
        <v>NA</v>
      </c>
      <c r="BE177" s="1" t="str">
        <f>_xlfn.IFNA(VLOOKUP($C177,[1]akclindata!$A:$U,19,FALSE),"NA")</f>
        <v>NA</v>
      </c>
      <c r="BF177" s="1" t="str">
        <f>_xlfn.IFNA(VLOOKUP($C177,[1]akclindata!$A:$U,20,FALSE),"NA")</f>
        <v>NA</v>
      </c>
      <c r="BG177" t="str">
        <f>_xlfn.IFNA(VLOOKUP($C177,[1]akclindata!$A:$U,21,FALSE),"NA")</f>
        <v>NA</v>
      </c>
      <c r="BH177" s="1" t="str">
        <f>_xlfn.IFNA(VLOOKUP($C177,[2]Sheet1!$1:$1048576,6,FALSE),_xlfn.IFNA(VLOOKUP($C177,'[2]Transfer 06.03.22'!$1:$1048576,7,FALSE),_xlfn.IFNA(VLOOKUP($C177,'[2]Transfer 06.08.22'!$1:$1048576,7,FALSE),"None")))</f>
        <v>None</v>
      </c>
    </row>
    <row r="178" spans="1:60" x14ac:dyDescent="0.25">
      <c r="A178" t="s">
        <v>523</v>
      </c>
      <c r="B178" s="3">
        <v>5.5860131112782697E-5</v>
      </c>
      <c r="C178" t="e">
        <v>#N/A</v>
      </c>
      <c r="D178">
        <v>1</v>
      </c>
      <c r="E178">
        <v>5.5</v>
      </c>
      <c r="F178" s="1" t="s">
        <v>40</v>
      </c>
      <c r="G178" t="s">
        <v>35</v>
      </c>
      <c r="H178" t="s">
        <v>36</v>
      </c>
      <c r="I178" t="s">
        <v>398</v>
      </c>
      <c r="J178" t="s">
        <v>438</v>
      </c>
      <c r="K178">
        <v>1</v>
      </c>
      <c r="L178">
        <v>51</v>
      </c>
      <c r="M178" t="s">
        <v>40</v>
      </c>
      <c r="N178" t="s">
        <v>39</v>
      </c>
      <c r="O178" t="s">
        <v>40</v>
      </c>
      <c r="P178" t="s">
        <v>40</v>
      </c>
      <c r="Q178" t="s">
        <v>40</v>
      </c>
      <c r="S178" t="s">
        <v>40</v>
      </c>
      <c r="T178" t="s">
        <v>40</v>
      </c>
      <c r="U178" t="s">
        <v>40</v>
      </c>
      <c r="V178" t="s">
        <v>40</v>
      </c>
      <c r="X178" s="1">
        <v>43591</v>
      </c>
      <c r="Y178" t="s">
        <v>40</v>
      </c>
      <c r="Z178" t="s">
        <v>444</v>
      </c>
      <c r="AA178">
        <v>1.897818182</v>
      </c>
      <c r="AB178">
        <v>10.438000000000001</v>
      </c>
      <c r="AC178" s="1">
        <v>43682</v>
      </c>
      <c r="AD178">
        <v>56</v>
      </c>
      <c r="AE178" t="s">
        <v>524</v>
      </c>
      <c r="AF178">
        <v>4</v>
      </c>
      <c r="AG178" t="s">
        <v>440</v>
      </c>
      <c r="AH178">
        <v>7.98</v>
      </c>
      <c r="AI178" s="1">
        <v>44510</v>
      </c>
      <c r="AJ178">
        <v>13234709932</v>
      </c>
      <c r="AK178">
        <v>131036732</v>
      </c>
      <c r="AL178">
        <v>7.7399999999999997E-2</v>
      </c>
      <c r="AM178">
        <v>42.22</v>
      </c>
      <c r="AN178">
        <v>97.38</v>
      </c>
      <c r="AO178">
        <v>93.6</v>
      </c>
      <c r="AP178" t="s">
        <v>398</v>
      </c>
      <c r="AQ178" t="s">
        <v>46</v>
      </c>
      <c r="AR178">
        <v>-4.2528737888499597</v>
      </c>
      <c r="AS178" t="s">
        <v>35</v>
      </c>
      <c r="AT178" t="s">
        <v>35</v>
      </c>
      <c r="AU178" t="s">
        <v>403</v>
      </c>
      <c r="AV178" t="str">
        <f>_xlfn.IFNA(VLOOKUP($C178,[1]akclindata!$A:$U,17,FALSE),"NA")</f>
        <v>NA</v>
      </c>
      <c r="AW178" t="str">
        <f>_xlfn.IFNA(VLOOKUP($C178,[1]akclindata!$A:$U,17,FALSE),"NA")</f>
        <v>NA</v>
      </c>
      <c r="AX178" t="str">
        <f>_xlfn.IFNA(VLOOKUP($C178,[1]akclindata!$A:$U,7,FALSE),"NA")</f>
        <v>NA</v>
      </c>
      <c r="AY178" t="str">
        <f>_xlfn.IFNA(VLOOKUP($C178,[1]akclindata!$A:$U,8,FALSE),"NA")</f>
        <v>NA</v>
      </c>
      <c r="AZ178" t="str">
        <f>_xlfn.IFNA(VLOOKUP($C178,[1]akclindata!$A:$U,9,FALSE),"NA")</f>
        <v>NA</v>
      </c>
      <c r="BA178" t="str">
        <f>_xlfn.IFNA(VLOOKUP($C178,[1]akclindata!$A:$U,10,FALSE),"NA")</f>
        <v>NA</v>
      </c>
      <c r="BB178" t="str">
        <f>_xlfn.IFNA(VLOOKUP($C178,[1]akclindata!$A:$U,11,FALSE),"NA")</f>
        <v>NA</v>
      </c>
      <c r="BC178" s="1" t="str">
        <f>_xlfn.IFNA(VLOOKUP($C178,[1]akclindata!$A:$U,6,FALSE),"NA")</f>
        <v>NA</v>
      </c>
      <c r="BD178" s="1" t="str">
        <f>_xlfn.IFNA(VLOOKUP($C178,[1]akclindata!$A:$U,18,FALSE),"NA")</f>
        <v>NA</v>
      </c>
      <c r="BE178" s="1" t="str">
        <f>_xlfn.IFNA(VLOOKUP($C178,[1]akclindata!$A:$U,19,FALSE),"NA")</f>
        <v>NA</v>
      </c>
      <c r="BF178" s="1" t="str">
        <f>_xlfn.IFNA(VLOOKUP($C178,[1]akclindata!$A:$U,20,FALSE),"NA")</f>
        <v>NA</v>
      </c>
      <c r="BG178" t="str">
        <f>_xlfn.IFNA(VLOOKUP($C178,[1]akclindata!$A:$U,21,FALSE),"NA")</f>
        <v>NA</v>
      </c>
      <c r="BH178" s="1" t="str">
        <f>_xlfn.IFNA(VLOOKUP($C178,[2]Sheet1!$1:$1048576,6,FALSE),_xlfn.IFNA(VLOOKUP($C178,'[2]Transfer 06.03.22'!$1:$1048576,7,FALSE),_xlfn.IFNA(VLOOKUP($C178,'[2]Transfer 06.08.22'!$1:$1048576,7,FALSE),"None")))</f>
        <v>None</v>
      </c>
    </row>
    <row r="179" spans="1:60" x14ac:dyDescent="0.25">
      <c r="A179" t="s">
        <v>525</v>
      </c>
      <c r="B179">
        <v>0.57448778606446904</v>
      </c>
      <c r="C179" t="e">
        <v>#N/A</v>
      </c>
      <c r="D179">
        <v>1</v>
      </c>
      <c r="E179">
        <v>5.4</v>
      </c>
      <c r="F179" s="1" t="s">
        <v>40</v>
      </c>
      <c r="G179" t="s">
        <v>35</v>
      </c>
      <c r="H179" t="s">
        <v>36</v>
      </c>
      <c r="I179" t="s">
        <v>398</v>
      </c>
      <c r="J179" t="s">
        <v>438</v>
      </c>
      <c r="K179">
        <v>1</v>
      </c>
      <c r="L179">
        <v>54</v>
      </c>
      <c r="M179" t="s">
        <v>40</v>
      </c>
      <c r="N179" t="s">
        <v>39</v>
      </c>
      <c r="O179" t="s">
        <v>40</v>
      </c>
      <c r="P179" t="s">
        <v>40</v>
      </c>
      <c r="Q179" t="s">
        <v>40</v>
      </c>
      <c r="S179" t="s">
        <v>40</v>
      </c>
      <c r="T179" t="s">
        <v>40</v>
      </c>
      <c r="U179" t="s">
        <v>40</v>
      </c>
      <c r="V179" t="s">
        <v>40</v>
      </c>
      <c r="X179" s="1">
        <v>43591</v>
      </c>
      <c r="Y179" t="s">
        <v>40</v>
      </c>
      <c r="Z179" t="s">
        <v>444</v>
      </c>
      <c r="AA179">
        <v>2.2491666669999999</v>
      </c>
      <c r="AB179">
        <v>12.1455</v>
      </c>
      <c r="AC179" s="1">
        <v>43682</v>
      </c>
      <c r="AD179">
        <v>56</v>
      </c>
      <c r="AE179" t="s">
        <v>526</v>
      </c>
      <c r="AF179">
        <v>4</v>
      </c>
      <c r="AG179" t="s">
        <v>440</v>
      </c>
      <c r="AH179">
        <v>9.0399999999999991</v>
      </c>
      <c r="AI179" s="1">
        <v>44510</v>
      </c>
      <c r="AJ179">
        <v>11649882168</v>
      </c>
      <c r="AK179">
        <v>115345368</v>
      </c>
      <c r="AL179">
        <v>7.85E-2</v>
      </c>
      <c r="AM179">
        <v>41.73</v>
      </c>
      <c r="AN179">
        <v>97.41</v>
      </c>
      <c r="AO179">
        <v>93.69</v>
      </c>
      <c r="AP179" t="s">
        <v>398</v>
      </c>
      <c r="AQ179" t="s">
        <v>46</v>
      </c>
      <c r="AR179">
        <v>0.13036876915397599</v>
      </c>
      <c r="AS179" t="s">
        <v>35</v>
      </c>
      <c r="AT179" t="s">
        <v>35</v>
      </c>
      <c r="AU179" t="s">
        <v>403</v>
      </c>
      <c r="AV179" t="str">
        <f>_xlfn.IFNA(VLOOKUP($C179,[1]akclindata!$A:$U,17,FALSE),"NA")</f>
        <v>NA</v>
      </c>
      <c r="AW179" t="str">
        <f>_xlfn.IFNA(VLOOKUP($C179,[1]akclindata!$A:$U,17,FALSE),"NA")</f>
        <v>NA</v>
      </c>
      <c r="AX179" t="str">
        <f>_xlfn.IFNA(VLOOKUP($C179,[1]akclindata!$A:$U,7,FALSE),"NA")</f>
        <v>NA</v>
      </c>
      <c r="AY179" t="str">
        <f>_xlfn.IFNA(VLOOKUP($C179,[1]akclindata!$A:$U,8,FALSE),"NA")</f>
        <v>NA</v>
      </c>
      <c r="AZ179" t="str">
        <f>_xlfn.IFNA(VLOOKUP($C179,[1]akclindata!$A:$U,9,FALSE),"NA")</f>
        <v>NA</v>
      </c>
      <c r="BA179" t="str">
        <f>_xlfn.IFNA(VLOOKUP($C179,[1]akclindata!$A:$U,10,FALSE),"NA")</f>
        <v>NA</v>
      </c>
      <c r="BB179" t="str">
        <f>_xlfn.IFNA(VLOOKUP($C179,[1]akclindata!$A:$U,11,FALSE),"NA")</f>
        <v>NA</v>
      </c>
      <c r="BC179" s="1" t="str">
        <f>_xlfn.IFNA(VLOOKUP($C179,[1]akclindata!$A:$U,6,FALSE),"NA")</f>
        <v>NA</v>
      </c>
      <c r="BD179" s="1" t="str">
        <f>_xlfn.IFNA(VLOOKUP($C179,[1]akclindata!$A:$U,18,FALSE),"NA")</f>
        <v>NA</v>
      </c>
      <c r="BE179" s="1" t="str">
        <f>_xlfn.IFNA(VLOOKUP($C179,[1]akclindata!$A:$U,19,FALSE),"NA")</f>
        <v>NA</v>
      </c>
      <c r="BF179" s="1" t="str">
        <f>_xlfn.IFNA(VLOOKUP($C179,[1]akclindata!$A:$U,20,FALSE),"NA")</f>
        <v>NA</v>
      </c>
      <c r="BG179" t="str">
        <f>_xlfn.IFNA(VLOOKUP($C179,[1]akclindata!$A:$U,21,FALSE),"NA")</f>
        <v>NA</v>
      </c>
      <c r="BH179" s="1" t="str">
        <f>_xlfn.IFNA(VLOOKUP($C179,[2]Sheet1!$1:$1048576,6,FALSE),_xlfn.IFNA(VLOOKUP($C179,'[2]Transfer 06.03.22'!$1:$1048576,7,FALSE),_xlfn.IFNA(VLOOKUP($C179,'[2]Transfer 06.08.22'!$1:$1048576,7,FALSE),"None")))</f>
        <v>None</v>
      </c>
    </row>
    <row r="180" spans="1:60" x14ac:dyDescent="0.25">
      <c r="A180" t="s">
        <v>527</v>
      </c>
      <c r="B180" s="3">
        <v>4.2309256395427002E-4</v>
      </c>
      <c r="C180" t="e">
        <v>#N/A</v>
      </c>
      <c r="D180">
        <v>1</v>
      </c>
      <c r="E180">
        <v>5</v>
      </c>
      <c r="F180" s="1" t="s">
        <v>40</v>
      </c>
      <c r="G180" t="s">
        <v>35</v>
      </c>
      <c r="H180" t="s">
        <v>36</v>
      </c>
      <c r="I180" t="s">
        <v>398</v>
      </c>
      <c r="J180" t="s">
        <v>438</v>
      </c>
      <c r="K180">
        <v>2</v>
      </c>
      <c r="L180">
        <v>60</v>
      </c>
      <c r="M180" t="s">
        <v>40</v>
      </c>
      <c r="N180" t="s">
        <v>39</v>
      </c>
      <c r="O180" t="s">
        <v>40</v>
      </c>
      <c r="P180" t="s">
        <v>40</v>
      </c>
      <c r="Q180" t="s">
        <v>40</v>
      </c>
      <c r="S180" t="s">
        <v>40</v>
      </c>
      <c r="T180" t="s">
        <v>40</v>
      </c>
      <c r="U180" t="s">
        <v>40</v>
      </c>
      <c r="V180" t="s">
        <v>40</v>
      </c>
      <c r="X180" s="1">
        <v>43591</v>
      </c>
      <c r="Y180" t="s">
        <v>40</v>
      </c>
      <c r="Z180" t="s">
        <v>444</v>
      </c>
      <c r="AA180">
        <v>5.5457999999999998</v>
      </c>
      <c r="AB180">
        <v>27.728999999999999</v>
      </c>
      <c r="AC180" s="1">
        <v>43682</v>
      </c>
      <c r="AD180">
        <v>56</v>
      </c>
      <c r="AE180" t="s">
        <v>528</v>
      </c>
      <c r="AF180">
        <v>4</v>
      </c>
      <c r="AG180" t="s">
        <v>440</v>
      </c>
      <c r="AH180">
        <v>13.97</v>
      </c>
      <c r="AI180" s="1">
        <v>44510</v>
      </c>
      <c r="AJ180">
        <v>8311066588</v>
      </c>
      <c r="AK180">
        <v>82287788</v>
      </c>
      <c r="AL180">
        <v>7.8399999999999997E-2</v>
      </c>
      <c r="AM180">
        <v>42.45</v>
      </c>
      <c r="AN180">
        <v>97.61</v>
      </c>
      <c r="AO180">
        <v>93.94</v>
      </c>
      <c r="AP180" t="s">
        <v>398</v>
      </c>
      <c r="AQ180" t="s">
        <v>53</v>
      </c>
      <c r="AR180">
        <v>-3.3733808218784298</v>
      </c>
      <c r="AS180" t="s">
        <v>35</v>
      </c>
      <c r="AT180" t="s">
        <v>35</v>
      </c>
      <c r="AU180" t="s">
        <v>410</v>
      </c>
      <c r="AV180" t="str">
        <f>_xlfn.IFNA(VLOOKUP($C180,[1]akclindata!$A:$U,17,FALSE),"NA")</f>
        <v>NA</v>
      </c>
      <c r="AW180" t="str">
        <f>_xlfn.IFNA(VLOOKUP($C180,[1]akclindata!$A:$U,17,FALSE),"NA")</f>
        <v>NA</v>
      </c>
      <c r="AX180" t="str">
        <f>_xlfn.IFNA(VLOOKUP($C180,[1]akclindata!$A:$U,7,FALSE),"NA")</f>
        <v>NA</v>
      </c>
      <c r="AY180" t="str">
        <f>_xlfn.IFNA(VLOOKUP($C180,[1]akclindata!$A:$U,8,FALSE),"NA")</f>
        <v>NA</v>
      </c>
      <c r="AZ180" t="str">
        <f>_xlfn.IFNA(VLOOKUP($C180,[1]akclindata!$A:$U,9,FALSE),"NA")</f>
        <v>NA</v>
      </c>
      <c r="BA180" t="str">
        <f>_xlfn.IFNA(VLOOKUP($C180,[1]akclindata!$A:$U,10,FALSE),"NA")</f>
        <v>NA</v>
      </c>
      <c r="BB180" t="str">
        <f>_xlfn.IFNA(VLOOKUP($C180,[1]akclindata!$A:$U,11,FALSE),"NA")</f>
        <v>NA</v>
      </c>
      <c r="BC180" s="1" t="str">
        <f>_xlfn.IFNA(VLOOKUP($C180,[1]akclindata!$A:$U,6,FALSE),"NA")</f>
        <v>NA</v>
      </c>
      <c r="BD180" s="1" t="str">
        <f>_xlfn.IFNA(VLOOKUP($C180,[1]akclindata!$A:$U,18,FALSE),"NA")</f>
        <v>NA</v>
      </c>
      <c r="BE180" s="1" t="str">
        <f>_xlfn.IFNA(VLOOKUP($C180,[1]akclindata!$A:$U,19,FALSE),"NA")</f>
        <v>NA</v>
      </c>
      <c r="BF180" s="1" t="str">
        <f>_xlfn.IFNA(VLOOKUP($C180,[1]akclindata!$A:$U,20,FALSE),"NA")</f>
        <v>NA</v>
      </c>
      <c r="BG180" t="str">
        <f>_xlfn.IFNA(VLOOKUP($C180,[1]akclindata!$A:$U,21,FALSE),"NA")</f>
        <v>NA</v>
      </c>
      <c r="BH180" s="1" t="str">
        <f>_xlfn.IFNA(VLOOKUP($C180,[2]Sheet1!$1:$1048576,6,FALSE),_xlfn.IFNA(VLOOKUP($C180,'[2]Transfer 06.03.22'!$1:$1048576,7,FALSE),_xlfn.IFNA(VLOOKUP($C180,'[2]Transfer 06.08.22'!$1:$1048576,7,FALSE),"None")))</f>
        <v>None</v>
      </c>
    </row>
    <row r="181" spans="1:60" x14ac:dyDescent="0.25">
      <c r="A181" t="s">
        <v>529</v>
      </c>
      <c r="B181">
        <v>6.2878633927947502E-3</v>
      </c>
      <c r="C181" t="e">
        <v>#N/A</v>
      </c>
      <c r="D181">
        <v>1</v>
      </c>
      <c r="E181">
        <v>5.0999999999999996</v>
      </c>
      <c r="F181" s="1" t="s">
        <v>40</v>
      </c>
      <c r="G181" t="s">
        <v>35</v>
      </c>
      <c r="H181" t="s">
        <v>36</v>
      </c>
      <c r="I181" t="s">
        <v>398</v>
      </c>
      <c r="J181" t="s">
        <v>438</v>
      </c>
      <c r="K181">
        <v>2</v>
      </c>
      <c r="L181">
        <v>63</v>
      </c>
      <c r="M181" t="s">
        <v>40</v>
      </c>
      <c r="N181" t="s">
        <v>39</v>
      </c>
      <c r="O181" t="s">
        <v>40</v>
      </c>
      <c r="P181" t="s">
        <v>40</v>
      </c>
      <c r="Q181" t="s">
        <v>40</v>
      </c>
      <c r="S181" t="s">
        <v>40</v>
      </c>
      <c r="T181" t="s">
        <v>40</v>
      </c>
      <c r="U181" t="s">
        <v>40</v>
      </c>
      <c r="V181" t="s">
        <v>40</v>
      </c>
      <c r="X181" s="1">
        <v>43591</v>
      </c>
      <c r="Y181" t="s">
        <v>40</v>
      </c>
      <c r="Z181" t="s">
        <v>444</v>
      </c>
      <c r="AA181">
        <v>8.866078431</v>
      </c>
      <c r="AB181">
        <v>45.216999999999999</v>
      </c>
      <c r="AC181" s="1">
        <v>43682</v>
      </c>
      <c r="AD181">
        <v>56</v>
      </c>
      <c r="AE181" t="s">
        <v>530</v>
      </c>
      <c r="AF181">
        <v>4</v>
      </c>
      <c r="AG181" t="s">
        <v>440</v>
      </c>
      <c r="AH181">
        <v>34.130000000000003</v>
      </c>
      <c r="AI181" s="1">
        <v>44510</v>
      </c>
      <c r="AJ181">
        <v>10704535096</v>
      </c>
      <c r="AK181">
        <v>105985496</v>
      </c>
      <c r="AL181">
        <v>7.8200000000000006E-2</v>
      </c>
      <c r="AM181">
        <v>42.74</v>
      </c>
      <c r="AN181">
        <v>97.61</v>
      </c>
      <c r="AO181">
        <v>93.8</v>
      </c>
      <c r="AP181" t="s">
        <v>398</v>
      </c>
      <c r="AQ181" t="s">
        <v>53</v>
      </c>
      <c r="AR181">
        <v>-2.1987574962129499</v>
      </c>
      <c r="AS181" t="s">
        <v>35</v>
      </c>
      <c r="AT181" t="s">
        <v>35</v>
      </c>
      <c r="AU181" t="s">
        <v>410</v>
      </c>
      <c r="AV181" t="str">
        <f>_xlfn.IFNA(VLOOKUP($C181,[1]akclindata!$A:$U,17,FALSE),"NA")</f>
        <v>NA</v>
      </c>
      <c r="AW181" t="str">
        <f>_xlfn.IFNA(VLOOKUP($C181,[1]akclindata!$A:$U,17,FALSE),"NA")</f>
        <v>NA</v>
      </c>
      <c r="AX181" t="str">
        <f>_xlfn.IFNA(VLOOKUP($C181,[1]akclindata!$A:$U,7,FALSE),"NA")</f>
        <v>NA</v>
      </c>
      <c r="AY181" t="str">
        <f>_xlfn.IFNA(VLOOKUP($C181,[1]akclindata!$A:$U,8,FALSE),"NA")</f>
        <v>NA</v>
      </c>
      <c r="AZ181" t="str">
        <f>_xlfn.IFNA(VLOOKUP($C181,[1]akclindata!$A:$U,9,FALSE),"NA")</f>
        <v>NA</v>
      </c>
      <c r="BA181" t="str">
        <f>_xlfn.IFNA(VLOOKUP($C181,[1]akclindata!$A:$U,10,FALSE),"NA")</f>
        <v>NA</v>
      </c>
      <c r="BB181" t="str">
        <f>_xlfn.IFNA(VLOOKUP($C181,[1]akclindata!$A:$U,11,FALSE),"NA")</f>
        <v>NA</v>
      </c>
      <c r="BC181" s="1" t="str">
        <f>_xlfn.IFNA(VLOOKUP($C181,[1]akclindata!$A:$U,6,FALSE),"NA")</f>
        <v>NA</v>
      </c>
      <c r="BD181" s="1" t="str">
        <f>_xlfn.IFNA(VLOOKUP($C181,[1]akclindata!$A:$U,18,FALSE),"NA")</f>
        <v>NA</v>
      </c>
      <c r="BE181" s="1" t="str">
        <f>_xlfn.IFNA(VLOOKUP($C181,[1]akclindata!$A:$U,19,FALSE),"NA")</f>
        <v>NA</v>
      </c>
      <c r="BF181" s="1" t="str">
        <f>_xlfn.IFNA(VLOOKUP($C181,[1]akclindata!$A:$U,20,FALSE),"NA")</f>
        <v>NA</v>
      </c>
      <c r="BG181" t="str">
        <f>_xlfn.IFNA(VLOOKUP($C181,[1]akclindata!$A:$U,21,FALSE),"NA")</f>
        <v>NA</v>
      </c>
      <c r="BH181" s="1" t="str">
        <f>_xlfn.IFNA(VLOOKUP($C181,[2]Sheet1!$1:$1048576,6,FALSE),_xlfn.IFNA(VLOOKUP($C181,'[2]Transfer 06.03.22'!$1:$1048576,7,FALSE),_xlfn.IFNA(VLOOKUP($C181,'[2]Transfer 06.08.22'!$1:$1048576,7,FALSE),"None")))</f>
        <v>None</v>
      </c>
    </row>
    <row r="182" spans="1:60" x14ac:dyDescent="0.25">
      <c r="A182" t="s">
        <v>531</v>
      </c>
      <c r="B182">
        <v>1.08800888584723E-2</v>
      </c>
      <c r="C182" t="e">
        <v>#N/A</v>
      </c>
      <c r="D182">
        <v>1</v>
      </c>
      <c r="E182">
        <v>4.5</v>
      </c>
      <c r="F182" s="1" t="s">
        <v>40</v>
      </c>
      <c r="G182" t="s">
        <v>35</v>
      </c>
      <c r="H182" t="s">
        <v>36</v>
      </c>
      <c r="I182" t="s">
        <v>398</v>
      </c>
      <c r="J182" t="s">
        <v>438</v>
      </c>
      <c r="K182">
        <v>1</v>
      </c>
      <c r="L182">
        <v>61</v>
      </c>
      <c r="M182" t="s">
        <v>40</v>
      </c>
      <c r="N182" t="s">
        <v>39</v>
      </c>
      <c r="O182" t="s">
        <v>40</v>
      </c>
      <c r="P182" t="s">
        <v>40</v>
      </c>
      <c r="Q182" t="s">
        <v>40</v>
      </c>
      <c r="S182" t="s">
        <v>40</v>
      </c>
      <c r="T182" t="s">
        <v>40</v>
      </c>
      <c r="U182" t="s">
        <v>40</v>
      </c>
      <c r="V182" t="s">
        <v>40</v>
      </c>
      <c r="X182" s="1">
        <v>43616</v>
      </c>
      <c r="Y182" t="s">
        <v>40</v>
      </c>
      <c r="Z182" t="s">
        <v>444</v>
      </c>
      <c r="AA182">
        <v>16.928000000000001</v>
      </c>
      <c r="AB182">
        <v>76.176000000000002</v>
      </c>
      <c r="AC182" s="1">
        <v>43682</v>
      </c>
      <c r="AD182">
        <v>56</v>
      </c>
      <c r="AE182" t="s">
        <v>532</v>
      </c>
      <c r="AF182">
        <v>4</v>
      </c>
      <c r="AG182" t="s">
        <v>440</v>
      </c>
      <c r="AH182">
        <v>10.95</v>
      </c>
      <c r="AI182" s="1">
        <v>44510</v>
      </c>
      <c r="AJ182">
        <v>8014895602</v>
      </c>
      <c r="AK182">
        <v>79355402</v>
      </c>
      <c r="AL182">
        <v>7.8E-2</v>
      </c>
      <c r="AM182">
        <v>41.7</v>
      </c>
      <c r="AN182">
        <v>97.68</v>
      </c>
      <c r="AO182">
        <v>94.09</v>
      </c>
      <c r="AP182" t="s">
        <v>398</v>
      </c>
      <c r="AQ182" t="s">
        <v>46</v>
      </c>
      <c r="AR182">
        <v>-1.9586165020769</v>
      </c>
      <c r="AS182" t="s">
        <v>35</v>
      </c>
      <c r="AT182" t="s">
        <v>35</v>
      </c>
      <c r="AU182" t="s">
        <v>403</v>
      </c>
      <c r="AV182" t="str">
        <f>_xlfn.IFNA(VLOOKUP($C182,[1]akclindata!$A:$U,17,FALSE),"NA")</f>
        <v>NA</v>
      </c>
      <c r="AW182" t="str">
        <f>_xlfn.IFNA(VLOOKUP($C182,[1]akclindata!$A:$U,17,FALSE),"NA")</f>
        <v>NA</v>
      </c>
      <c r="AX182" t="str">
        <f>_xlfn.IFNA(VLOOKUP($C182,[1]akclindata!$A:$U,7,FALSE),"NA")</f>
        <v>NA</v>
      </c>
      <c r="AY182" t="str">
        <f>_xlfn.IFNA(VLOOKUP($C182,[1]akclindata!$A:$U,8,FALSE),"NA")</f>
        <v>NA</v>
      </c>
      <c r="AZ182" t="str">
        <f>_xlfn.IFNA(VLOOKUP($C182,[1]akclindata!$A:$U,9,FALSE),"NA")</f>
        <v>NA</v>
      </c>
      <c r="BA182" t="str">
        <f>_xlfn.IFNA(VLOOKUP($C182,[1]akclindata!$A:$U,10,FALSE),"NA")</f>
        <v>NA</v>
      </c>
      <c r="BB182" t="str">
        <f>_xlfn.IFNA(VLOOKUP($C182,[1]akclindata!$A:$U,11,FALSE),"NA")</f>
        <v>NA</v>
      </c>
      <c r="BC182" s="1" t="str">
        <f>_xlfn.IFNA(VLOOKUP($C182,[1]akclindata!$A:$U,6,FALSE),"NA")</f>
        <v>NA</v>
      </c>
      <c r="BD182" s="1" t="str">
        <f>_xlfn.IFNA(VLOOKUP($C182,[1]akclindata!$A:$U,18,FALSE),"NA")</f>
        <v>NA</v>
      </c>
      <c r="BE182" s="1" t="str">
        <f>_xlfn.IFNA(VLOOKUP($C182,[1]akclindata!$A:$U,19,FALSE),"NA")</f>
        <v>NA</v>
      </c>
      <c r="BF182" s="1" t="str">
        <f>_xlfn.IFNA(VLOOKUP($C182,[1]akclindata!$A:$U,20,FALSE),"NA")</f>
        <v>NA</v>
      </c>
      <c r="BG182" t="str">
        <f>_xlfn.IFNA(VLOOKUP($C182,[1]akclindata!$A:$U,21,FALSE),"NA")</f>
        <v>NA</v>
      </c>
      <c r="BH182" s="1" t="str">
        <f>_xlfn.IFNA(VLOOKUP($C182,[2]Sheet1!$1:$1048576,6,FALSE),_xlfn.IFNA(VLOOKUP($C182,'[2]Transfer 06.03.22'!$1:$1048576,7,FALSE),_xlfn.IFNA(VLOOKUP($C182,'[2]Transfer 06.08.22'!$1:$1048576,7,FALSE),"None")))</f>
        <v>None</v>
      </c>
    </row>
    <row r="183" spans="1:60" x14ac:dyDescent="0.25">
      <c r="A183" t="s">
        <v>533</v>
      </c>
      <c r="B183" s="3">
        <v>8.66852795365251E-5</v>
      </c>
      <c r="C183" t="e">
        <v>#N/A</v>
      </c>
      <c r="D183">
        <v>1</v>
      </c>
      <c r="E183">
        <v>4.2</v>
      </c>
      <c r="F183" s="1" t="s">
        <v>40</v>
      </c>
      <c r="G183" t="s">
        <v>35</v>
      </c>
      <c r="H183" t="s">
        <v>36</v>
      </c>
      <c r="I183" t="s">
        <v>398</v>
      </c>
      <c r="J183" t="s">
        <v>438</v>
      </c>
      <c r="K183">
        <v>2</v>
      </c>
      <c r="L183">
        <v>73</v>
      </c>
      <c r="M183" t="s">
        <v>40</v>
      </c>
      <c r="N183" t="s">
        <v>39</v>
      </c>
      <c r="O183" t="s">
        <v>40</v>
      </c>
      <c r="P183" t="s">
        <v>40</v>
      </c>
      <c r="Q183" t="s">
        <v>40</v>
      </c>
      <c r="S183" t="s">
        <v>40</v>
      </c>
      <c r="T183" t="s">
        <v>40</v>
      </c>
      <c r="U183" t="s">
        <v>40</v>
      </c>
      <c r="V183" t="s">
        <v>40</v>
      </c>
      <c r="X183" s="1">
        <v>43616</v>
      </c>
      <c r="Y183" t="s">
        <v>40</v>
      </c>
      <c r="Z183" t="s">
        <v>444</v>
      </c>
      <c r="AA183">
        <v>33.535238100000001</v>
      </c>
      <c r="AB183">
        <v>140.84800000000001</v>
      </c>
      <c r="AC183" s="1">
        <v>43762</v>
      </c>
      <c r="AD183" t="s">
        <v>534</v>
      </c>
      <c r="AE183" t="s">
        <v>535</v>
      </c>
      <c r="AF183">
        <v>4</v>
      </c>
      <c r="AG183" t="s">
        <v>440</v>
      </c>
      <c r="AH183">
        <v>19.920000000000002</v>
      </c>
      <c r="AI183" s="1">
        <v>44551</v>
      </c>
      <c r="AJ183">
        <v>9789801730</v>
      </c>
      <c r="AK183">
        <v>96928730</v>
      </c>
      <c r="AL183">
        <v>40.83</v>
      </c>
      <c r="AM183">
        <v>59.17</v>
      </c>
      <c r="AN183">
        <v>97.52</v>
      </c>
      <c r="AO183">
        <v>93.36</v>
      </c>
      <c r="AP183" t="s">
        <v>398</v>
      </c>
      <c r="AQ183" t="s">
        <v>53</v>
      </c>
      <c r="AR183">
        <v>-4.0620169974233296</v>
      </c>
      <c r="AS183" t="s">
        <v>35</v>
      </c>
      <c r="AT183" t="s">
        <v>35</v>
      </c>
      <c r="AU183" t="s">
        <v>410</v>
      </c>
      <c r="AV183" t="str">
        <f>_xlfn.IFNA(VLOOKUP($C183,[1]akclindata!$A:$U,17,FALSE),"NA")</f>
        <v>NA</v>
      </c>
      <c r="AW183" t="str">
        <f>_xlfn.IFNA(VLOOKUP($C183,[1]akclindata!$A:$U,17,FALSE),"NA")</f>
        <v>NA</v>
      </c>
      <c r="AX183" t="str">
        <f>_xlfn.IFNA(VLOOKUP($C183,[1]akclindata!$A:$U,7,FALSE),"NA")</f>
        <v>NA</v>
      </c>
      <c r="AY183" t="str">
        <f>_xlfn.IFNA(VLOOKUP($C183,[1]akclindata!$A:$U,8,FALSE),"NA")</f>
        <v>NA</v>
      </c>
      <c r="AZ183" t="str">
        <f>_xlfn.IFNA(VLOOKUP($C183,[1]akclindata!$A:$U,9,FALSE),"NA")</f>
        <v>NA</v>
      </c>
      <c r="BA183" t="str">
        <f>_xlfn.IFNA(VLOOKUP($C183,[1]akclindata!$A:$U,10,FALSE),"NA")</f>
        <v>NA</v>
      </c>
      <c r="BB183" t="str">
        <f>_xlfn.IFNA(VLOOKUP($C183,[1]akclindata!$A:$U,11,FALSE),"NA")</f>
        <v>NA</v>
      </c>
      <c r="BC183" s="1" t="str">
        <f>_xlfn.IFNA(VLOOKUP($C183,[1]akclindata!$A:$U,6,FALSE),"NA")</f>
        <v>NA</v>
      </c>
      <c r="BD183" s="1" t="str">
        <f>_xlfn.IFNA(VLOOKUP($C183,[1]akclindata!$A:$U,18,FALSE),"NA")</f>
        <v>NA</v>
      </c>
      <c r="BE183" s="1" t="str">
        <f>_xlfn.IFNA(VLOOKUP($C183,[1]akclindata!$A:$U,19,FALSE),"NA")</f>
        <v>NA</v>
      </c>
      <c r="BF183" s="1" t="str">
        <f>_xlfn.IFNA(VLOOKUP($C183,[1]akclindata!$A:$U,20,FALSE),"NA")</f>
        <v>NA</v>
      </c>
      <c r="BG183" t="str">
        <f>_xlfn.IFNA(VLOOKUP($C183,[1]akclindata!$A:$U,21,FALSE),"NA")</f>
        <v>NA</v>
      </c>
      <c r="BH183" s="1" t="str">
        <f>_xlfn.IFNA(VLOOKUP($C183,[2]Sheet1!$1:$1048576,6,FALSE),_xlfn.IFNA(VLOOKUP($C183,'[2]Transfer 06.03.22'!$1:$1048576,7,FALSE),_xlfn.IFNA(VLOOKUP($C183,'[2]Transfer 06.08.22'!$1:$1048576,7,FALSE),"None")))</f>
        <v>None</v>
      </c>
    </row>
    <row r="184" spans="1:60" x14ac:dyDescent="0.25">
      <c r="A184" t="s">
        <v>536</v>
      </c>
      <c r="B184">
        <v>2.9240111473228501E-2</v>
      </c>
      <c r="C184" t="e">
        <v>#N/A</v>
      </c>
      <c r="D184">
        <v>1</v>
      </c>
      <c r="E184">
        <v>4.2</v>
      </c>
      <c r="F184" s="1" t="s">
        <v>40</v>
      </c>
      <c r="G184" t="s">
        <v>35</v>
      </c>
      <c r="H184" t="s">
        <v>36</v>
      </c>
      <c r="I184" t="s">
        <v>398</v>
      </c>
      <c r="J184" t="s">
        <v>438</v>
      </c>
      <c r="K184">
        <v>2</v>
      </c>
      <c r="L184">
        <v>66</v>
      </c>
      <c r="M184" t="s">
        <v>40</v>
      </c>
      <c r="N184" t="s">
        <v>39</v>
      </c>
      <c r="O184" t="s">
        <v>40</v>
      </c>
      <c r="P184" t="s">
        <v>40</v>
      </c>
      <c r="Q184" t="s">
        <v>40</v>
      </c>
      <c r="S184" t="s">
        <v>40</v>
      </c>
      <c r="T184" t="s">
        <v>40</v>
      </c>
      <c r="U184" t="s">
        <v>40</v>
      </c>
      <c r="V184" t="s">
        <v>40</v>
      </c>
      <c r="X184" s="1">
        <v>43616</v>
      </c>
      <c r="Y184" t="s">
        <v>40</v>
      </c>
      <c r="Z184" t="s">
        <v>444</v>
      </c>
      <c r="AA184">
        <v>26.248333330000001</v>
      </c>
      <c r="AB184">
        <v>110.24299999999999</v>
      </c>
      <c r="AC184" s="1">
        <v>43683</v>
      </c>
      <c r="AD184">
        <v>67</v>
      </c>
      <c r="AE184" t="s">
        <v>537</v>
      </c>
      <c r="AF184">
        <v>4</v>
      </c>
      <c r="AG184" t="s">
        <v>538</v>
      </c>
      <c r="AH184">
        <v>12.87</v>
      </c>
      <c r="AI184" s="1">
        <v>44510</v>
      </c>
      <c r="AJ184">
        <v>8997094746</v>
      </c>
      <c r="AK184">
        <v>89080146</v>
      </c>
      <c r="AL184">
        <v>7.9299999999999995E-2</v>
      </c>
      <c r="AM184">
        <v>41.79</v>
      </c>
      <c r="AN184">
        <v>97.62</v>
      </c>
      <c r="AO184">
        <v>93.82</v>
      </c>
      <c r="AP184" t="s">
        <v>398</v>
      </c>
      <c r="AQ184" t="s">
        <v>53</v>
      </c>
      <c r="AR184">
        <v>-1.52113279916125</v>
      </c>
      <c r="AS184" t="s">
        <v>35</v>
      </c>
      <c r="AT184" t="s">
        <v>35</v>
      </c>
      <c r="AU184" t="s">
        <v>410</v>
      </c>
      <c r="AV184" t="str">
        <f>_xlfn.IFNA(VLOOKUP($C184,[1]akclindata!$A:$U,17,FALSE),"NA")</f>
        <v>NA</v>
      </c>
      <c r="AW184" t="str">
        <f>_xlfn.IFNA(VLOOKUP($C184,[1]akclindata!$A:$U,17,FALSE),"NA")</f>
        <v>NA</v>
      </c>
      <c r="AX184" t="str">
        <f>_xlfn.IFNA(VLOOKUP($C184,[1]akclindata!$A:$U,7,FALSE),"NA")</f>
        <v>NA</v>
      </c>
      <c r="AY184" t="str">
        <f>_xlfn.IFNA(VLOOKUP($C184,[1]akclindata!$A:$U,8,FALSE),"NA")</f>
        <v>NA</v>
      </c>
      <c r="AZ184" t="str">
        <f>_xlfn.IFNA(VLOOKUP($C184,[1]akclindata!$A:$U,9,FALSE),"NA")</f>
        <v>NA</v>
      </c>
      <c r="BA184" t="str">
        <f>_xlfn.IFNA(VLOOKUP($C184,[1]akclindata!$A:$U,10,FALSE),"NA")</f>
        <v>NA</v>
      </c>
      <c r="BB184" t="str">
        <f>_xlfn.IFNA(VLOOKUP($C184,[1]akclindata!$A:$U,11,FALSE),"NA")</f>
        <v>NA</v>
      </c>
      <c r="BC184" s="1" t="str">
        <f>_xlfn.IFNA(VLOOKUP($C184,[1]akclindata!$A:$U,6,FALSE),"NA")</f>
        <v>NA</v>
      </c>
      <c r="BD184" s="1" t="str">
        <f>_xlfn.IFNA(VLOOKUP($C184,[1]akclindata!$A:$U,18,FALSE),"NA")</f>
        <v>NA</v>
      </c>
      <c r="BE184" s="1" t="str">
        <f>_xlfn.IFNA(VLOOKUP($C184,[1]akclindata!$A:$U,19,FALSE),"NA")</f>
        <v>NA</v>
      </c>
      <c r="BF184" s="1" t="str">
        <f>_xlfn.IFNA(VLOOKUP($C184,[1]akclindata!$A:$U,20,FALSE),"NA")</f>
        <v>NA</v>
      </c>
      <c r="BG184" t="str">
        <f>_xlfn.IFNA(VLOOKUP($C184,[1]akclindata!$A:$U,21,FALSE),"NA")</f>
        <v>NA</v>
      </c>
      <c r="BH184" s="1" t="str">
        <f>_xlfn.IFNA(VLOOKUP($C184,[2]Sheet1!$1:$1048576,6,FALSE),_xlfn.IFNA(VLOOKUP($C184,'[2]Transfer 06.03.22'!$1:$1048576,7,FALSE),_xlfn.IFNA(VLOOKUP($C184,'[2]Transfer 06.08.22'!$1:$1048576,7,FALSE),"None")))</f>
        <v>None</v>
      </c>
    </row>
    <row r="185" spans="1:60" x14ac:dyDescent="0.25">
      <c r="A185" t="s">
        <v>539</v>
      </c>
      <c r="B185">
        <v>1.42032184680125E-2</v>
      </c>
      <c r="C185" t="e">
        <v>#N/A</v>
      </c>
      <c r="D185">
        <v>1</v>
      </c>
      <c r="E185">
        <v>4</v>
      </c>
      <c r="F185" s="1" t="s">
        <v>40</v>
      </c>
      <c r="G185" t="s">
        <v>35</v>
      </c>
      <c r="H185" t="s">
        <v>36</v>
      </c>
      <c r="I185" t="s">
        <v>398</v>
      </c>
      <c r="J185" t="s">
        <v>438</v>
      </c>
      <c r="K185">
        <v>2</v>
      </c>
      <c r="L185">
        <v>50</v>
      </c>
      <c r="M185" t="s">
        <v>40</v>
      </c>
      <c r="N185" t="s">
        <v>39</v>
      </c>
      <c r="O185" t="s">
        <v>40</v>
      </c>
      <c r="P185" t="s">
        <v>40</v>
      </c>
      <c r="Q185" t="s">
        <v>40</v>
      </c>
      <c r="S185" t="s">
        <v>40</v>
      </c>
      <c r="T185" t="s">
        <v>40</v>
      </c>
      <c r="U185" t="s">
        <v>40</v>
      </c>
      <c r="V185" t="s">
        <v>40</v>
      </c>
      <c r="X185" s="1">
        <v>43616</v>
      </c>
      <c r="Y185" t="s">
        <v>40</v>
      </c>
      <c r="Z185" t="s">
        <v>444</v>
      </c>
      <c r="AA185">
        <v>24.032125000000001</v>
      </c>
      <c r="AB185">
        <v>96.128500000000003</v>
      </c>
      <c r="AC185" s="1">
        <v>43683</v>
      </c>
      <c r="AD185">
        <v>67</v>
      </c>
      <c r="AE185" t="s">
        <v>540</v>
      </c>
      <c r="AF185">
        <v>4</v>
      </c>
      <c r="AG185" t="s">
        <v>538</v>
      </c>
      <c r="AH185">
        <v>13.36</v>
      </c>
      <c r="AI185" s="1">
        <v>44510</v>
      </c>
      <c r="AJ185">
        <v>8406187378</v>
      </c>
      <c r="AK185">
        <v>83229578</v>
      </c>
      <c r="AL185">
        <v>7.8399999999999997E-2</v>
      </c>
      <c r="AM185">
        <v>41.49</v>
      </c>
      <c r="AN185">
        <v>97.62</v>
      </c>
      <c r="AO185">
        <v>93.96</v>
      </c>
      <c r="AP185" t="s">
        <v>398</v>
      </c>
      <c r="AQ185" t="s">
        <v>53</v>
      </c>
      <c r="AR185">
        <v>-1.8414006286828699</v>
      </c>
      <c r="AS185" t="s">
        <v>35</v>
      </c>
      <c r="AT185" t="s">
        <v>35</v>
      </c>
      <c r="AU185" t="s">
        <v>410</v>
      </c>
      <c r="AV185" t="str">
        <f>_xlfn.IFNA(VLOOKUP($C185,[1]akclindata!$A:$U,17,FALSE),"NA")</f>
        <v>NA</v>
      </c>
      <c r="AW185" t="str">
        <f>_xlfn.IFNA(VLOOKUP($C185,[1]akclindata!$A:$U,17,FALSE),"NA")</f>
        <v>NA</v>
      </c>
      <c r="AX185" t="str">
        <f>_xlfn.IFNA(VLOOKUP($C185,[1]akclindata!$A:$U,7,FALSE),"NA")</f>
        <v>NA</v>
      </c>
      <c r="AY185" t="str">
        <f>_xlfn.IFNA(VLOOKUP($C185,[1]akclindata!$A:$U,8,FALSE),"NA")</f>
        <v>NA</v>
      </c>
      <c r="AZ185" t="str">
        <f>_xlfn.IFNA(VLOOKUP($C185,[1]akclindata!$A:$U,9,FALSE),"NA")</f>
        <v>NA</v>
      </c>
      <c r="BA185" t="str">
        <f>_xlfn.IFNA(VLOOKUP($C185,[1]akclindata!$A:$U,10,FALSE),"NA")</f>
        <v>NA</v>
      </c>
      <c r="BB185" t="str">
        <f>_xlfn.IFNA(VLOOKUP($C185,[1]akclindata!$A:$U,11,FALSE),"NA")</f>
        <v>NA</v>
      </c>
      <c r="BC185" s="1" t="str">
        <f>_xlfn.IFNA(VLOOKUP($C185,[1]akclindata!$A:$U,6,FALSE),"NA")</f>
        <v>NA</v>
      </c>
      <c r="BD185" s="1" t="str">
        <f>_xlfn.IFNA(VLOOKUP($C185,[1]akclindata!$A:$U,18,FALSE),"NA")</f>
        <v>NA</v>
      </c>
      <c r="BE185" s="1" t="str">
        <f>_xlfn.IFNA(VLOOKUP($C185,[1]akclindata!$A:$U,19,FALSE),"NA")</f>
        <v>NA</v>
      </c>
      <c r="BF185" s="1" t="str">
        <f>_xlfn.IFNA(VLOOKUP($C185,[1]akclindata!$A:$U,20,FALSE),"NA")</f>
        <v>NA</v>
      </c>
      <c r="BG185" t="str">
        <f>_xlfn.IFNA(VLOOKUP($C185,[1]akclindata!$A:$U,21,FALSE),"NA")</f>
        <v>NA</v>
      </c>
      <c r="BH185" s="1" t="str">
        <f>_xlfn.IFNA(VLOOKUP($C185,[2]Sheet1!$1:$1048576,6,FALSE),_xlfn.IFNA(VLOOKUP($C185,'[2]Transfer 06.03.22'!$1:$1048576,7,FALSE),_xlfn.IFNA(VLOOKUP($C185,'[2]Transfer 06.08.22'!$1:$1048576,7,FALSE),"None")))</f>
        <v>None</v>
      </c>
    </row>
    <row r="186" spans="1:60" x14ac:dyDescent="0.25">
      <c r="A186" t="s">
        <v>541</v>
      </c>
      <c r="B186" s="3">
        <v>6.5409536895930998E-4</v>
      </c>
      <c r="C186" t="e">
        <v>#N/A</v>
      </c>
      <c r="D186">
        <v>1</v>
      </c>
      <c r="E186">
        <v>4.3</v>
      </c>
      <c r="F186" s="1" t="s">
        <v>40</v>
      </c>
      <c r="G186" t="s">
        <v>35</v>
      </c>
      <c r="H186" t="s">
        <v>36</v>
      </c>
      <c r="I186" t="s">
        <v>398</v>
      </c>
      <c r="J186" t="s">
        <v>438</v>
      </c>
      <c r="K186">
        <v>1</v>
      </c>
      <c r="L186">
        <v>51</v>
      </c>
      <c r="M186" t="s">
        <v>40</v>
      </c>
      <c r="N186" t="s">
        <v>39</v>
      </c>
      <c r="O186" t="s">
        <v>40</v>
      </c>
      <c r="P186" t="s">
        <v>40</v>
      </c>
      <c r="Q186" t="s">
        <v>40</v>
      </c>
      <c r="S186" t="s">
        <v>40</v>
      </c>
      <c r="T186" t="s">
        <v>40</v>
      </c>
      <c r="U186" t="s">
        <v>40</v>
      </c>
      <c r="V186" t="s">
        <v>40</v>
      </c>
      <c r="X186" s="1">
        <v>43616</v>
      </c>
      <c r="Y186" t="s">
        <v>40</v>
      </c>
      <c r="Z186" t="s">
        <v>444</v>
      </c>
      <c r="AA186">
        <v>15.313139530000001</v>
      </c>
      <c r="AB186">
        <v>65.846500000000006</v>
      </c>
      <c r="AC186" s="1">
        <v>43684</v>
      </c>
      <c r="AD186" t="s">
        <v>542</v>
      </c>
      <c r="AE186" t="s">
        <v>420</v>
      </c>
      <c r="AF186">
        <v>4</v>
      </c>
      <c r="AG186" t="s">
        <v>538</v>
      </c>
      <c r="AH186">
        <v>8.9</v>
      </c>
      <c r="AI186" s="1">
        <v>44551</v>
      </c>
      <c r="AJ186">
        <v>10459973090</v>
      </c>
      <c r="AK186">
        <v>103564090</v>
      </c>
      <c r="AL186">
        <v>41.47</v>
      </c>
      <c r="AM186">
        <v>58.53</v>
      </c>
      <c r="AN186">
        <v>97.4</v>
      </c>
      <c r="AO186">
        <v>93.22</v>
      </c>
      <c r="AP186" t="s">
        <v>398</v>
      </c>
      <c r="AQ186" t="s">
        <v>46</v>
      </c>
      <c r="AR186">
        <v>-3.1840747627379198</v>
      </c>
      <c r="AS186" t="s">
        <v>35</v>
      </c>
      <c r="AT186" t="s">
        <v>35</v>
      </c>
      <c r="AU186" t="s">
        <v>403</v>
      </c>
      <c r="AV186" t="str">
        <f>_xlfn.IFNA(VLOOKUP($C186,[1]akclindata!$A:$U,17,FALSE),"NA")</f>
        <v>NA</v>
      </c>
      <c r="AW186" t="str">
        <f>_xlfn.IFNA(VLOOKUP($C186,[1]akclindata!$A:$U,17,FALSE),"NA")</f>
        <v>NA</v>
      </c>
      <c r="AX186" t="str">
        <f>_xlfn.IFNA(VLOOKUP($C186,[1]akclindata!$A:$U,7,FALSE),"NA")</f>
        <v>NA</v>
      </c>
      <c r="AY186" t="str">
        <f>_xlfn.IFNA(VLOOKUP($C186,[1]akclindata!$A:$U,8,FALSE),"NA")</f>
        <v>NA</v>
      </c>
      <c r="AZ186" t="str">
        <f>_xlfn.IFNA(VLOOKUP($C186,[1]akclindata!$A:$U,9,FALSE),"NA")</f>
        <v>NA</v>
      </c>
      <c r="BA186" t="str">
        <f>_xlfn.IFNA(VLOOKUP($C186,[1]akclindata!$A:$U,10,FALSE),"NA")</f>
        <v>NA</v>
      </c>
      <c r="BB186" t="str">
        <f>_xlfn.IFNA(VLOOKUP($C186,[1]akclindata!$A:$U,11,FALSE),"NA")</f>
        <v>NA</v>
      </c>
      <c r="BC186" s="1" t="str">
        <f>_xlfn.IFNA(VLOOKUP($C186,[1]akclindata!$A:$U,6,FALSE),"NA")</f>
        <v>NA</v>
      </c>
      <c r="BD186" s="1" t="str">
        <f>_xlfn.IFNA(VLOOKUP($C186,[1]akclindata!$A:$U,18,FALSE),"NA")</f>
        <v>NA</v>
      </c>
      <c r="BE186" s="1" t="str">
        <f>_xlfn.IFNA(VLOOKUP($C186,[1]akclindata!$A:$U,19,FALSE),"NA")</f>
        <v>NA</v>
      </c>
      <c r="BF186" s="1" t="str">
        <f>_xlfn.IFNA(VLOOKUP($C186,[1]akclindata!$A:$U,20,FALSE),"NA")</f>
        <v>NA</v>
      </c>
      <c r="BG186" t="str">
        <f>_xlfn.IFNA(VLOOKUP($C186,[1]akclindata!$A:$U,21,FALSE),"NA")</f>
        <v>NA</v>
      </c>
      <c r="BH186" s="1" t="str">
        <f>_xlfn.IFNA(VLOOKUP($C186,[2]Sheet1!$1:$1048576,6,FALSE),_xlfn.IFNA(VLOOKUP($C186,'[2]Transfer 06.03.22'!$1:$1048576,7,FALSE),_xlfn.IFNA(VLOOKUP($C186,'[2]Transfer 06.08.22'!$1:$1048576,7,FALSE),"None")))</f>
        <v>None</v>
      </c>
    </row>
    <row r="187" spans="1:60" x14ac:dyDescent="0.25">
      <c r="A187" t="s">
        <v>543</v>
      </c>
      <c r="B187">
        <v>1.0696785973110599E-2</v>
      </c>
      <c r="C187" t="e">
        <v>#N/A</v>
      </c>
      <c r="D187">
        <v>1</v>
      </c>
      <c r="E187">
        <v>3.2</v>
      </c>
      <c r="F187" s="1" t="s">
        <v>40</v>
      </c>
      <c r="G187" t="s">
        <v>35</v>
      </c>
      <c r="H187" t="s">
        <v>36</v>
      </c>
      <c r="I187" t="s">
        <v>398</v>
      </c>
      <c r="J187" t="s">
        <v>438</v>
      </c>
      <c r="K187">
        <v>2</v>
      </c>
      <c r="L187">
        <v>63</v>
      </c>
      <c r="M187" t="s">
        <v>40</v>
      </c>
      <c r="N187" t="s">
        <v>39</v>
      </c>
      <c r="O187" t="s">
        <v>40</v>
      </c>
      <c r="P187" t="s">
        <v>40</v>
      </c>
      <c r="Q187" t="s">
        <v>40</v>
      </c>
      <c r="S187" t="s">
        <v>40</v>
      </c>
      <c r="T187" t="s">
        <v>40</v>
      </c>
      <c r="U187" t="s">
        <v>40</v>
      </c>
      <c r="V187" t="s">
        <v>40</v>
      </c>
      <c r="X187" s="1">
        <v>43616</v>
      </c>
      <c r="Y187" t="s">
        <v>40</v>
      </c>
      <c r="Z187" t="s">
        <v>444</v>
      </c>
      <c r="AA187">
        <v>21.77296875</v>
      </c>
      <c r="AB187">
        <v>69.673500000000004</v>
      </c>
      <c r="AC187" s="1">
        <v>43684</v>
      </c>
      <c r="AD187">
        <v>71</v>
      </c>
      <c r="AE187" t="s">
        <v>422</v>
      </c>
      <c r="AF187">
        <v>4</v>
      </c>
      <c r="AG187" t="s">
        <v>538</v>
      </c>
      <c r="AH187">
        <v>9.1300000000000008</v>
      </c>
      <c r="AI187" s="1">
        <v>44510</v>
      </c>
      <c r="AJ187">
        <v>8534831886</v>
      </c>
      <c r="AK187">
        <v>84503286</v>
      </c>
      <c r="AL187">
        <v>2.2000000000000001E-3</v>
      </c>
      <c r="AM187">
        <v>42.17</v>
      </c>
      <c r="AN187">
        <v>97.38</v>
      </c>
      <c r="AO187">
        <v>93.49</v>
      </c>
      <c r="AP187" t="s">
        <v>398</v>
      </c>
      <c r="AQ187" t="s">
        <v>53</v>
      </c>
      <c r="AR187">
        <v>-1.9660761137062901</v>
      </c>
      <c r="AS187" t="s">
        <v>35</v>
      </c>
      <c r="AT187" t="s">
        <v>35</v>
      </c>
      <c r="AU187" t="s">
        <v>410</v>
      </c>
      <c r="AV187" t="str">
        <f>_xlfn.IFNA(VLOOKUP($C187,[1]akclindata!$A:$U,17,FALSE),"NA")</f>
        <v>NA</v>
      </c>
      <c r="AW187" t="str">
        <f>_xlfn.IFNA(VLOOKUP($C187,[1]akclindata!$A:$U,17,FALSE),"NA")</f>
        <v>NA</v>
      </c>
      <c r="AX187" t="str">
        <f>_xlfn.IFNA(VLOOKUP($C187,[1]akclindata!$A:$U,7,FALSE),"NA")</f>
        <v>NA</v>
      </c>
      <c r="AY187" t="str">
        <f>_xlfn.IFNA(VLOOKUP($C187,[1]akclindata!$A:$U,8,FALSE),"NA")</f>
        <v>NA</v>
      </c>
      <c r="AZ187" t="str">
        <f>_xlfn.IFNA(VLOOKUP($C187,[1]akclindata!$A:$U,9,FALSE),"NA")</f>
        <v>NA</v>
      </c>
      <c r="BA187" t="str">
        <f>_xlfn.IFNA(VLOOKUP($C187,[1]akclindata!$A:$U,10,FALSE),"NA")</f>
        <v>NA</v>
      </c>
      <c r="BB187" t="str">
        <f>_xlfn.IFNA(VLOOKUP($C187,[1]akclindata!$A:$U,11,FALSE),"NA")</f>
        <v>NA</v>
      </c>
      <c r="BC187" s="1" t="str">
        <f>_xlfn.IFNA(VLOOKUP($C187,[1]akclindata!$A:$U,6,FALSE),"NA")</f>
        <v>NA</v>
      </c>
      <c r="BD187" s="1" t="str">
        <f>_xlfn.IFNA(VLOOKUP($C187,[1]akclindata!$A:$U,18,FALSE),"NA")</f>
        <v>NA</v>
      </c>
      <c r="BE187" s="1" t="str">
        <f>_xlfn.IFNA(VLOOKUP($C187,[1]akclindata!$A:$U,19,FALSE),"NA")</f>
        <v>NA</v>
      </c>
      <c r="BF187" s="1" t="str">
        <f>_xlfn.IFNA(VLOOKUP($C187,[1]akclindata!$A:$U,20,FALSE),"NA")</f>
        <v>NA</v>
      </c>
      <c r="BG187" t="str">
        <f>_xlfn.IFNA(VLOOKUP($C187,[1]akclindata!$A:$U,21,FALSE),"NA")</f>
        <v>NA</v>
      </c>
      <c r="BH187" s="1" t="str">
        <f>_xlfn.IFNA(VLOOKUP($C187,[2]Sheet1!$1:$1048576,6,FALSE),_xlfn.IFNA(VLOOKUP($C187,'[2]Transfer 06.03.22'!$1:$1048576,7,FALSE),_xlfn.IFNA(VLOOKUP($C187,'[2]Transfer 06.08.22'!$1:$1048576,7,FALSE),"None")))</f>
        <v>None</v>
      </c>
    </row>
    <row r="188" spans="1:60" x14ac:dyDescent="0.25">
      <c r="A188" t="s">
        <v>544</v>
      </c>
      <c r="B188" s="3">
        <v>1.6578971222910001E-4</v>
      </c>
      <c r="C188" t="e">
        <v>#N/A</v>
      </c>
      <c r="D188">
        <v>1</v>
      </c>
      <c r="E188">
        <v>4.0999999999999996</v>
      </c>
      <c r="F188" s="1" t="s">
        <v>40</v>
      </c>
      <c r="G188" t="s">
        <v>35</v>
      </c>
      <c r="H188" t="s">
        <v>36</v>
      </c>
      <c r="I188" t="s">
        <v>398</v>
      </c>
      <c r="J188" t="s">
        <v>438</v>
      </c>
      <c r="K188">
        <v>2</v>
      </c>
      <c r="L188">
        <v>61</v>
      </c>
      <c r="M188" t="s">
        <v>40</v>
      </c>
      <c r="N188" t="s">
        <v>39</v>
      </c>
      <c r="O188" t="s">
        <v>40</v>
      </c>
      <c r="P188" t="s">
        <v>40</v>
      </c>
      <c r="Q188" t="s">
        <v>40</v>
      </c>
      <c r="S188" t="s">
        <v>40</v>
      </c>
      <c r="T188" t="s">
        <v>40</v>
      </c>
      <c r="U188" t="s">
        <v>40</v>
      </c>
      <c r="V188" t="s">
        <v>40</v>
      </c>
      <c r="X188" s="1">
        <v>43616</v>
      </c>
      <c r="Y188" t="s">
        <v>40</v>
      </c>
      <c r="Z188" t="s">
        <v>444</v>
      </c>
      <c r="AA188">
        <v>7.9662195120000003</v>
      </c>
      <c r="AB188">
        <v>32.661499999999997</v>
      </c>
      <c r="AC188" s="1">
        <v>43684</v>
      </c>
      <c r="AD188">
        <v>71</v>
      </c>
      <c r="AE188" t="s">
        <v>545</v>
      </c>
      <c r="AF188">
        <v>4</v>
      </c>
      <c r="AG188" t="s">
        <v>538</v>
      </c>
      <c r="AH188">
        <v>14.51</v>
      </c>
      <c r="AI188" s="1">
        <v>44510</v>
      </c>
      <c r="AJ188">
        <v>8055410338</v>
      </c>
      <c r="AK188">
        <v>79756538</v>
      </c>
      <c r="AL188">
        <v>2.3E-3</v>
      </c>
      <c r="AM188">
        <v>41.62</v>
      </c>
      <c r="AN188">
        <v>97.53</v>
      </c>
      <c r="AO188">
        <v>93.61</v>
      </c>
      <c r="AP188" t="s">
        <v>398</v>
      </c>
      <c r="AQ188" t="s">
        <v>53</v>
      </c>
      <c r="AR188">
        <v>-3.78037041475605</v>
      </c>
      <c r="AS188" t="s">
        <v>35</v>
      </c>
      <c r="AT188" t="s">
        <v>35</v>
      </c>
      <c r="AU188" t="s">
        <v>410</v>
      </c>
      <c r="AV188" t="str">
        <f>_xlfn.IFNA(VLOOKUP($C188,[1]akclindata!$A:$U,17,FALSE),"NA")</f>
        <v>NA</v>
      </c>
      <c r="AW188" t="str">
        <f>_xlfn.IFNA(VLOOKUP($C188,[1]akclindata!$A:$U,17,FALSE),"NA")</f>
        <v>NA</v>
      </c>
      <c r="AX188" t="str">
        <f>_xlfn.IFNA(VLOOKUP($C188,[1]akclindata!$A:$U,7,FALSE),"NA")</f>
        <v>NA</v>
      </c>
      <c r="AY188" t="str">
        <f>_xlfn.IFNA(VLOOKUP($C188,[1]akclindata!$A:$U,8,FALSE),"NA")</f>
        <v>NA</v>
      </c>
      <c r="AZ188" t="str">
        <f>_xlfn.IFNA(VLOOKUP($C188,[1]akclindata!$A:$U,9,FALSE),"NA")</f>
        <v>NA</v>
      </c>
      <c r="BA188" t="str">
        <f>_xlfn.IFNA(VLOOKUP($C188,[1]akclindata!$A:$U,10,FALSE),"NA")</f>
        <v>NA</v>
      </c>
      <c r="BB188" t="str">
        <f>_xlfn.IFNA(VLOOKUP($C188,[1]akclindata!$A:$U,11,FALSE),"NA")</f>
        <v>NA</v>
      </c>
      <c r="BC188" s="1" t="str">
        <f>_xlfn.IFNA(VLOOKUP($C188,[1]akclindata!$A:$U,6,FALSE),"NA")</f>
        <v>NA</v>
      </c>
      <c r="BD188" s="1" t="str">
        <f>_xlfn.IFNA(VLOOKUP($C188,[1]akclindata!$A:$U,18,FALSE),"NA")</f>
        <v>NA</v>
      </c>
      <c r="BE188" s="1" t="str">
        <f>_xlfn.IFNA(VLOOKUP($C188,[1]akclindata!$A:$U,19,FALSE),"NA")</f>
        <v>NA</v>
      </c>
      <c r="BF188" s="1" t="str">
        <f>_xlfn.IFNA(VLOOKUP($C188,[1]akclindata!$A:$U,20,FALSE),"NA")</f>
        <v>NA</v>
      </c>
      <c r="BG188" t="str">
        <f>_xlfn.IFNA(VLOOKUP($C188,[1]akclindata!$A:$U,21,FALSE),"NA")</f>
        <v>NA</v>
      </c>
      <c r="BH188" s="1" t="str">
        <f>_xlfn.IFNA(VLOOKUP($C188,[2]Sheet1!$1:$1048576,6,FALSE),_xlfn.IFNA(VLOOKUP($C188,'[2]Transfer 06.03.22'!$1:$1048576,7,FALSE),_xlfn.IFNA(VLOOKUP($C188,'[2]Transfer 06.08.22'!$1:$1048576,7,FALSE),"None")))</f>
        <v>None</v>
      </c>
    </row>
    <row r="189" spans="1:60" x14ac:dyDescent="0.25">
      <c r="A189" t="s">
        <v>546</v>
      </c>
      <c r="B189">
        <v>2.25350882944042E-3</v>
      </c>
      <c r="C189" t="e">
        <v>#N/A</v>
      </c>
      <c r="D189">
        <v>1</v>
      </c>
      <c r="E189">
        <v>4.5</v>
      </c>
      <c r="F189" s="1" t="s">
        <v>40</v>
      </c>
      <c r="G189" t="s">
        <v>35</v>
      </c>
      <c r="H189" t="s">
        <v>36</v>
      </c>
      <c r="I189" t="s">
        <v>398</v>
      </c>
      <c r="J189" t="s">
        <v>438</v>
      </c>
      <c r="K189">
        <v>2</v>
      </c>
      <c r="L189">
        <v>67</v>
      </c>
      <c r="M189" t="s">
        <v>40</v>
      </c>
      <c r="N189" t="s">
        <v>39</v>
      </c>
      <c r="O189" t="s">
        <v>40</v>
      </c>
      <c r="P189" t="s">
        <v>40</v>
      </c>
      <c r="Q189" t="s">
        <v>40</v>
      </c>
      <c r="S189" t="s">
        <v>40</v>
      </c>
      <c r="T189" t="s">
        <v>40</v>
      </c>
      <c r="U189" t="s">
        <v>40</v>
      </c>
      <c r="V189" t="s">
        <v>40</v>
      </c>
      <c r="X189" s="1">
        <v>43616</v>
      </c>
      <c r="Y189" t="s">
        <v>40</v>
      </c>
      <c r="Z189" t="s">
        <v>444</v>
      </c>
      <c r="AA189">
        <v>12.04611111</v>
      </c>
      <c r="AB189">
        <v>54.207500000000003</v>
      </c>
      <c r="AC189" s="1">
        <v>43684</v>
      </c>
      <c r="AD189">
        <v>71</v>
      </c>
      <c r="AE189" t="s">
        <v>547</v>
      </c>
      <c r="AF189">
        <v>4</v>
      </c>
      <c r="AG189" t="s">
        <v>538</v>
      </c>
      <c r="AH189">
        <v>25.84</v>
      </c>
      <c r="AI189" s="1">
        <v>44510</v>
      </c>
      <c r="AJ189">
        <v>10922056372</v>
      </c>
      <c r="AK189">
        <v>108139172</v>
      </c>
      <c r="AL189">
        <v>2.3E-3</v>
      </c>
      <c r="AM189">
        <v>41.77</v>
      </c>
      <c r="AN189">
        <v>97.63</v>
      </c>
      <c r="AO189">
        <v>93.78</v>
      </c>
      <c r="AP189" t="s">
        <v>398</v>
      </c>
      <c r="AQ189" t="s">
        <v>53</v>
      </c>
      <c r="AR189">
        <v>-2.6461609451384098</v>
      </c>
      <c r="AS189" t="s">
        <v>35</v>
      </c>
      <c r="AT189" t="s">
        <v>35</v>
      </c>
      <c r="AU189" t="s">
        <v>410</v>
      </c>
      <c r="AV189" t="str">
        <f>_xlfn.IFNA(VLOOKUP($C189,[1]akclindata!$A:$U,17,FALSE),"NA")</f>
        <v>NA</v>
      </c>
      <c r="AW189" t="str">
        <f>_xlfn.IFNA(VLOOKUP($C189,[1]akclindata!$A:$U,17,FALSE),"NA")</f>
        <v>NA</v>
      </c>
      <c r="AX189" t="str">
        <f>_xlfn.IFNA(VLOOKUP($C189,[1]akclindata!$A:$U,7,FALSE),"NA")</f>
        <v>NA</v>
      </c>
      <c r="AY189" t="str">
        <f>_xlfn.IFNA(VLOOKUP($C189,[1]akclindata!$A:$U,8,FALSE),"NA")</f>
        <v>NA</v>
      </c>
      <c r="AZ189" t="str">
        <f>_xlfn.IFNA(VLOOKUP($C189,[1]akclindata!$A:$U,9,FALSE),"NA")</f>
        <v>NA</v>
      </c>
      <c r="BA189" t="str">
        <f>_xlfn.IFNA(VLOOKUP($C189,[1]akclindata!$A:$U,10,FALSE),"NA")</f>
        <v>NA</v>
      </c>
      <c r="BB189" t="str">
        <f>_xlfn.IFNA(VLOOKUP($C189,[1]akclindata!$A:$U,11,FALSE),"NA")</f>
        <v>NA</v>
      </c>
      <c r="BC189" s="1" t="str">
        <f>_xlfn.IFNA(VLOOKUP($C189,[1]akclindata!$A:$U,6,FALSE),"NA")</f>
        <v>NA</v>
      </c>
      <c r="BD189" s="1" t="str">
        <f>_xlfn.IFNA(VLOOKUP($C189,[1]akclindata!$A:$U,18,FALSE),"NA")</f>
        <v>NA</v>
      </c>
      <c r="BE189" s="1" t="str">
        <f>_xlfn.IFNA(VLOOKUP($C189,[1]akclindata!$A:$U,19,FALSE),"NA")</f>
        <v>NA</v>
      </c>
      <c r="BF189" s="1" t="str">
        <f>_xlfn.IFNA(VLOOKUP($C189,[1]akclindata!$A:$U,20,FALSE),"NA")</f>
        <v>NA</v>
      </c>
      <c r="BG189" t="str">
        <f>_xlfn.IFNA(VLOOKUP($C189,[1]akclindata!$A:$U,21,FALSE),"NA")</f>
        <v>NA</v>
      </c>
      <c r="BH189" s="1" t="str">
        <f>_xlfn.IFNA(VLOOKUP($C189,[2]Sheet1!$1:$1048576,6,FALSE),_xlfn.IFNA(VLOOKUP($C189,'[2]Transfer 06.03.22'!$1:$1048576,7,FALSE),_xlfn.IFNA(VLOOKUP($C189,'[2]Transfer 06.08.22'!$1:$1048576,7,FALSE),"None")))</f>
        <v>None</v>
      </c>
    </row>
    <row r="190" spans="1:60" x14ac:dyDescent="0.25">
      <c r="A190" t="s">
        <v>548</v>
      </c>
      <c r="B190" s="3">
        <v>9.1276911295285E-4</v>
      </c>
      <c r="C190" t="e">
        <v>#N/A</v>
      </c>
      <c r="D190">
        <v>1</v>
      </c>
      <c r="E190">
        <v>4.2</v>
      </c>
      <c r="F190" s="1" t="s">
        <v>40</v>
      </c>
      <c r="G190" t="s">
        <v>35</v>
      </c>
      <c r="H190" t="s">
        <v>36</v>
      </c>
      <c r="I190" t="s">
        <v>398</v>
      </c>
      <c r="J190" t="s">
        <v>438</v>
      </c>
      <c r="K190">
        <v>2</v>
      </c>
      <c r="L190">
        <v>75</v>
      </c>
      <c r="M190" t="s">
        <v>40</v>
      </c>
      <c r="N190" t="s">
        <v>39</v>
      </c>
      <c r="O190" t="s">
        <v>40</v>
      </c>
      <c r="P190" t="s">
        <v>40</v>
      </c>
      <c r="Q190" t="s">
        <v>40</v>
      </c>
      <c r="S190" t="s">
        <v>40</v>
      </c>
      <c r="T190" t="s">
        <v>40</v>
      </c>
      <c r="U190" t="s">
        <v>40</v>
      </c>
      <c r="V190" t="s">
        <v>40</v>
      </c>
      <c r="X190" s="1">
        <v>43616</v>
      </c>
      <c r="Y190" t="s">
        <v>40</v>
      </c>
      <c r="Z190" t="s">
        <v>444</v>
      </c>
      <c r="AA190">
        <v>4.8440476190000004</v>
      </c>
      <c r="AB190">
        <v>20.344999999999999</v>
      </c>
      <c r="AC190" s="1">
        <v>43685</v>
      </c>
      <c r="AD190" t="s">
        <v>549</v>
      </c>
      <c r="AE190" t="s">
        <v>510</v>
      </c>
      <c r="AF190">
        <v>4</v>
      </c>
      <c r="AG190" t="s">
        <v>550</v>
      </c>
      <c r="AH190">
        <v>7.37</v>
      </c>
      <c r="AI190" s="1">
        <v>44551</v>
      </c>
      <c r="AJ190">
        <v>7790341292</v>
      </c>
      <c r="AK190">
        <v>77132092</v>
      </c>
      <c r="AL190">
        <v>42.54</v>
      </c>
      <c r="AM190">
        <v>57.46</v>
      </c>
      <c r="AN190">
        <v>97.36</v>
      </c>
      <c r="AO190">
        <v>93.34</v>
      </c>
      <c r="AP190" t="s">
        <v>398</v>
      </c>
      <c r="AQ190" t="s">
        <v>53</v>
      </c>
      <c r="AR190">
        <v>-3.0392424727474499</v>
      </c>
      <c r="AS190" t="s">
        <v>35</v>
      </c>
      <c r="AT190" t="s">
        <v>35</v>
      </c>
      <c r="AU190" t="s">
        <v>410</v>
      </c>
      <c r="AV190" t="str">
        <f>_xlfn.IFNA(VLOOKUP($C190,[1]akclindata!$A:$U,17,FALSE),"NA")</f>
        <v>NA</v>
      </c>
      <c r="AW190" t="str">
        <f>_xlfn.IFNA(VLOOKUP($C190,[1]akclindata!$A:$U,17,FALSE),"NA")</f>
        <v>NA</v>
      </c>
      <c r="AX190" t="str">
        <f>_xlfn.IFNA(VLOOKUP($C190,[1]akclindata!$A:$U,7,FALSE),"NA")</f>
        <v>NA</v>
      </c>
      <c r="AY190" t="str">
        <f>_xlfn.IFNA(VLOOKUP($C190,[1]akclindata!$A:$U,8,FALSE),"NA")</f>
        <v>NA</v>
      </c>
      <c r="AZ190" t="str">
        <f>_xlfn.IFNA(VLOOKUP($C190,[1]akclindata!$A:$U,9,FALSE),"NA")</f>
        <v>NA</v>
      </c>
      <c r="BA190" t="str">
        <f>_xlfn.IFNA(VLOOKUP($C190,[1]akclindata!$A:$U,10,FALSE),"NA")</f>
        <v>NA</v>
      </c>
      <c r="BB190" t="str">
        <f>_xlfn.IFNA(VLOOKUP($C190,[1]akclindata!$A:$U,11,FALSE),"NA")</f>
        <v>NA</v>
      </c>
      <c r="BC190" s="1" t="str">
        <f>_xlfn.IFNA(VLOOKUP($C190,[1]akclindata!$A:$U,6,FALSE),"NA")</f>
        <v>NA</v>
      </c>
      <c r="BD190" s="1" t="str">
        <f>_xlfn.IFNA(VLOOKUP($C190,[1]akclindata!$A:$U,18,FALSE),"NA")</f>
        <v>NA</v>
      </c>
      <c r="BE190" s="1" t="str">
        <f>_xlfn.IFNA(VLOOKUP($C190,[1]akclindata!$A:$U,19,FALSE),"NA")</f>
        <v>NA</v>
      </c>
      <c r="BF190" s="1" t="str">
        <f>_xlfn.IFNA(VLOOKUP($C190,[1]akclindata!$A:$U,20,FALSE),"NA")</f>
        <v>NA</v>
      </c>
      <c r="BG190" t="str">
        <f>_xlfn.IFNA(VLOOKUP($C190,[1]akclindata!$A:$U,21,FALSE),"NA")</f>
        <v>NA</v>
      </c>
      <c r="BH190" s="1" t="str">
        <f>_xlfn.IFNA(VLOOKUP($C190,[2]Sheet1!$1:$1048576,6,FALSE),_xlfn.IFNA(VLOOKUP($C190,'[2]Transfer 06.03.22'!$1:$1048576,7,FALSE),_xlfn.IFNA(VLOOKUP($C190,'[2]Transfer 06.08.22'!$1:$1048576,7,FALSE),"None")))</f>
        <v>None</v>
      </c>
    </row>
    <row r="191" spans="1:60" x14ac:dyDescent="0.25">
      <c r="A191" t="s">
        <v>551</v>
      </c>
      <c r="B191" s="3">
        <v>2.1355328504991001E-4</v>
      </c>
      <c r="C191" t="e">
        <v>#N/A</v>
      </c>
      <c r="D191">
        <v>1</v>
      </c>
      <c r="E191">
        <v>4.4000000000000004</v>
      </c>
      <c r="F191" s="1" t="s">
        <v>40</v>
      </c>
      <c r="G191" t="s">
        <v>35</v>
      </c>
      <c r="H191" t="s">
        <v>36</v>
      </c>
      <c r="I191" t="s">
        <v>398</v>
      </c>
      <c r="J191" t="s">
        <v>438</v>
      </c>
      <c r="K191">
        <v>1</v>
      </c>
      <c r="L191">
        <v>51</v>
      </c>
      <c r="M191" t="s">
        <v>40</v>
      </c>
      <c r="N191" t="s">
        <v>39</v>
      </c>
      <c r="O191" t="s">
        <v>40</v>
      </c>
      <c r="P191" t="s">
        <v>40</v>
      </c>
      <c r="Q191" t="s">
        <v>40</v>
      </c>
      <c r="S191" t="s">
        <v>40</v>
      </c>
      <c r="T191" t="s">
        <v>40</v>
      </c>
      <c r="U191" t="s">
        <v>40</v>
      </c>
      <c r="V191" t="s">
        <v>40</v>
      </c>
      <c r="X191" s="1">
        <v>43616</v>
      </c>
      <c r="Y191" t="s">
        <v>40</v>
      </c>
      <c r="Z191" t="s">
        <v>444</v>
      </c>
      <c r="AA191">
        <v>7.4403409089999997</v>
      </c>
      <c r="AB191">
        <v>32.737499999999997</v>
      </c>
      <c r="AC191" s="1">
        <v>43685</v>
      </c>
      <c r="AD191" t="s">
        <v>549</v>
      </c>
      <c r="AE191" t="s">
        <v>512</v>
      </c>
      <c r="AF191">
        <v>4</v>
      </c>
      <c r="AG191" t="s">
        <v>550</v>
      </c>
      <c r="AH191">
        <v>12.81</v>
      </c>
      <c r="AI191" s="1">
        <v>44551</v>
      </c>
      <c r="AJ191">
        <v>16741922610</v>
      </c>
      <c r="AK191">
        <v>165761610</v>
      </c>
      <c r="AL191">
        <v>42.23</v>
      </c>
      <c r="AM191">
        <v>57.77</v>
      </c>
      <c r="AN191">
        <v>97.39</v>
      </c>
      <c r="AO191">
        <v>93.2</v>
      </c>
      <c r="AP191" t="s">
        <v>398</v>
      </c>
      <c r="AQ191" t="s">
        <v>46</v>
      </c>
      <c r="AR191">
        <v>-3.6704009885979598</v>
      </c>
      <c r="AS191" t="s">
        <v>35</v>
      </c>
      <c r="AT191" t="s">
        <v>35</v>
      </c>
      <c r="AU191" t="s">
        <v>403</v>
      </c>
      <c r="AV191" t="str">
        <f>_xlfn.IFNA(VLOOKUP($C191,[1]akclindata!$A:$U,17,FALSE),"NA")</f>
        <v>NA</v>
      </c>
      <c r="AW191" t="str">
        <f>_xlfn.IFNA(VLOOKUP($C191,[1]akclindata!$A:$U,17,FALSE),"NA")</f>
        <v>NA</v>
      </c>
      <c r="AX191" t="str">
        <f>_xlfn.IFNA(VLOOKUP($C191,[1]akclindata!$A:$U,7,FALSE),"NA")</f>
        <v>NA</v>
      </c>
      <c r="AY191" t="str">
        <f>_xlfn.IFNA(VLOOKUP($C191,[1]akclindata!$A:$U,8,FALSE),"NA")</f>
        <v>NA</v>
      </c>
      <c r="AZ191" t="str">
        <f>_xlfn.IFNA(VLOOKUP($C191,[1]akclindata!$A:$U,9,FALSE),"NA")</f>
        <v>NA</v>
      </c>
      <c r="BA191" t="str">
        <f>_xlfn.IFNA(VLOOKUP($C191,[1]akclindata!$A:$U,10,FALSE),"NA")</f>
        <v>NA</v>
      </c>
      <c r="BB191" t="str">
        <f>_xlfn.IFNA(VLOOKUP($C191,[1]akclindata!$A:$U,11,FALSE),"NA")</f>
        <v>NA</v>
      </c>
      <c r="BC191" s="1" t="str">
        <f>_xlfn.IFNA(VLOOKUP($C191,[1]akclindata!$A:$U,6,FALSE),"NA")</f>
        <v>NA</v>
      </c>
      <c r="BD191" s="1" t="str">
        <f>_xlfn.IFNA(VLOOKUP($C191,[1]akclindata!$A:$U,18,FALSE),"NA")</f>
        <v>NA</v>
      </c>
      <c r="BE191" s="1" t="str">
        <f>_xlfn.IFNA(VLOOKUP($C191,[1]akclindata!$A:$U,19,FALSE),"NA")</f>
        <v>NA</v>
      </c>
      <c r="BF191" s="1" t="str">
        <f>_xlfn.IFNA(VLOOKUP($C191,[1]akclindata!$A:$U,20,FALSE),"NA")</f>
        <v>NA</v>
      </c>
      <c r="BG191" t="str">
        <f>_xlfn.IFNA(VLOOKUP($C191,[1]akclindata!$A:$U,21,FALSE),"NA")</f>
        <v>NA</v>
      </c>
      <c r="BH191" s="1" t="str">
        <f>_xlfn.IFNA(VLOOKUP($C191,[2]Sheet1!$1:$1048576,6,FALSE),_xlfn.IFNA(VLOOKUP($C191,'[2]Transfer 06.03.22'!$1:$1048576,7,FALSE),_xlfn.IFNA(VLOOKUP($C191,'[2]Transfer 06.08.22'!$1:$1048576,7,FALSE),"None")))</f>
        <v>None</v>
      </c>
    </row>
    <row r="192" spans="1:60" x14ac:dyDescent="0.25">
      <c r="A192" t="s">
        <v>552</v>
      </c>
      <c r="B192" s="3">
        <v>3.105395159412E-4</v>
      </c>
      <c r="C192" t="e">
        <v>#N/A</v>
      </c>
      <c r="D192">
        <v>1</v>
      </c>
      <c r="E192">
        <v>4.2</v>
      </c>
      <c r="F192" s="1" t="s">
        <v>40</v>
      </c>
      <c r="G192" t="s">
        <v>35</v>
      </c>
      <c r="H192" t="s">
        <v>36</v>
      </c>
      <c r="I192" t="s">
        <v>398</v>
      </c>
      <c r="J192" t="s">
        <v>438</v>
      </c>
      <c r="K192">
        <v>1</v>
      </c>
      <c r="L192">
        <v>61</v>
      </c>
      <c r="M192" t="s">
        <v>40</v>
      </c>
      <c r="N192" t="s">
        <v>39</v>
      </c>
      <c r="O192" t="s">
        <v>40</v>
      </c>
      <c r="P192" t="s">
        <v>40</v>
      </c>
      <c r="Q192" t="s">
        <v>40</v>
      </c>
      <c r="S192" t="s">
        <v>40</v>
      </c>
      <c r="T192" t="s">
        <v>40</v>
      </c>
      <c r="U192" t="s">
        <v>40</v>
      </c>
      <c r="V192" t="s">
        <v>40</v>
      </c>
      <c r="X192" s="1">
        <v>43616</v>
      </c>
      <c r="Y192" t="s">
        <v>40</v>
      </c>
      <c r="Z192" t="s">
        <v>444</v>
      </c>
      <c r="AA192">
        <v>6.7094047620000001</v>
      </c>
      <c r="AB192">
        <v>28.179500000000001</v>
      </c>
      <c r="AC192" s="1">
        <v>43685</v>
      </c>
      <c r="AD192" t="s">
        <v>549</v>
      </c>
      <c r="AE192" t="s">
        <v>514</v>
      </c>
      <c r="AF192">
        <v>4</v>
      </c>
      <c r="AG192" t="s">
        <v>550</v>
      </c>
      <c r="AH192">
        <v>14.54</v>
      </c>
      <c r="AI192" s="1">
        <v>44551</v>
      </c>
      <c r="AJ192">
        <v>7567697094</v>
      </c>
      <c r="AK192">
        <v>74927694</v>
      </c>
      <c r="AL192">
        <v>42.45</v>
      </c>
      <c r="AM192">
        <v>57.55</v>
      </c>
      <c r="AN192">
        <v>97.35</v>
      </c>
      <c r="AO192">
        <v>92.97</v>
      </c>
      <c r="AP192" t="s">
        <v>398</v>
      </c>
      <c r="AQ192" t="s">
        <v>46</v>
      </c>
      <c r="AR192">
        <v>-3.5077482417518402</v>
      </c>
      <c r="AS192" t="s">
        <v>35</v>
      </c>
      <c r="AT192" t="s">
        <v>35</v>
      </c>
      <c r="AU192" t="s">
        <v>403</v>
      </c>
      <c r="AV192" t="str">
        <f>_xlfn.IFNA(VLOOKUP($C192,[1]akclindata!$A:$U,17,FALSE),"NA")</f>
        <v>NA</v>
      </c>
      <c r="AW192" t="str">
        <f>_xlfn.IFNA(VLOOKUP($C192,[1]akclindata!$A:$U,17,FALSE),"NA")</f>
        <v>NA</v>
      </c>
      <c r="AX192" t="str">
        <f>_xlfn.IFNA(VLOOKUP($C192,[1]akclindata!$A:$U,7,FALSE),"NA")</f>
        <v>NA</v>
      </c>
      <c r="AY192" t="str">
        <f>_xlfn.IFNA(VLOOKUP($C192,[1]akclindata!$A:$U,8,FALSE),"NA")</f>
        <v>NA</v>
      </c>
      <c r="AZ192" t="str">
        <f>_xlfn.IFNA(VLOOKUP($C192,[1]akclindata!$A:$U,9,FALSE),"NA")</f>
        <v>NA</v>
      </c>
      <c r="BA192" t="str">
        <f>_xlfn.IFNA(VLOOKUP($C192,[1]akclindata!$A:$U,10,FALSE),"NA")</f>
        <v>NA</v>
      </c>
      <c r="BB192" t="str">
        <f>_xlfn.IFNA(VLOOKUP($C192,[1]akclindata!$A:$U,11,FALSE),"NA")</f>
        <v>NA</v>
      </c>
      <c r="BC192" s="1" t="str">
        <f>_xlfn.IFNA(VLOOKUP($C192,[1]akclindata!$A:$U,6,FALSE),"NA")</f>
        <v>NA</v>
      </c>
      <c r="BD192" s="1" t="str">
        <f>_xlfn.IFNA(VLOOKUP($C192,[1]akclindata!$A:$U,18,FALSE),"NA")</f>
        <v>NA</v>
      </c>
      <c r="BE192" s="1" t="str">
        <f>_xlfn.IFNA(VLOOKUP($C192,[1]akclindata!$A:$U,19,FALSE),"NA")</f>
        <v>NA</v>
      </c>
      <c r="BF192" s="1" t="str">
        <f>_xlfn.IFNA(VLOOKUP($C192,[1]akclindata!$A:$U,20,FALSE),"NA")</f>
        <v>NA</v>
      </c>
      <c r="BG192" t="str">
        <f>_xlfn.IFNA(VLOOKUP($C192,[1]akclindata!$A:$U,21,FALSE),"NA")</f>
        <v>NA</v>
      </c>
      <c r="BH192" s="1" t="str">
        <f>_xlfn.IFNA(VLOOKUP($C192,[2]Sheet1!$1:$1048576,6,FALSE),_xlfn.IFNA(VLOOKUP($C192,'[2]Transfer 06.03.22'!$1:$1048576,7,FALSE),_xlfn.IFNA(VLOOKUP($C192,'[2]Transfer 06.08.22'!$1:$1048576,7,FALSE),"None")))</f>
        <v>None</v>
      </c>
    </row>
    <row r="193" spans="1:60" x14ac:dyDescent="0.25">
      <c r="A193" t="s">
        <v>553</v>
      </c>
      <c r="B193">
        <v>1.1053494105943701E-2</v>
      </c>
      <c r="C193" t="e">
        <v>#N/A</v>
      </c>
      <c r="D193">
        <v>1</v>
      </c>
      <c r="E193">
        <v>4.2</v>
      </c>
      <c r="F193" s="1" t="s">
        <v>40</v>
      </c>
      <c r="G193" t="s">
        <v>35</v>
      </c>
      <c r="H193" t="s">
        <v>36</v>
      </c>
      <c r="I193" t="s">
        <v>398</v>
      </c>
      <c r="J193" t="s">
        <v>438</v>
      </c>
      <c r="K193">
        <v>2</v>
      </c>
      <c r="L193">
        <v>50</v>
      </c>
      <c r="M193" t="s">
        <v>40</v>
      </c>
      <c r="N193" t="s">
        <v>39</v>
      </c>
      <c r="O193" t="s">
        <v>40</v>
      </c>
      <c r="P193" t="s">
        <v>40</v>
      </c>
      <c r="Q193" t="s">
        <v>40</v>
      </c>
      <c r="S193" t="s">
        <v>40</v>
      </c>
      <c r="T193" t="s">
        <v>40</v>
      </c>
      <c r="U193" t="s">
        <v>40</v>
      </c>
      <c r="V193" t="s">
        <v>40</v>
      </c>
      <c r="X193" s="1">
        <v>43616</v>
      </c>
      <c r="Y193" t="s">
        <v>40</v>
      </c>
      <c r="Z193" t="s">
        <v>444</v>
      </c>
      <c r="AA193">
        <v>4.4333333330000002</v>
      </c>
      <c r="AB193">
        <v>18.62</v>
      </c>
      <c r="AC193" s="1">
        <v>43685</v>
      </c>
      <c r="AD193" t="s">
        <v>549</v>
      </c>
      <c r="AE193" t="s">
        <v>516</v>
      </c>
      <c r="AF193">
        <v>4</v>
      </c>
      <c r="AG193" t="s">
        <v>550</v>
      </c>
      <c r="AH193">
        <v>4.96</v>
      </c>
      <c r="AI193" s="1">
        <v>44551</v>
      </c>
      <c r="AJ193">
        <v>10440161940</v>
      </c>
      <c r="AK193">
        <v>103367940</v>
      </c>
      <c r="AL193">
        <v>42.32</v>
      </c>
      <c r="AM193">
        <v>57.68</v>
      </c>
      <c r="AN193">
        <v>96.73</v>
      </c>
      <c r="AO193">
        <v>92.23</v>
      </c>
      <c r="AP193" t="s">
        <v>398</v>
      </c>
      <c r="AQ193" t="s">
        <v>53</v>
      </c>
      <c r="AR193">
        <v>-1.9516732163707</v>
      </c>
      <c r="AS193" t="s">
        <v>35</v>
      </c>
      <c r="AT193" t="s">
        <v>35</v>
      </c>
      <c r="AU193" t="s">
        <v>410</v>
      </c>
      <c r="AV193" t="str">
        <f>_xlfn.IFNA(VLOOKUP($C193,[1]akclindata!$A:$U,17,FALSE),"NA")</f>
        <v>NA</v>
      </c>
      <c r="AW193" t="str">
        <f>_xlfn.IFNA(VLOOKUP($C193,[1]akclindata!$A:$U,17,FALSE),"NA")</f>
        <v>NA</v>
      </c>
      <c r="AX193" t="str">
        <f>_xlfn.IFNA(VLOOKUP($C193,[1]akclindata!$A:$U,7,FALSE),"NA")</f>
        <v>NA</v>
      </c>
      <c r="AY193" t="str">
        <f>_xlfn.IFNA(VLOOKUP($C193,[1]akclindata!$A:$U,8,FALSE),"NA")</f>
        <v>NA</v>
      </c>
      <c r="AZ193" t="str">
        <f>_xlfn.IFNA(VLOOKUP($C193,[1]akclindata!$A:$U,9,FALSE),"NA")</f>
        <v>NA</v>
      </c>
      <c r="BA193" t="str">
        <f>_xlfn.IFNA(VLOOKUP($C193,[1]akclindata!$A:$U,10,FALSE),"NA")</f>
        <v>NA</v>
      </c>
      <c r="BB193" t="str">
        <f>_xlfn.IFNA(VLOOKUP($C193,[1]akclindata!$A:$U,11,FALSE),"NA")</f>
        <v>NA</v>
      </c>
      <c r="BC193" s="1" t="str">
        <f>_xlfn.IFNA(VLOOKUP($C193,[1]akclindata!$A:$U,6,FALSE),"NA")</f>
        <v>NA</v>
      </c>
      <c r="BD193" s="1" t="str">
        <f>_xlfn.IFNA(VLOOKUP($C193,[1]akclindata!$A:$U,18,FALSE),"NA")</f>
        <v>NA</v>
      </c>
      <c r="BE193" s="1" t="str">
        <f>_xlfn.IFNA(VLOOKUP($C193,[1]akclindata!$A:$U,19,FALSE),"NA")</f>
        <v>NA</v>
      </c>
      <c r="BF193" s="1" t="str">
        <f>_xlfn.IFNA(VLOOKUP($C193,[1]akclindata!$A:$U,20,FALSE),"NA")</f>
        <v>NA</v>
      </c>
      <c r="BG193" t="str">
        <f>_xlfn.IFNA(VLOOKUP($C193,[1]akclindata!$A:$U,21,FALSE),"NA")</f>
        <v>NA</v>
      </c>
      <c r="BH193" s="1" t="str">
        <f>_xlfn.IFNA(VLOOKUP($C193,[2]Sheet1!$1:$1048576,6,FALSE),_xlfn.IFNA(VLOOKUP($C193,'[2]Transfer 06.03.22'!$1:$1048576,7,FALSE),_xlfn.IFNA(VLOOKUP($C193,'[2]Transfer 06.08.22'!$1:$1048576,7,FALSE),"None")))</f>
        <v>None</v>
      </c>
    </row>
    <row r="194" spans="1:60" x14ac:dyDescent="0.25">
      <c r="A194" t="s">
        <v>554</v>
      </c>
      <c r="B194" s="3">
        <v>3.7521132544430998E-4</v>
      </c>
      <c r="C194" t="e">
        <v>#N/A</v>
      </c>
      <c r="D194">
        <v>1</v>
      </c>
      <c r="E194">
        <v>4.0999999999999996</v>
      </c>
      <c r="F194" s="1" t="s">
        <v>40</v>
      </c>
      <c r="G194" t="s">
        <v>35</v>
      </c>
      <c r="H194" t="s">
        <v>36</v>
      </c>
      <c r="I194" t="s">
        <v>398</v>
      </c>
      <c r="J194" t="s">
        <v>438</v>
      </c>
      <c r="K194">
        <v>2</v>
      </c>
      <c r="L194">
        <v>52</v>
      </c>
      <c r="M194" t="s">
        <v>40</v>
      </c>
      <c r="N194" t="s">
        <v>39</v>
      </c>
      <c r="O194" t="s">
        <v>40</v>
      </c>
      <c r="P194" t="s">
        <v>40</v>
      </c>
      <c r="Q194" t="s">
        <v>40</v>
      </c>
      <c r="S194" t="s">
        <v>40</v>
      </c>
      <c r="T194" t="s">
        <v>40</v>
      </c>
      <c r="U194" t="s">
        <v>40</v>
      </c>
      <c r="V194" t="s">
        <v>40</v>
      </c>
      <c r="X194" s="1">
        <v>43616</v>
      </c>
      <c r="Y194" t="s">
        <v>40</v>
      </c>
      <c r="Z194" t="s">
        <v>444</v>
      </c>
      <c r="AA194">
        <v>3.3086585369999999</v>
      </c>
      <c r="AB194">
        <v>13.5655</v>
      </c>
      <c r="AC194" s="1">
        <v>43685</v>
      </c>
      <c r="AD194" t="s">
        <v>549</v>
      </c>
      <c r="AE194" t="s">
        <v>518</v>
      </c>
      <c r="AF194">
        <v>4</v>
      </c>
      <c r="AG194" t="s">
        <v>550</v>
      </c>
      <c r="AH194">
        <v>5.99</v>
      </c>
      <c r="AI194" s="1">
        <v>44551</v>
      </c>
      <c r="AJ194">
        <v>6353802132</v>
      </c>
      <c r="AK194">
        <v>62908932</v>
      </c>
      <c r="AL194">
        <v>42.27</v>
      </c>
      <c r="AM194">
        <v>57.73</v>
      </c>
      <c r="AN194">
        <v>97.37</v>
      </c>
      <c r="AO194">
        <v>93.03</v>
      </c>
      <c r="AP194" t="s">
        <v>398</v>
      </c>
      <c r="AQ194" t="s">
        <v>53</v>
      </c>
      <c r="AR194">
        <v>-3.42556107848789</v>
      </c>
      <c r="AS194" t="s">
        <v>35</v>
      </c>
      <c r="AT194" t="s">
        <v>35</v>
      </c>
      <c r="AU194" t="s">
        <v>410</v>
      </c>
      <c r="AV194" t="str">
        <f>_xlfn.IFNA(VLOOKUP($C194,[1]akclindata!$A:$U,17,FALSE),"NA")</f>
        <v>NA</v>
      </c>
      <c r="AW194" t="str">
        <f>_xlfn.IFNA(VLOOKUP($C194,[1]akclindata!$A:$U,17,FALSE),"NA")</f>
        <v>NA</v>
      </c>
      <c r="AX194" t="str">
        <f>_xlfn.IFNA(VLOOKUP($C194,[1]akclindata!$A:$U,7,FALSE),"NA")</f>
        <v>NA</v>
      </c>
      <c r="AY194" t="str">
        <f>_xlfn.IFNA(VLOOKUP($C194,[1]akclindata!$A:$U,8,FALSE),"NA")</f>
        <v>NA</v>
      </c>
      <c r="AZ194" t="str">
        <f>_xlfn.IFNA(VLOOKUP($C194,[1]akclindata!$A:$U,9,FALSE),"NA")</f>
        <v>NA</v>
      </c>
      <c r="BA194" t="str">
        <f>_xlfn.IFNA(VLOOKUP($C194,[1]akclindata!$A:$U,10,FALSE),"NA")</f>
        <v>NA</v>
      </c>
      <c r="BB194" t="str">
        <f>_xlfn.IFNA(VLOOKUP($C194,[1]akclindata!$A:$U,11,FALSE),"NA")</f>
        <v>NA</v>
      </c>
      <c r="BC194" s="1" t="str">
        <f>_xlfn.IFNA(VLOOKUP($C194,[1]akclindata!$A:$U,6,FALSE),"NA")</f>
        <v>NA</v>
      </c>
      <c r="BD194" s="1" t="str">
        <f>_xlfn.IFNA(VLOOKUP($C194,[1]akclindata!$A:$U,18,FALSE),"NA")</f>
        <v>NA</v>
      </c>
      <c r="BE194" s="1" t="str">
        <f>_xlfn.IFNA(VLOOKUP($C194,[1]akclindata!$A:$U,19,FALSE),"NA")</f>
        <v>NA</v>
      </c>
      <c r="BF194" s="1" t="str">
        <f>_xlfn.IFNA(VLOOKUP($C194,[1]akclindata!$A:$U,20,FALSE),"NA")</f>
        <v>NA</v>
      </c>
      <c r="BG194" t="str">
        <f>_xlfn.IFNA(VLOOKUP($C194,[1]akclindata!$A:$U,21,FALSE),"NA")</f>
        <v>NA</v>
      </c>
      <c r="BH194" s="1" t="str">
        <f>_xlfn.IFNA(VLOOKUP($C194,[2]Sheet1!$1:$1048576,6,FALSE),_xlfn.IFNA(VLOOKUP($C194,'[2]Transfer 06.03.22'!$1:$1048576,7,FALSE),_xlfn.IFNA(VLOOKUP($C194,'[2]Transfer 06.08.22'!$1:$1048576,7,FALSE),"None")))</f>
        <v>None</v>
      </c>
    </row>
    <row r="195" spans="1:60" x14ac:dyDescent="0.25">
      <c r="A195" t="s">
        <v>555</v>
      </c>
      <c r="B195">
        <v>3.5600031951176198E-2</v>
      </c>
      <c r="C195" t="e">
        <v>#N/A</v>
      </c>
      <c r="D195">
        <v>1</v>
      </c>
      <c r="E195">
        <v>4</v>
      </c>
      <c r="F195" s="1" t="s">
        <v>40</v>
      </c>
      <c r="G195" t="s">
        <v>35</v>
      </c>
      <c r="H195" t="s">
        <v>36</v>
      </c>
      <c r="I195" t="s">
        <v>398</v>
      </c>
      <c r="J195" t="s">
        <v>438</v>
      </c>
      <c r="K195">
        <v>1</v>
      </c>
      <c r="L195">
        <v>50</v>
      </c>
      <c r="M195" t="s">
        <v>40</v>
      </c>
      <c r="N195" t="s">
        <v>39</v>
      </c>
      <c r="O195" t="s">
        <v>40</v>
      </c>
      <c r="P195" t="s">
        <v>40</v>
      </c>
      <c r="Q195" t="s">
        <v>40</v>
      </c>
      <c r="S195" t="s">
        <v>40</v>
      </c>
      <c r="T195" t="s">
        <v>40</v>
      </c>
      <c r="U195" t="s">
        <v>40</v>
      </c>
      <c r="V195" t="s">
        <v>40</v>
      </c>
      <c r="X195" s="1">
        <v>43616</v>
      </c>
      <c r="Y195" t="s">
        <v>40</v>
      </c>
      <c r="Z195" t="s">
        <v>444</v>
      </c>
      <c r="AA195">
        <v>3.7131249999999998</v>
      </c>
      <c r="AB195">
        <v>14.852499999999999</v>
      </c>
      <c r="AC195" s="1">
        <v>43685</v>
      </c>
      <c r="AD195">
        <v>0</v>
      </c>
      <c r="AE195" t="s">
        <v>556</v>
      </c>
      <c r="AF195">
        <v>4</v>
      </c>
      <c r="AG195" t="s">
        <v>440</v>
      </c>
      <c r="AH195">
        <v>7.84</v>
      </c>
      <c r="AI195" s="1">
        <v>44551</v>
      </c>
      <c r="AJ195">
        <v>11306486006</v>
      </c>
      <c r="AK195">
        <v>111945406</v>
      </c>
      <c r="AL195">
        <v>42.34</v>
      </c>
      <c r="AM195">
        <v>57.66</v>
      </c>
      <c r="AN195">
        <v>96.98</v>
      </c>
      <c r="AO195">
        <v>92.84</v>
      </c>
      <c r="AP195" t="s">
        <v>398</v>
      </c>
      <c r="AQ195" t="s">
        <v>46</v>
      </c>
      <c r="AR195">
        <v>-1.43280679956282</v>
      </c>
      <c r="AS195" t="s">
        <v>35</v>
      </c>
      <c r="AT195" t="s">
        <v>35</v>
      </c>
      <c r="AU195" t="s">
        <v>403</v>
      </c>
      <c r="AV195" t="str">
        <f>_xlfn.IFNA(VLOOKUP($C195,[1]akclindata!$A:$U,17,FALSE),"NA")</f>
        <v>NA</v>
      </c>
      <c r="AW195" t="str">
        <f>_xlfn.IFNA(VLOOKUP($C195,[1]akclindata!$A:$U,17,FALSE),"NA")</f>
        <v>NA</v>
      </c>
      <c r="AX195" t="str">
        <f>_xlfn.IFNA(VLOOKUP($C195,[1]akclindata!$A:$U,7,FALSE),"NA")</f>
        <v>NA</v>
      </c>
      <c r="AY195" t="str">
        <f>_xlfn.IFNA(VLOOKUP($C195,[1]akclindata!$A:$U,8,FALSE),"NA")</f>
        <v>NA</v>
      </c>
      <c r="AZ195" t="str">
        <f>_xlfn.IFNA(VLOOKUP($C195,[1]akclindata!$A:$U,9,FALSE),"NA")</f>
        <v>NA</v>
      </c>
      <c r="BA195" t="str">
        <f>_xlfn.IFNA(VLOOKUP($C195,[1]akclindata!$A:$U,10,FALSE),"NA")</f>
        <v>NA</v>
      </c>
      <c r="BB195" t="str">
        <f>_xlfn.IFNA(VLOOKUP($C195,[1]akclindata!$A:$U,11,FALSE),"NA")</f>
        <v>NA</v>
      </c>
      <c r="BC195" s="1" t="str">
        <f>_xlfn.IFNA(VLOOKUP($C195,[1]akclindata!$A:$U,6,FALSE),"NA")</f>
        <v>NA</v>
      </c>
      <c r="BD195" s="1" t="str">
        <f>_xlfn.IFNA(VLOOKUP($C195,[1]akclindata!$A:$U,18,FALSE),"NA")</f>
        <v>NA</v>
      </c>
      <c r="BE195" s="1" t="str">
        <f>_xlfn.IFNA(VLOOKUP($C195,[1]akclindata!$A:$U,19,FALSE),"NA")</f>
        <v>NA</v>
      </c>
      <c r="BF195" s="1" t="str">
        <f>_xlfn.IFNA(VLOOKUP($C195,[1]akclindata!$A:$U,20,FALSE),"NA")</f>
        <v>NA</v>
      </c>
      <c r="BG195" t="str">
        <f>_xlfn.IFNA(VLOOKUP($C195,[1]akclindata!$A:$U,21,FALSE),"NA")</f>
        <v>NA</v>
      </c>
      <c r="BH195" s="1" t="str">
        <f>_xlfn.IFNA(VLOOKUP($C195,[2]Sheet1!$1:$1048576,6,FALSE),_xlfn.IFNA(VLOOKUP($C195,'[2]Transfer 06.03.22'!$1:$1048576,7,FALSE),_xlfn.IFNA(VLOOKUP($C195,'[2]Transfer 06.08.22'!$1:$1048576,7,FALSE),"None")))</f>
        <v>None</v>
      </c>
    </row>
    <row r="196" spans="1:60" x14ac:dyDescent="0.25">
      <c r="A196" t="s">
        <v>557</v>
      </c>
      <c r="B196" s="3">
        <v>8.3025071992200996E-4</v>
      </c>
      <c r="C196" t="e">
        <v>#N/A</v>
      </c>
      <c r="D196">
        <v>1</v>
      </c>
      <c r="E196">
        <v>4.2</v>
      </c>
      <c r="F196" s="1" t="s">
        <v>40</v>
      </c>
      <c r="G196" t="s">
        <v>35</v>
      </c>
      <c r="H196" t="s">
        <v>36</v>
      </c>
      <c r="I196" t="s">
        <v>398</v>
      </c>
      <c r="J196" t="s">
        <v>438</v>
      </c>
      <c r="K196">
        <v>2</v>
      </c>
      <c r="L196">
        <v>54</v>
      </c>
      <c r="M196" t="s">
        <v>40</v>
      </c>
      <c r="N196" t="s">
        <v>39</v>
      </c>
      <c r="O196" t="s">
        <v>40</v>
      </c>
      <c r="P196" t="s">
        <v>40</v>
      </c>
      <c r="Q196" t="s">
        <v>40</v>
      </c>
      <c r="S196" t="s">
        <v>40</v>
      </c>
      <c r="T196" t="s">
        <v>40</v>
      </c>
      <c r="U196" t="s">
        <v>40</v>
      </c>
      <c r="V196" t="s">
        <v>40</v>
      </c>
      <c r="X196" s="1">
        <v>43616</v>
      </c>
      <c r="Y196" t="s">
        <v>40</v>
      </c>
      <c r="Z196" t="s">
        <v>444</v>
      </c>
      <c r="AA196">
        <v>11.148571430000001</v>
      </c>
      <c r="AB196">
        <v>46.823999999999998</v>
      </c>
      <c r="AC196" s="1">
        <v>43685</v>
      </c>
      <c r="AD196">
        <v>0</v>
      </c>
      <c r="AE196" t="s">
        <v>558</v>
      </c>
      <c r="AF196">
        <v>4</v>
      </c>
      <c r="AG196" t="s">
        <v>440</v>
      </c>
      <c r="AH196">
        <v>25.17</v>
      </c>
      <c r="AI196" s="1">
        <v>44551</v>
      </c>
      <c r="AJ196">
        <v>9558754736</v>
      </c>
      <c r="AK196">
        <v>94641136</v>
      </c>
      <c r="AL196">
        <v>41.22</v>
      </c>
      <c r="AM196">
        <v>58.78</v>
      </c>
      <c r="AN196">
        <v>97.37</v>
      </c>
      <c r="AO196">
        <v>93.03</v>
      </c>
      <c r="AP196" t="s">
        <v>398</v>
      </c>
      <c r="AQ196" t="s">
        <v>53</v>
      </c>
      <c r="AR196">
        <v>-3.0804300160743101</v>
      </c>
      <c r="AS196" t="s">
        <v>35</v>
      </c>
      <c r="AT196" t="s">
        <v>35</v>
      </c>
      <c r="AU196" t="s">
        <v>410</v>
      </c>
      <c r="AV196" t="str">
        <f>_xlfn.IFNA(VLOOKUP($C196,[1]akclindata!$A:$U,17,FALSE),"NA")</f>
        <v>NA</v>
      </c>
      <c r="AW196" t="str">
        <f>_xlfn.IFNA(VLOOKUP($C196,[1]akclindata!$A:$U,17,FALSE),"NA")</f>
        <v>NA</v>
      </c>
      <c r="AX196" t="str">
        <f>_xlfn.IFNA(VLOOKUP($C196,[1]akclindata!$A:$U,7,FALSE),"NA")</f>
        <v>NA</v>
      </c>
      <c r="AY196" t="str">
        <f>_xlfn.IFNA(VLOOKUP($C196,[1]akclindata!$A:$U,8,FALSE),"NA")</f>
        <v>NA</v>
      </c>
      <c r="AZ196" t="str">
        <f>_xlfn.IFNA(VLOOKUP($C196,[1]akclindata!$A:$U,9,FALSE),"NA")</f>
        <v>NA</v>
      </c>
      <c r="BA196" t="str">
        <f>_xlfn.IFNA(VLOOKUP($C196,[1]akclindata!$A:$U,10,FALSE),"NA")</f>
        <v>NA</v>
      </c>
      <c r="BB196" t="str">
        <f>_xlfn.IFNA(VLOOKUP($C196,[1]akclindata!$A:$U,11,FALSE),"NA")</f>
        <v>NA</v>
      </c>
      <c r="BC196" s="1" t="str">
        <f>_xlfn.IFNA(VLOOKUP($C196,[1]akclindata!$A:$U,6,FALSE),"NA")</f>
        <v>NA</v>
      </c>
      <c r="BD196" s="1" t="str">
        <f>_xlfn.IFNA(VLOOKUP($C196,[1]akclindata!$A:$U,18,FALSE),"NA")</f>
        <v>NA</v>
      </c>
      <c r="BE196" s="1" t="str">
        <f>_xlfn.IFNA(VLOOKUP($C196,[1]akclindata!$A:$U,19,FALSE),"NA")</f>
        <v>NA</v>
      </c>
      <c r="BF196" s="1" t="str">
        <f>_xlfn.IFNA(VLOOKUP($C196,[1]akclindata!$A:$U,20,FALSE),"NA")</f>
        <v>NA</v>
      </c>
      <c r="BG196" t="str">
        <f>_xlfn.IFNA(VLOOKUP($C196,[1]akclindata!$A:$U,21,FALSE),"NA")</f>
        <v>NA</v>
      </c>
      <c r="BH196" s="1" t="str">
        <f>_xlfn.IFNA(VLOOKUP($C196,[2]Sheet1!$1:$1048576,6,FALSE),_xlfn.IFNA(VLOOKUP($C196,'[2]Transfer 06.03.22'!$1:$1048576,7,FALSE),_xlfn.IFNA(VLOOKUP($C196,'[2]Transfer 06.08.22'!$1:$1048576,7,FALSE),"None")))</f>
        <v>None</v>
      </c>
    </row>
    <row r="197" spans="1:60" x14ac:dyDescent="0.25">
      <c r="A197" t="s">
        <v>559</v>
      </c>
      <c r="B197">
        <v>1.32214829866141E-3</v>
      </c>
      <c r="C197" t="e">
        <v>#N/A</v>
      </c>
      <c r="D197">
        <v>1</v>
      </c>
      <c r="E197">
        <v>4.5</v>
      </c>
      <c r="F197" s="1" t="s">
        <v>40</v>
      </c>
      <c r="G197" t="s">
        <v>35</v>
      </c>
      <c r="H197" t="s">
        <v>36</v>
      </c>
      <c r="I197" t="s">
        <v>398</v>
      </c>
      <c r="J197" t="s">
        <v>438</v>
      </c>
      <c r="K197">
        <v>1</v>
      </c>
      <c r="L197">
        <v>75</v>
      </c>
      <c r="M197" t="s">
        <v>40</v>
      </c>
      <c r="N197" t="s">
        <v>39</v>
      </c>
      <c r="O197" t="s">
        <v>40</v>
      </c>
      <c r="P197" t="s">
        <v>40</v>
      </c>
      <c r="Q197" t="s">
        <v>40</v>
      </c>
      <c r="S197" t="s">
        <v>40</v>
      </c>
      <c r="T197" t="s">
        <v>40</v>
      </c>
      <c r="U197" t="s">
        <v>40</v>
      </c>
      <c r="V197" t="s">
        <v>40</v>
      </c>
      <c r="X197" s="1">
        <v>43616</v>
      </c>
      <c r="Y197" t="s">
        <v>40</v>
      </c>
      <c r="Z197" t="s">
        <v>444</v>
      </c>
      <c r="AA197">
        <v>7.5856666669999999</v>
      </c>
      <c r="AB197">
        <v>34.1355</v>
      </c>
      <c r="AC197" s="1">
        <v>43685</v>
      </c>
      <c r="AD197">
        <v>0</v>
      </c>
      <c r="AE197" t="s">
        <v>560</v>
      </c>
      <c r="AF197">
        <v>4</v>
      </c>
      <c r="AG197" t="s">
        <v>440</v>
      </c>
      <c r="AH197">
        <v>9.01</v>
      </c>
      <c r="AI197" s="1">
        <v>44551</v>
      </c>
      <c r="AJ197">
        <v>8852283370</v>
      </c>
      <c r="AK197">
        <v>87646370</v>
      </c>
      <c r="AL197">
        <v>42.45</v>
      </c>
      <c r="AM197">
        <v>57.55</v>
      </c>
      <c r="AN197">
        <v>97.21</v>
      </c>
      <c r="AO197">
        <v>92.97</v>
      </c>
      <c r="AP197" t="s">
        <v>398</v>
      </c>
      <c r="AQ197" t="s">
        <v>46</v>
      </c>
      <c r="AR197">
        <v>-2.8781452478761702</v>
      </c>
      <c r="AS197" t="s">
        <v>35</v>
      </c>
      <c r="AT197" t="s">
        <v>35</v>
      </c>
      <c r="AU197" t="s">
        <v>403</v>
      </c>
      <c r="AV197" t="str">
        <f>_xlfn.IFNA(VLOOKUP($C197,[1]akclindata!$A:$U,17,FALSE),"NA")</f>
        <v>NA</v>
      </c>
      <c r="AW197" t="str">
        <f>_xlfn.IFNA(VLOOKUP($C197,[1]akclindata!$A:$U,17,FALSE),"NA")</f>
        <v>NA</v>
      </c>
      <c r="AX197" t="str">
        <f>_xlfn.IFNA(VLOOKUP($C197,[1]akclindata!$A:$U,7,FALSE),"NA")</f>
        <v>NA</v>
      </c>
      <c r="AY197" t="str">
        <f>_xlfn.IFNA(VLOOKUP($C197,[1]akclindata!$A:$U,8,FALSE),"NA")</f>
        <v>NA</v>
      </c>
      <c r="AZ197" t="str">
        <f>_xlfn.IFNA(VLOOKUP($C197,[1]akclindata!$A:$U,9,FALSE),"NA")</f>
        <v>NA</v>
      </c>
      <c r="BA197" t="str">
        <f>_xlfn.IFNA(VLOOKUP($C197,[1]akclindata!$A:$U,10,FALSE),"NA")</f>
        <v>NA</v>
      </c>
      <c r="BB197" t="str">
        <f>_xlfn.IFNA(VLOOKUP($C197,[1]akclindata!$A:$U,11,FALSE),"NA")</f>
        <v>NA</v>
      </c>
      <c r="BC197" s="1" t="str">
        <f>_xlfn.IFNA(VLOOKUP($C197,[1]akclindata!$A:$U,6,FALSE),"NA")</f>
        <v>NA</v>
      </c>
      <c r="BD197" s="1" t="str">
        <f>_xlfn.IFNA(VLOOKUP($C197,[1]akclindata!$A:$U,18,FALSE),"NA")</f>
        <v>NA</v>
      </c>
      <c r="BE197" s="1" t="str">
        <f>_xlfn.IFNA(VLOOKUP($C197,[1]akclindata!$A:$U,19,FALSE),"NA")</f>
        <v>NA</v>
      </c>
      <c r="BF197" s="1" t="str">
        <f>_xlfn.IFNA(VLOOKUP($C197,[1]akclindata!$A:$U,20,FALSE),"NA")</f>
        <v>NA</v>
      </c>
      <c r="BG197" t="str">
        <f>_xlfn.IFNA(VLOOKUP($C197,[1]akclindata!$A:$U,21,FALSE),"NA")</f>
        <v>NA</v>
      </c>
      <c r="BH197" s="1" t="str">
        <f>_xlfn.IFNA(VLOOKUP($C197,[2]Sheet1!$1:$1048576,6,FALSE),_xlfn.IFNA(VLOOKUP($C197,'[2]Transfer 06.03.22'!$1:$1048576,7,FALSE),_xlfn.IFNA(VLOOKUP($C197,'[2]Transfer 06.08.22'!$1:$1048576,7,FALSE),"None")))</f>
        <v>None</v>
      </c>
    </row>
    <row r="198" spans="1:60" x14ac:dyDescent="0.25">
      <c r="A198" t="s">
        <v>561</v>
      </c>
      <c r="B198">
        <v>2.3575812856992799E-3</v>
      </c>
      <c r="C198" t="e">
        <v>#N/A</v>
      </c>
      <c r="D198">
        <v>1</v>
      </c>
      <c r="E198">
        <v>4.4000000000000004</v>
      </c>
      <c r="F198" s="1" t="s">
        <v>40</v>
      </c>
      <c r="G198" t="s">
        <v>35</v>
      </c>
      <c r="H198" t="s">
        <v>36</v>
      </c>
      <c r="I198" t="s">
        <v>398</v>
      </c>
      <c r="J198" t="s">
        <v>438</v>
      </c>
      <c r="K198">
        <v>1</v>
      </c>
      <c r="L198">
        <v>50</v>
      </c>
      <c r="M198" t="s">
        <v>40</v>
      </c>
      <c r="N198" t="s">
        <v>39</v>
      </c>
      <c r="O198" t="s">
        <v>40</v>
      </c>
      <c r="P198" t="s">
        <v>40</v>
      </c>
      <c r="Q198" t="s">
        <v>40</v>
      </c>
      <c r="S198" t="s">
        <v>40</v>
      </c>
      <c r="T198" t="s">
        <v>40</v>
      </c>
      <c r="U198" t="s">
        <v>40</v>
      </c>
      <c r="V198" t="s">
        <v>40</v>
      </c>
      <c r="X198" s="1">
        <v>43616</v>
      </c>
      <c r="Y198" t="s">
        <v>40</v>
      </c>
      <c r="Z198" t="s">
        <v>444</v>
      </c>
      <c r="AA198">
        <v>84.285681819999994</v>
      </c>
      <c r="AB198">
        <v>370.85700000000003</v>
      </c>
      <c r="AC198" s="1">
        <v>43686</v>
      </c>
      <c r="AD198">
        <v>74</v>
      </c>
      <c r="AE198" t="s">
        <v>526</v>
      </c>
      <c r="AF198">
        <v>4</v>
      </c>
      <c r="AG198" t="s">
        <v>550</v>
      </c>
      <c r="AH198">
        <v>1.86</v>
      </c>
      <c r="AI198" s="1">
        <v>44510</v>
      </c>
      <c r="AJ198">
        <v>11198886262</v>
      </c>
      <c r="AK198">
        <v>110880062</v>
      </c>
      <c r="AL198">
        <v>1.8E-3</v>
      </c>
      <c r="AM198">
        <v>41.7</v>
      </c>
      <c r="AN198">
        <v>97.2</v>
      </c>
      <c r="AO198">
        <v>93.11</v>
      </c>
      <c r="AP198" t="s">
        <v>398</v>
      </c>
      <c r="AQ198" t="s">
        <v>46</v>
      </c>
      <c r="AR198">
        <v>-2.6265082311520902</v>
      </c>
      <c r="AS198" t="s">
        <v>35</v>
      </c>
      <c r="AT198" t="s">
        <v>35</v>
      </c>
      <c r="AU198" t="s">
        <v>403</v>
      </c>
      <c r="AV198" t="str">
        <f>_xlfn.IFNA(VLOOKUP($C198,[1]akclindata!$A:$U,17,FALSE),"NA")</f>
        <v>NA</v>
      </c>
      <c r="AW198" t="str">
        <f>_xlfn.IFNA(VLOOKUP($C198,[1]akclindata!$A:$U,17,FALSE),"NA")</f>
        <v>NA</v>
      </c>
      <c r="AX198" t="str">
        <f>_xlfn.IFNA(VLOOKUP($C198,[1]akclindata!$A:$U,7,FALSE),"NA")</f>
        <v>NA</v>
      </c>
      <c r="AY198" t="str">
        <f>_xlfn.IFNA(VLOOKUP($C198,[1]akclindata!$A:$U,8,FALSE),"NA")</f>
        <v>NA</v>
      </c>
      <c r="AZ198" t="str">
        <f>_xlfn.IFNA(VLOOKUP($C198,[1]akclindata!$A:$U,9,FALSE),"NA")</f>
        <v>NA</v>
      </c>
      <c r="BA198" t="str">
        <f>_xlfn.IFNA(VLOOKUP($C198,[1]akclindata!$A:$U,10,FALSE),"NA")</f>
        <v>NA</v>
      </c>
      <c r="BB198" t="str">
        <f>_xlfn.IFNA(VLOOKUP($C198,[1]akclindata!$A:$U,11,FALSE),"NA")</f>
        <v>NA</v>
      </c>
      <c r="BC198" s="1" t="str">
        <f>_xlfn.IFNA(VLOOKUP($C198,[1]akclindata!$A:$U,6,FALSE),"NA")</f>
        <v>NA</v>
      </c>
      <c r="BD198" s="1" t="str">
        <f>_xlfn.IFNA(VLOOKUP($C198,[1]akclindata!$A:$U,18,FALSE),"NA")</f>
        <v>NA</v>
      </c>
      <c r="BE198" s="1" t="str">
        <f>_xlfn.IFNA(VLOOKUP($C198,[1]akclindata!$A:$U,19,FALSE),"NA")</f>
        <v>NA</v>
      </c>
      <c r="BF198" s="1" t="str">
        <f>_xlfn.IFNA(VLOOKUP($C198,[1]akclindata!$A:$U,20,FALSE),"NA")</f>
        <v>NA</v>
      </c>
      <c r="BG198" t="str">
        <f>_xlfn.IFNA(VLOOKUP($C198,[1]akclindata!$A:$U,21,FALSE),"NA")</f>
        <v>NA</v>
      </c>
      <c r="BH198" s="1" t="str">
        <f>_xlfn.IFNA(VLOOKUP($C198,[2]Sheet1!$1:$1048576,6,FALSE),_xlfn.IFNA(VLOOKUP($C198,'[2]Transfer 06.03.22'!$1:$1048576,7,FALSE),_xlfn.IFNA(VLOOKUP($C198,'[2]Transfer 06.08.22'!$1:$1048576,7,FALSE),"None")))</f>
        <v>None</v>
      </c>
    </row>
    <row r="199" spans="1:60" x14ac:dyDescent="0.25">
      <c r="A199" t="s">
        <v>562</v>
      </c>
      <c r="B199">
        <v>1.7105851046613401E-3</v>
      </c>
      <c r="C199" t="e">
        <v>#N/A</v>
      </c>
      <c r="D199">
        <v>1</v>
      </c>
      <c r="E199">
        <v>4.4000000000000004</v>
      </c>
      <c r="F199" s="1" t="s">
        <v>40</v>
      </c>
      <c r="G199" t="s">
        <v>35</v>
      </c>
      <c r="H199" t="s">
        <v>36</v>
      </c>
      <c r="I199" t="s">
        <v>398</v>
      </c>
      <c r="J199" t="s">
        <v>438</v>
      </c>
      <c r="K199">
        <v>2</v>
      </c>
      <c r="L199">
        <v>50</v>
      </c>
      <c r="M199" t="s">
        <v>40</v>
      </c>
      <c r="N199" t="s">
        <v>39</v>
      </c>
      <c r="O199" t="s">
        <v>40</v>
      </c>
      <c r="P199" t="s">
        <v>40</v>
      </c>
      <c r="Q199" t="s">
        <v>40</v>
      </c>
      <c r="S199" t="s">
        <v>40</v>
      </c>
      <c r="T199" t="s">
        <v>40</v>
      </c>
      <c r="U199" t="s">
        <v>40</v>
      </c>
      <c r="V199" t="s">
        <v>40</v>
      </c>
      <c r="X199" s="1">
        <v>43619</v>
      </c>
      <c r="Y199" t="s">
        <v>40</v>
      </c>
      <c r="Z199" t="s">
        <v>444</v>
      </c>
      <c r="AA199">
        <v>6.4195454549999997</v>
      </c>
      <c r="AB199">
        <v>28.245999999999999</v>
      </c>
      <c r="AC199" s="1">
        <v>43686</v>
      </c>
      <c r="AD199">
        <v>74</v>
      </c>
      <c r="AE199" t="s">
        <v>528</v>
      </c>
      <c r="AF199">
        <v>4</v>
      </c>
      <c r="AG199" t="s">
        <v>550</v>
      </c>
      <c r="AH199">
        <v>17.690000000000001</v>
      </c>
      <c r="AI199" s="1">
        <v>44510</v>
      </c>
      <c r="AJ199">
        <v>6839664450</v>
      </c>
      <c r="AK199">
        <v>67719450</v>
      </c>
      <c r="AL199">
        <v>2.3999999999999998E-3</v>
      </c>
      <c r="AM199">
        <v>41.63</v>
      </c>
      <c r="AN199">
        <v>97.63</v>
      </c>
      <c r="AO199">
        <v>93.77</v>
      </c>
      <c r="AP199" t="s">
        <v>398</v>
      </c>
      <c r="AQ199" t="s">
        <v>53</v>
      </c>
      <c r="AR199">
        <v>-2.7661117802238202</v>
      </c>
      <c r="AS199" t="s">
        <v>35</v>
      </c>
      <c r="AT199" t="s">
        <v>35</v>
      </c>
      <c r="AU199" t="s">
        <v>410</v>
      </c>
      <c r="AV199" t="str">
        <f>_xlfn.IFNA(VLOOKUP($C199,[1]akclindata!$A:$U,17,FALSE),"NA")</f>
        <v>NA</v>
      </c>
      <c r="AW199" t="str">
        <f>_xlfn.IFNA(VLOOKUP($C199,[1]akclindata!$A:$U,17,FALSE),"NA")</f>
        <v>NA</v>
      </c>
      <c r="AX199" t="str">
        <f>_xlfn.IFNA(VLOOKUP($C199,[1]akclindata!$A:$U,7,FALSE),"NA")</f>
        <v>NA</v>
      </c>
      <c r="AY199" t="str">
        <f>_xlfn.IFNA(VLOOKUP($C199,[1]akclindata!$A:$U,8,FALSE),"NA")</f>
        <v>NA</v>
      </c>
      <c r="AZ199" t="str">
        <f>_xlfn.IFNA(VLOOKUP($C199,[1]akclindata!$A:$U,9,FALSE),"NA")</f>
        <v>NA</v>
      </c>
      <c r="BA199" t="str">
        <f>_xlfn.IFNA(VLOOKUP($C199,[1]akclindata!$A:$U,10,FALSE),"NA")</f>
        <v>NA</v>
      </c>
      <c r="BB199" t="str">
        <f>_xlfn.IFNA(VLOOKUP($C199,[1]akclindata!$A:$U,11,FALSE),"NA")</f>
        <v>NA</v>
      </c>
      <c r="BC199" s="1" t="str">
        <f>_xlfn.IFNA(VLOOKUP($C199,[1]akclindata!$A:$U,6,FALSE),"NA")</f>
        <v>NA</v>
      </c>
      <c r="BD199" s="1" t="str">
        <f>_xlfn.IFNA(VLOOKUP($C199,[1]akclindata!$A:$U,18,FALSE),"NA")</f>
        <v>NA</v>
      </c>
      <c r="BE199" s="1" t="str">
        <f>_xlfn.IFNA(VLOOKUP($C199,[1]akclindata!$A:$U,19,FALSE),"NA")</f>
        <v>NA</v>
      </c>
      <c r="BF199" s="1" t="str">
        <f>_xlfn.IFNA(VLOOKUP($C199,[1]akclindata!$A:$U,20,FALSE),"NA")</f>
        <v>NA</v>
      </c>
      <c r="BG199" t="str">
        <f>_xlfn.IFNA(VLOOKUP($C199,[1]akclindata!$A:$U,21,FALSE),"NA")</f>
        <v>NA</v>
      </c>
      <c r="BH199" s="1" t="str">
        <f>_xlfn.IFNA(VLOOKUP($C199,[2]Sheet1!$1:$1048576,6,FALSE),_xlfn.IFNA(VLOOKUP($C199,'[2]Transfer 06.03.22'!$1:$1048576,7,FALSE),_xlfn.IFNA(VLOOKUP($C199,'[2]Transfer 06.08.22'!$1:$1048576,7,FALSE),"None")))</f>
        <v>None</v>
      </c>
    </row>
    <row r="200" spans="1:60" x14ac:dyDescent="0.25">
      <c r="A200" t="s">
        <v>563</v>
      </c>
      <c r="B200" s="3">
        <v>4.1199727397947002E-4</v>
      </c>
      <c r="C200" t="e">
        <v>#N/A</v>
      </c>
      <c r="D200">
        <v>1</v>
      </c>
      <c r="E200">
        <v>4.5</v>
      </c>
      <c r="F200" s="1" t="s">
        <v>40</v>
      </c>
      <c r="G200" t="s">
        <v>35</v>
      </c>
      <c r="H200" t="s">
        <v>36</v>
      </c>
      <c r="I200" t="s">
        <v>398</v>
      </c>
      <c r="J200" t="s">
        <v>438</v>
      </c>
      <c r="K200">
        <v>1</v>
      </c>
      <c r="L200">
        <v>57</v>
      </c>
      <c r="M200" t="s">
        <v>40</v>
      </c>
      <c r="N200" t="s">
        <v>39</v>
      </c>
      <c r="O200" t="s">
        <v>40</v>
      </c>
      <c r="P200" t="s">
        <v>40</v>
      </c>
      <c r="Q200" t="s">
        <v>40</v>
      </c>
      <c r="S200" t="s">
        <v>40</v>
      </c>
      <c r="T200" t="s">
        <v>40</v>
      </c>
      <c r="U200" t="s">
        <v>40</v>
      </c>
      <c r="V200" t="s">
        <v>40</v>
      </c>
      <c r="X200" s="1">
        <v>43619</v>
      </c>
      <c r="Y200" t="s">
        <v>40</v>
      </c>
      <c r="Z200" t="s">
        <v>444</v>
      </c>
      <c r="AA200">
        <v>7.3863333329999996</v>
      </c>
      <c r="AB200">
        <v>33.238500000000002</v>
      </c>
      <c r="AC200" s="1">
        <v>43686</v>
      </c>
      <c r="AD200" t="s">
        <v>564</v>
      </c>
      <c r="AE200" t="s">
        <v>530</v>
      </c>
      <c r="AF200">
        <v>4</v>
      </c>
      <c r="AG200" t="s">
        <v>550</v>
      </c>
      <c r="AH200">
        <v>15.29</v>
      </c>
      <c r="AI200" s="1">
        <v>44551</v>
      </c>
      <c r="AJ200">
        <v>11860694014</v>
      </c>
      <c r="AK200">
        <v>117432614</v>
      </c>
      <c r="AL200">
        <v>41.98</v>
      </c>
      <c r="AM200">
        <v>58.02</v>
      </c>
      <c r="AN200">
        <v>97.37</v>
      </c>
      <c r="AO200">
        <v>93.16</v>
      </c>
      <c r="AP200" t="s">
        <v>398</v>
      </c>
      <c r="AQ200" t="s">
        <v>46</v>
      </c>
      <c r="AR200">
        <v>-3.3849266924978298</v>
      </c>
      <c r="AS200" t="s">
        <v>35</v>
      </c>
      <c r="AT200" t="s">
        <v>35</v>
      </c>
      <c r="AU200" t="s">
        <v>403</v>
      </c>
      <c r="AV200" t="str">
        <f>_xlfn.IFNA(VLOOKUP($C200,[1]akclindata!$A:$U,17,FALSE),"NA")</f>
        <v>NA</v>
      </c>
      <c r="AW200" t="str">
        <f>_xlfn.IFNA(VLOOKUP($C200,[1]akclindata!$A:$U,17,FALSE),"NA")</f>
        <v>NA</v>
      </c>
      <c r="AX200" t="str">
        <f>_xlfn.IFNA(VLOOKUP($C200,[1]akclindata!$A:$U,7,FALSE),"NA")</f>
        <v>NA</v>
      </c>
      <c r="AY200" t="str">
        <f>_xlfn.IFNA(VLOOKUP($C200,[1]akclindata!$A:$U,8,FALSE),"NA")</f>
        <v>NA</v>
      </c>
      <c r="AZ200" t="str">
        <f>_xlfn.IFNA(VLOOKUP($C200,[1]akclindata!$A:$U,9,FALSE),"NA")</f>
        <v>NA</v>
      </c>
      <c r="BA200" t="str">
        <f>_xlfn.IFNA(VLOOKUP($C200,[1]akclindata!$A:$U,10,FALSE),"NA")</f>
        <v>NA</v>
      </c>
      <c r="BB200" t="str">
        <f>_xlfn.IFNA(VLOOKUP($C200,[1]akclindata!$A:$U,11,FALSE),"NA")</f>
        <v>NA</v>
      </c>
      <c r="BC200" s="1" t="str">
        <f>_xlfn.IFNA(VLOOKUP($C200,[1]akclindata!$A:$U,6,FALSE),"NA")</f>
        <v>NA</v>
      </c>
      <c r="BD200" s="1" t="str">
        <f>_xlfn.IFNA(VLOOKUP($C200,[1]akclindata!$A:$U,18,FALSE),"NA")</f>
        <v>NA</v>
      </c>
      <c r="BE200" s="1" t="str">
        <f>_xlfn.IFNA(VLOOKUP($C200,[1]akclindata!$A:$U,19,FALSE),"NA")</f>
        <v>NA</v>
      </c>
      <c r="BF200" s="1" t="str">
        <f>_xlfn.IFNA(VLOOKUP($C200,[1]akclindata!$A:$U,20,FALSE),"NA")</f>
        <v>NA</v>
      </c>
      <c r="BG200" t="str">
        <f>_xlfn.IFNA(VLOOKUP($C200,[1]akclindata!$A:$U,21,FALSE),"NA")</f>
        <v>NA</v>
      </c>
      <c r="BH200" s="1" t="str">
        <f>_xlfn.IFNA(VLOOKUP($C200,[2]Sheet1!$1:$1048576,6,FALSE),_xlfn.IFNA(VLOOKUP($C200,'[2]Transfer 06.03.22'!$1:$1048576,7,FALSE),_xlfn.IFNA(VLOOKUP($C200,'[2]Transfer 06.08.22'!$1:$1048576,7,FALSE),"None")))</f>
        <v>None</v>
      </c>
    </row>
    <row r="201" spans="1:60" x14ac:dyDescent="0.25">
      <c r="A201" t="s">
        <v>565</v>
      </c>
      <c r="B201">
        <v>3.7734219153427199E-3</v>
      </c>
      <c r="C201" t="e">
        <v>#N/A</v>
      </c>
      <c r="D201">
        <v>1</v>
      </c>
      <c r="E201">
        <v>4.5</v>
      </c>
      <c r="F201" s="1" t="s">
        <v>40</v>
      </c>
      <c r="G201" t="s">
        <v>35</v>
      </c>
      <c r="H201" t="s">
        <v>36</v>
      </c>
      <c r="I201" t="s">
        <v>398</v>
      </c>
      <c r="J201" t="s">
        <v>438</v>
      </c>
      <c r="K201">
        <v>1</v>
      </c>
      <c r="L201">
        <v>50</v>
      </c>
      <c r="M201" t="s">
        <v>40</v>
      </c>
      <c r="N201" t="s">
        <v>39</v>
      </c>
      <c r="O201" t="s">
        <v>40</v>
      </c>
      <c r="P201" t="s">
        <v>40</v>
      </c>
      <c r="Q201" t="s">
        <v>40</v>
      </c>
      <c r="S201" t="s">
        <v>40</v>
      </c>
      <c r="T201" t="s">
        <v>40</v>
      </c>
      <c r="U201" t="s">
        <v>40</v>
      </c>
      <c r="V201" t="s">
        <v>40</v>
      </c>
      <c r="X201" s="1">
        <v>43619</v>
      </c>
      <c r="Y201" t="s">
        <v>40</v>
      </c>
      <c r="Z201" t="s">
        <v>444</v>
      </c>
      <c r="AA201">
        <v>5.2301111110000003</v>
      </c>
      <c r="AB201">
        <v>23.535499999999999</v>
      </c>
      <c r="AC201" s="1">
        <v>43686</v>
      </c>
      <c r="AD201" t="s">
        <v>564</v>
      </c>
      <c r="AE201" t="s">
        <v>532</v>
      </c>
      <c r="AF201">
        <v>4</v>
      </c>
      <c r="AG201" t="s">
        <v>550</v>
      </c>
      <c r="AH201">
        <v>15.76</v>
      </c>
      <c r="AI201" s="1">
        <v>44551</v>
      </c>
      <c r="AJ201">
        <v>9843801784</v>
      </c>
      <c r="AK201">
        <v>97463384</v>
      </c>
      <c r="AL201">
        <v>41.14</v>
      </c>
      <c r="AM201">
        <v>58.86</v>
      </c>
      <c r="AN201">
        <v>97.65</v>
      </c>
      <c r="AO201">
        <v>93.74</v>
      </c>
      <c r="AP201" t="s">
        <v>398</v>
      </c>
      <c r="AQ201" t="s">
        <v>46</v>
      </c>
      <c r="AR201">
        <v>-2.4216227565646902</v>
      </c>
      <c r="AS201" t="s">
        <v>35</v>
      </c>
      <c r="AT201" t="s">
        <v>35</v>
      </c>
      <c r="AU201" t="s">
        <v>403</v>
      </c>
      <c r="AV201" t="str">
        <f>_xlfn.IFNA(VLOOKUP($C201,[1]akclindata!$A:$U,17,FALSE),"NA")</f>
        <v>NA</v>
      </c>
      <c r="AW201" t="str">
        <f>_xlfn.IFNA(VLOOKUP($C201,[1]akclindata!$A:$U,17,FALSE),"NA")</f>
        <v>NA</v>
      </c>
      <c r="AX201" t="str">
        <f>_xlfn.IFNA(VLOOKUP($C201,[1]akclindata!$A:$U,7,FALSE),"NA")</f>
        <v>NA</v>
      </c>
      <c r="AY201" t="str">
        <f>_xlfn.IFNA(VLOOKUP($C201,[1]akclindata!$A:$U,8,FALSE),"NA")</f>
        <v>NA</v>
      </c>
      <c r="AZ201" t="str">
        <f>_xlfn.IFNA(VLOOKUP($C201,[1]akclindata!$A:$U,9,FALSE),"NA")</f>
        <v>NA</v>
      </c>
      <c r="BA201" t="str">
        <f>_xlfn.IFNA(VLOOKUP($C201,[1]akclindata!$A:$U,10,FALSE),"NA")</f>
        <v>NA</v>
      </c>
      <c r="BB201" t="str">
        <f>_xlfn.IFNA(VLOOKUP($C201,[1]akclindata!$A:$U,11,FALSE),"NA")</f>
        <v>NA</v>
      </c>
      <c r="BC201" s="1" t="str">
        <f>_xlfn.IFNA(VLOOKUP($C201,[1]akclindata!$A:$U,6,FALSE),"NA")</f>
        <v>NA</v>
      </c>
      <c r="BD201" s="1" t="str">
        <f>_xlfn.IFNA(VLOOKUP($C201,[1]akclindata!$A:$U,18,FALSE),"NA")</f>
        <v>NA</v>
      </c>
      <c r="BE201" s="1" t="str">
        <f>_xlfn.IFNA(VLOOKUP($C201,[1]akclindata!$A:$U,19,FALSE),"NA")</f>
        <v>NA</v>
      </c>
      <c r="BF201" s="1" t="str">
        <f>_xlfn.IFNA(VLOOKUP($C201,[1]akclindata!$A:$U,20,FALSE),"NA")</f>
        <v>NA</v>
      </c>
      <c r="BG201" t="str">
        <f>_xlfn.IFNA(VLOOKUP($C201,[1]akclindata!$A:$U,21,FALSE),"NA")</f>
        <v>NA</v>
      </c>
      <c r="BH201" s="1" t="str">
        <f>_xlfn.IFNA(VLOOKUP($C201,[2]Sheet1!$1:$1048576,6,FALSE),_xlfn.IFNA(VLOOKUP($C201,'[2]Transfer 06.03.22'!$1:$1048576,7,FALSE),_xlfn.IFNA(VLOOKUP($C201,'[2]Transfer 06.08.22'!$1:$1048576,7,FALSE),"None")))</f>
        <v>None</v>
      </c>
    </row>
    <row r="202" spans="1:60" x14ac:dyDescent="0.25">
      <c r="A202" t="s">
        <v>566</v>
      </c>
      <c r="B202">
        <v>2.0670434961746601E-3</v>
      </c>
      <c r="C202" t="e">
        <v>#N/A</v>
      </c>
      <c r="D202">
        <v>1</v>
      </c>
      <c r="E202">
        <v>4.5999999999999996</v>
      </c>
      <c r="F202" s="1" t="s">
        <v>40</v>
      </c>
      <c r="G202" t="s">
        <v>35</v>
      </c>
      <c r="H202" t="s">
        <v>36</v>
      </c>
      <c r="I202" t="s">
        <v>398</v>
      </c>
      <c r="J202" t="s">
        <v>438</v>
      </c>
      <c r="K202">
        <v>1</v>
      </c>
      <c r="L202">
        <v>73</v>
      </c>
      <c r="M202" t="s">
        <v>40</v>
      </c>
      <c r="N202" t="s">
        <v>39</v>
      </c>
      <c r="O202" t="s">
        <v>40</v>
      </c>
      <c r="P202" t="s">
        <v>40</v>
      </c>
      <c r="Q202" t="s">
        <v>40</v>
      </c>
      <c r="S202" t="s">
        <v>40</v>
      </c>
      <c r="T202" t="s">
        <v>40</v>
      </c>
      <c r="U202" t="s">
        <v>40</v>
      </c>
      <c r="V202" t="s">
        <v>40</v>
      </c>
      <c r="X202" s="1">
        <v>43619</v>
      </c>
      <c r="Y202" t="s">
        <v>40</v>
      </c>
      <c r="Z202" t="s">
        <v>444</v>
      </c>
      <c r="AA202">
        <v>7.9378260870000004</v>
      </c>
      <c r="AB202">
        <v>36.514000000000003</v>
      </c>
      <c r="AC202" s="1">
        <v>43686</v>
      </c>
      <c r="AD202">
        <v>75</v>
      </c>
      <c r="AE202" t="s">
        <v>432</v>
      </c>
      <c r="AF202">
        <v>4</v>
      </c>
      <c r="AG202" t="s">
        <v>440</v>
      </c>
      <c r="AH202">
        <v>11.83</v>
      </c>
      <c r="AI202" s="1">
        <v>44510</v>
      </c>
      <c r="AJ202">
        <v>7215140030</v>
      </c>
      <c r="AK202">
        <v>71437030</v>
      </c>
      <c r="AL202">
        <v>2.2000000000000001E-3</v>
      </c>
      <c r="AM202">
        <v>41.36</v>
      </c>
      <c r="AN202">
        <v>97.48</v>
      </c>
      <c r="AO202">
        <v>93.56</v>
      </c>
      <c r="AP202" t="s">
        <v>398</v>
      </c>
      <c r="AQ202" t="s">
        <v>46</v>
      </c>
      <c r="AR202">
        <v>-2.6837517498853698</v>
      </c>
      <c r="AS202" t="s">
        <v>35</v>
      </c>
      <c r="AT202" t="s">
        <v>35</v>
      </c>
      <c r="AU202" t="s">
        <v>403</v>
      </c>
      <c r="AV202" t="str">
        <f>_xlfn.IFNA(VLOOKUP($C202,[1]akclindata!$A:$U,17,FALSE),"NA")</f>
        <v>NA</v>
      </c>
      <c r="AW202" t="str">
        <f>_xlfn.IFNA(VLOOKUP($C202,[1]akclindata!$A:$U,17,FALSE),"NA")</f>
        <v>NA</v>
      </c>
      <c r="AX202" t="str">
        <f>_xlfn.IFNA(VLOOKUP($C202,[1]akclindata!$A:$U,7,FALSE),"NA")</f>
        <v>NA</v>
      </c>
      <c r="AY202" t="str">
        <f>_xlfn.IFNA(VLOOKUP($C202,[1]akclindata!$A:$U,8,FALSE),"NA")</f>
        <v>NA</v>
      </c>
      <c r="AZ202" t="str">
        <f>_xlfn.IFNA(VLOOKUP($C202,[1]akclindata!$A:$U,9,FALSE),"NA")</f>
        <v>NA</v>
      </c>
      <c r="BA202" t="str">
        <f>_xlfn.IFNA(VLOOKUP($C202,[1]akclindata!$A:$U,10,FALSE),"NA")</f>
        <v>NA</v>
      </c>
      <c r="BB202" t="str">
        <f>_xlfn.IFNA(VLOOKUP($C202,[1]akclindata!$A:$U,11,FALSE),"NA")</f>
        <v>NA</v>
      </c>
      <c r="BC202" s="1" t="str">
        <f>_xlfn.IFNA(VLOOKUP($C202,[1]akclindata!$A:$U,6,FALSE),"NA")</f>
        <v>NA</v>
      </c>
      <c r="BD202" s="1" t="str">
        <f>_xlfn.IFNA(VLOOKUP($C202,[1]akclindata!$A:$U,18,FALSE),"NA")</f>
        <v>NA</v>
      </c>
      <c r="BE202" s="1" t="str">
        <f>_xlfn.IFNA(VLOOKUP($C202,[1]akclindata!$A:$U,19,FALSE),"NA")</f>
        <v>NA</v>
      </c>
      <c r="BF202" s="1" t="str">
        <f>_xlfn.IFNA(VLOOKUP($C202,[1]akclindata!$A:$U,20,FALSE),"NA")</f>
        <v>NA</v>
      </c>
      <c r="BG202" t="str">
        <f>_xlfn.IFNA(VLOOKUP($C202,[1]akclindata!$A:$U,21,FALSE),"NA")</f>
        <v>NA</v>
      </c>
      <c r="BH202" s="1" t="str">
        <f>_xlfn.IFNA(VLOOKUP($C202,[2]Sheet1!$1:$1048576,6,FALSE),_xlfn.IFNA(VLOOKUP($C202,'[2]Transfer 06.03.22'!$1:$1048576,7,FALSE),_xlfn.IFNA(VLOOKUP($C202,'[2]Transfer 06.08.22'!$1:$1048576,7,FALSE),"None")))</f>
        <v>None</v>
      </c>
    </row>
    <row r="203" spans="1:60" x14ac:dyDescent="0.25">
      <c r="A203" t="s">
        <v>567</v>
      </c>
      <c r="B203" s="3">
        <v>4.1074275572633E-4</v>
      </c>
      <c r="C203" t="e">
        <v>#N/A</v>
      </c>
      <c r="D203">
        <v>1</v>
      </c>
      <c r="E203">
        <v>4.5</v>
      </c>
      <c r="F203" s="1" t="s">
        <v>40</v>
      </c>
      <c r="G203" t="s">
        <v>35</v>
      </c>
      <c r="H203" t="s">
        <v>36</v>
      </c>
      <c r="I203" t="s">
        <v>398</v>
      </c>
      <c r="J203" t="s">
        <v>438</v>
      </c>
      <c r="K203">
        <v>2</v>
      </c>
      <c r="L203">
        <v>50</v>
      </c>
      <c r="M203" t="s">
        <v>40</v>
      </c>
      <c r="N203" t="s">
        <v>39</v>
      </c>
      <c r="O203" t="s">
        <v>40</v>
      </c>
      <c r="P203" t="s">
        <v>40</v>
      </c>
      <c r="Q203" t="s">
        <v>40</v>
      </c>
      <c r="S203" t="s">
        <v>40</v>
      </c>
      <c r="T203" t="s">
        <v>40</v>
      </c>
      <c r="U203" t="s">
        <v>40</v>
      </c>
      <c r="V203" t="s">
        <v>40</v>
      </c>
      <c r="X203" s="1">
        <v>43619</v>
      </c>
      <c r="Y203" t="s">
        <v>40</v>
      </c>
      <c r="Z203" t="s">
        <v>444</v>
      </c>
      <c r="AA203">
        <v>7.5617777779999997</v>
      </c>
      <c r="AB203">
        <v>34.027999999999999</v>
      </c>
      <c r="AC203" s="1">
        <v>43686</v>
      </c>
      <c r="AD203">
        <v>75</v>
      </c>
      <c r="AE203" t="s">
        <v>568</v>
      </c>
      <c r="AF203">
        <v>4</v>
      </c>
      <c r="AG203" t="s">
        <v>440</v>
      </c>
      <c r="AH203">
        <v>18.09</v>
      </c>
      <c r="AI203" s="1">
        <v>44510</v>
      </c>
      <c r="AJ203">
        <v>9204820436</v>
      </c>
      <c r="AK203">
        <v>91136836</v>
      </c>
      <c r="AL203">
        <v>2.3E-3</v>
      </c>
      <c r="AM203">
        <v>41.38</v>
      </c>
      <c r="AN203">
        <v>97.72</v>
      </c>
      <c r="AO203">
        <v>93.94</v>
      </c>
      <c r="AP203" t="s">
        <v>398</v>
      </c>
      <c r="AQ203" t="s">
        <v>53</v>
      </c>
      <c r="AR203">
        <v>-3.3862516675238701</v>
      </c>
      <c r="AS203" t="s">
        <v>35</v>
      </c>
      <c r="AT203" t="s">
        <v>35</v>
      </c>
      <c r="AU203" t="s">
        <v>410</v>
      </c>
      <c r="AV203" t="str">
        <f>_xlfn.IFNA(VLOOKUP($C203,[1]akclindata!$A:$U,17,FALSE),"NA")</f>
        <v>NA</v>
      </c>
      <c r="AW203" t="str">
        <f>_xlfn.IFNA(VLOOKUP($C203,[1]akclindata!$A:$U,17,FALSE),"NA")</f>
        <v>NA</v>
      </c>
      <c r="AX203" t="str">
        <f>_xlfn.IFNA(VLOOKUP($C203,[1]akclindata!$A:$U,7,FALSE),"NA")</f>
        <v>NA</v>
      </c>
      <c r="AY203" t="str">
        <f>_xlfn.IFNA(VLOOKUP($C203,[1]akclindata!$A:$U,8,FALSE),"NA")</f>
        <v>NA</v>
      </c>
      <c r="AZ203" t="str">
        <f>_xlfn.IFNA(VLOOKUP($C203,[1]akclindata!$A:$U,9,FALSE),"NA")</f>
        <v>NA</v>
      </c>
      <c r="BA203" t="str">
        <f>_xlfn.IFNA(VLOOKUP($C203,[1]akclindata!$A:$U,10,FALSE),"NA")</f>
        <v>NA</v>
      </c>
      <c r="BB203" t="str">
        <f>_xlfn.IFNA(VLOOKUP($C203,[1]akclindata!$A:$U,11,FALSE),"NA")</f>
        <v>NA</v>
      </c>
      <c r="BC203" s="1" t="str">
        <f>_xlfn.IFNA(VLOOKUP($C203,[1]akclindata!$A:$U,6,FALSE),"NA")</f>
        <v>NA</v>
      </c>
      <c r="BD203" s="1" t="str">
        <f>_xlfn.IFNA(VLOOKUP($C203,[1]akclindata!$A:$U,18,FALSE),"NA")</f>
        <v>NA</v>
      </c>
      <c r="BE203" s="1" t="str">
        <f>_xlfn.IFNA(VLOOKUP($C203,[1]akclindata!$A:$U,19,FALSE),"NA")</f>
        <v>NA</v>
      </c>
      <c r="BF203" s="1" t="str">
        <f>_xlfn.IFNA(VLOOKUP($C203,[1]akclindata!$A:$U,20,FALSE),"NA")</f>
        <v>NA</v>
      </c>
      <c r="BG203" t="str">
        <f>_xlfn.IFNA(VLOOKUP($C203,[1]akclindata!$A:$U,21,FALSE),"NA")</f>
        <v>NA</v>
      </c>
      <c r="BH203" s="1" t="str">
        <f>_xlfn.IFNA(VLOOKUP($C203,[2]Sheet1!$1:$1048576,6,FALSE),_xlfn.IFNA(VLOOKUP($C203,'[2]Transfer 06.03.22'!$1:$1048576,7,FALSE),_xlfn.IFNA(VLOOKUP($C203,'[2]Transfer 06.08.22'!$1:$1048576,7,FALSE),"None")))</f>
        <v>None</v>
      </c>
    </row>
    <row r="204" spans="1:60" x14ac:dyDescent="0.25">
      <c r="A204" t="s">
        <v>569</v>
      </c>
      <c r="B204">
        <v>1.0880792206735101E-3</v>
      </c>
      <c r="C204" t="e">
        <v>#N/A</v>
      </c>
      <c r="D204">
        <v>1</v>
      </c>
      <c r="E204">
        <v>4.5</v>
      </c>
      <c r="F204" s="1" t="s">
        <v>40</v>
      </c>
      <c r="G204" t="s">
        <v>35</v>
      </c>
      <c r="H204" t="s">
        <v>36</v>
      </c>
      <c r="I204" t="s">
        <v>398</v>
      </c>
      <c r="J204" t="s">
        <v>438</v>
      </c>
      <c r="K204">
        <v>1</v>
      </c>
      <c r="L204">
        <v>54</v>
      </c>
      <c r="M204" t="s">
        <v>40</v>
      </c>
      <c r="N204" t="s">
        <v>39</v>
      </c>
      <c r="O204" t="s">
        <v>40</v>
      </c>
      <c r="P204" t="s">
        <v>40</v>
      </c>
      <c r="Q204" t="s">
        <v>40</v>
      </c>
      <c r="S204" t="s">
        <v>40</v>
      </c>
      <c r="T204" t="s">
        <v>40</v>
      </c>
      <c r="U204" t="s">
        <v>40</v>
      </c>
      <c r="V204" t="s">
        <v>40</v>
      </c>
      <c r="X204" s="1">
        <v>43619</v>
      </c>
      <c r="Y204" t="s">
        <v>40</v>
      </c>
      <c r="Z204" t="s">
        <v>444</v>
      </c>
      <c r="AA204">
        <v>11.43455556</v>
      </c>
      <c r="AB204">
        <v>51.455500000000001</v>
      </c>
      <c r="AC204" s="1">
        <v>43686</v>
      </c>
      <c r="AD204">
        <v>75</v>
      </c>
      <c r="AE204" t="s">
        <v>537</v>
      </c>
      <c r="AF204">
        <v>4</v>
      </c>
      <c r="AG204" t="s">
        <v>440</v>
      </c>
      <c r="AH204">
        <v>8.6</v>
      </c>
      <c r="AI204" s="1">
        <v>44510</v>
      </c>
      <c r="AJ204">
        <v>9688278752</v>
      </c>
      <c r="AK204">
        <v>95923552</v>
      </c>
      <c r="AL204">
        <v>2.3E-3</v>
      </c>
      <c r="AM204">
        <v>41.78</v>
      </c>
      <c r="AN204">
        <v>97.42</v>
      </c>
      <c r="AO204">
        <v>93.39</v>
      </c>
      <c r="AP204" t="s">
        <v>398</v>
      </c>
      <c r="AQ204" t="s">
        <v>46</v>
      </c>
      <c r="AR204">
        <v>-2.9628666793809999</v>
      </c>
      <c r="AS204" t="s">
        <v>35</v>
      </c>
      <c r="AT204" t="s">
        <v>35</v>
      </c>
      <c r="AU204" t="s">
        <v>403</v>
      </c>
      <c r="AV204" t="str">
        <f>_xlfn.IFNA(VLOOKUP($C204,[1]akclindata!$A:$U,17,FALSE),"NA")</f>
        <v>NA</v>
      </c>
      <c r="AW204" t="str">
        <f>_xlfn.IFNA(VLOOKUP($C204,[1]akclindata!$A:$U,17,FALSE),"NA")</f>
        <v>NA</v>
      </c>
      <c r="AX204" t="str">
        <f>_xlfn.IFNA(VLOOKUP($C204,[1]akclindata!$A:$U,7,FALSE),"NA")</f>
        <v>NA</v>
      </c>
      <c r="AY204" t="str">
        <f>_xlfn.IFNA(VLOOKUP($C204,[1]akclindata!$A:$U,8,FALSE),"NA")</f>
        <v>NA</v>
      </c>
      <c r="AZ204" t="str">
        <f>_xlfn.IFNA(VLOOKUP($C204,[1]akclindata!$A:$U,9,FALSE),"NA")</f>
        <v>NA</v>
      </c>
      <c r="BA204" t="str">
        <f>_xlfn.IFNA(VLOOKUP($C204,[1]akclindata!$A:$U,10,FALSE),"NA")</f>
        <v>NA</v>
      </c>
      <c r="BB204" t="str">
        <f>_xlfn.IFNA(VLOOKUP($C204,[1]akclindata!$A:$U,11,FALSE),"NA")</f>
        <v>NA</v>
      </c>
      <c r="BC204" s="1" t="str">
        <f>_xlfn.IFNA(VLOOKUP($C204,[1]akclindata!$A:$U,6,FALSE),"NA")</f>
        <v>NA</v>
      </c>
      <c r="BD204" s="1" t="str">
        <f>_xlfn.IFNA(VLOOKUP($C204,[1]akclindata!$A:$U,18,FALSE),"NA")</f>
        <v>NA</v>
      </c>
      <c r="BE204" s="1" t="str">
        <f>_xlfn.IFNA(VLOOKUP($C204,[1]akclindata!$A:$U,19,FALSE),"NA")</f>
        <v>NA</v>
      </c>
      <c r="BF204" s="1" t="str">
        <f>_xlfn.IFNA(VLOOKUP($C204,[1]akclindata!$A:$U,20,FALSE),"NA")</f>
        <v>NA</v>
      </c>
      <c r="BG204" t="str">
        <f>_xlfn.IFNA(VLOOKUP($C204,[1]akclindata!$A:$U,21,FALSE),"NA")</f>
        <v>NA</v>
      </c>
      <c r="BH204" s="1" t="str">
        <f>_xlfn.IFNA(VLOOKUP($C204,[2]Sheet1!$1:$1048576,6,FALSE),_xlfn.IFNA(VLOOKUP($C204,'[2]Transfer 06.03.22'!$1:$1048576,7,FALSE),_xlfn.IFNA(VLOOKUP($C204,'[2]Transfer 06.08.22'!$1:$1048576,7,FALSE),"None")))</f>
        <v>None</v>
      </c>
    </row>
    <row r="205" spans="1:60" x14ac:dyDescent="0.25">
      <c r="A205" t="s">
        <v>570</v>
      </c>
      <c r="B205">
        <v>2.0133887878934398E-3</v>
      </c>
      <c r="C205" t="e">
        <v>#N/A</v>
      </c>
      <c r="D205">
        <v>1</v>
      </c>
      <c r="E205">
        <v>4.5</v>
      </c>
      <c r="F205" s="1" t="s">
        <v>40</v>
      </c>
      <c r="G205" t="s">
        <v>35</v>
      </c>
      <c r="H205" t="s">
        <v>36</v>
      </c>
      <c r="I205" t="s">
        <v>398</v>
      </c>
      <c r="J205" t="s">
        <v>438</v>
      </c>
      <c r="K205">
        <v>2</v>
      </c>
      <c r="L205">
        <v>50</v>
      </c>
      <c r="M205" t="s">
        <v>40</v>
      </c>
      <c r="N205" t="s">
        <v>39</v>
      </c>
      <c r="O205" t="s">
        <v>40</v>
      </c>
      <c r="P205" t="s">
        <v>40</v>
      </c>
      <c r="Q205" t="s">
        <v>40</v>
      </c>
      <c r="S205" t="s">
        <v>40</v>
      </c>
      <c r="T205" t="s">
        <v>40</v>
      </c>
      <c r="U205" t="s">
        <v>40</v>
      </c>
      <c r="V205" t="s">
        <v>40</v>
      </c>
      <c r="X205" s="1">
        <v>43619</v>
      </c>
      <c r="Y205" t="s">
        <v>40</v>
      </c>
      <c r="Z205" t="s">
        <v>444</v>
      </c>
      <c r="AA205">
        <v>6.673666667</v>
      </c>
      <c r="AB205">
        <v>30.031500000000001</v>
      </c>
      <c r="AC205" s="1">
        <v>43686</v>
      </c>
      <c r="AD205">
        <v>75</v>
      </c>
      <c r="AE205" t="s">
        <v>540</v>
      </c>
      <c r="AF205">
        <v>4</v>
      </c>
      <c r="AG205" t="s">
        <v>440</v>
      </c>
      <c r="AH205">
        <v>23.14</v>
      </c>
      <c r="AI205" s="1">
        <v>44510</v>
      </c>
      <c r="AJ205">
        <v>7801031536</v>
      </c>
      <c r="AK205">
        <v>77237936</v>
      </c>
      <c r="AL205">
        <v>2.3E-3</v>
      </c>
      <c r="AM205">
        <v>40.98</v>
      </c>
      <c r="AN205">
        <v>97.73</v>
      </c>
      <c r="AO205">
        <v>93.97</v>
      </c>
      <c r="AP205" t="s">
        <v>398</v>
      </c>
      <c r="AQ205" t="s">
        <v>53</v>
      </c>
      <c r="AR205">
        <v>-2.6951970691245202</v>
      </c>
      <c r="AS205" t="s">
        <v>35</v>
      </c>
      <c r="AT205" t="s">
        <v>35</v>
      </c>
      <c r="AU205" t="s">
        <v>410</v>
      </c>
      <c r="AV205" t="str">
        <f>_xlfn.IFNA(VLOOKUP($C205,[1]akclindata!$A:$U,17,FALSE),"NA")</f>
        <v>NA</v>
      </c>
      <c r="AW205" t="str">
        <f>_xlfn.IFNA(VLOOKUP($C205,[1]akclindata!$A:$U,17,FALSE),"NA")</f>
        <v>NA</v>
      </c>
      <c r="AX205" t="str">
        <f>_xlfn.IFNA(VLOOKUP($C205,[1]akclindata!$A:$U,7,FALSE),"NA")</f>
        <v>NA</v>
      </c>
      <c r="AY205" t="str">
        <f>_xlfn.IFNA(VLOOKUP($C205,[1]akclindata!$A:$U,8,FALSE),"NA")</f>
        <v>NA</v>
      </c>
      <c r="AZ205" t="str">
        <f>_xlfn.IFNA(VLOOKUP($C205,[1]akclindata!$A:$U,9,FALSE),"NA")</f>
        <v>NA</v>
      </c>
      <c r="BA205" t="str">
        <f>_xlfn.IFNA(VLOOKUP($C205,[1]akclindata!$A:$U,10,FALSE),"NA")</f>
        <v>NA</v>
      </c>
      <c r="BB205" t="str">
        <f>_xlfn.IFNA(VLOOKUP($C205,[1]akclindata!$A:$U,11,FALSE),"NA")</f>
        <v>NA</v>
      </c>
      <c r="BC205" s="1" t="str">
        <f>_xlfn.IFNA(VLOOKUP($C205,[1]akclindata!$A:$U,6,FALSE),"NA")</f>
        <v>NA</v>
      </c>
      <c r="BD205" s="1" t="str">
        <f>_xlfn.IFNA(VLOOKUP($C205,[1]akclindata!$A:$U,18,FALSE),"NA")</f>
        <v>NA</v>
      </c>
      <c r="BE205" s="1" t="str">
        <f>_xlfn.IFNA(VLOOKUP($C205,[1]akclindata!$A:$U,19,FALSE),"NA")</f>
        <v>NA</v>
      </c>
      <c r="BF205" s="1" t="str">
        <f>_xlfn.IFNA(VLOOKUP($C205,[1]akclindata!$A:$U,20,FALSE),"NA")</f>
        <v>NA</v>
      </c>
      <c r="BG205" t="str">
        <f>_xlfn.IFNA(VLOOKUP($C205,[1]akclindata!$A:$U,21,FALSE),"NA")</f>
        <v>NA</v>
      </c>
      <c r="BH205" s="1" t="str">
        <f>_xlfn.IFNA(VLOOKUP($C205,[2]Sheet1!$1:$1048576,6,FALSE),_xlfn.IFNA(VLOOKUP($C205,'[2]Transfer 06.03.22'!$1:$1048576,7,FALSE),_xlfn.IFNA(VLOOKUP($C205,'[2]Transfer 06.08.22'!$1:$1048576,7,FALSE),"None")))</f>
        <v>None</v>
      </c>
    </row>
    <row r="206" spans="1:60" x14ac:dyDescent="0.25">
      <c r="A206" t="s">
        <v>571</v>
      </c>
      <c r="B206">
        <v>1.61195811242722E-3</v>
      </c>
      <c r="C206" t="e">
        <v>#N/A</v>
      </c>
      <c r="D206">
        <v>1</v>
      </c>
      <c r="E206">
        <v>4.5</v>
      </c>
      <c r="F206" s="1" t="s">
        <v>40</v>
      </c>
      <c r="G206" t="s">
        <v>35</v>
      </c>
      <c r="H206" t="s">
        <v>36</v>
      </c>
      <c r="I206" t="s">
        <v>398</v>
      </c>
      <c r="J206" t="s">
        <v>438</v>
      </c>
      <c r="K206">
        <v>1</v>
      </c>
      <c r="L206">
        <v>50</v>
      </c>
      <c r="M206" t="s">
        <v>40</v>
      </c>
      <c r="N206" t="s">
        <v>39</v>
      </c>
      <c r="O206" t="s">
        <v>40</v>
      </c>
      <c r="P206" t="s">
        <v>40</v>
      </c>
      <c r="Q206" t="s">
        <v>40</v>
      </c>
      <c r="S206" t="s">
        <v>40</v>
      </c>
      <c r="T206" t="s">
        <v>40</v>
      </c>
      <c r="U206" t="s">
        <v>40</v>
      </c>
      <c r="V206" t="s">
        <v>40</v>
      </c>
      <c r="X206" s="1">
        <v>43619</v>
      </c>
      <c r="Y206" t="s">
        <v>40</v>
      </c>
      <c r="Z206" t="s">
        <v>444</v>
      </c>
      <c r="AA206">
        <v>19.850222219999999</v>
      </c>
      <c r="AB206">
        <v>89.325999999999993</v>
      </c>
      <c r="AC206" s="1">
        <v>43686</v>
      </c>
      <c r="AD206">
        <v>75</v>
      </c>
      <c r="AE206" t="s">
        <v>572</v>
      </c>
      <c r="AF206">
        <v>4</v>
      </c>
      <c r="AG206" t="s">
        <v>440</v>
      </c>
      <c r="AH206">
        <v>19.95</v>
      </c>
      <c r="AI206" s="1">
        <v>44510</v>
      </c>
      <c r="AJ206">
        <v>18374386822</v>
      </c>
      <c r="AK206">
        <v>181924622</v>
      </c>
      <c r="AL206">
        <v>7.9500000000000001E-2</v>
      </c>
      <c r="AM206">
        <v>42.33</v>
      </c>
      <c r="AN206">
        <v>97.34</v>
      </c>
      <c r="AO206">
        <v>93.4</v>
      </c>
      <c r="AP206" t="s">
        <v>398</v>
      </c>
      <c r="AQ206" t="s">
        <v>46</v>
      </c>
      <c r="AR206">
        <v>-2.7919456183953502</v>
      </c>
      <c r="AS206" t="s">
        <v>35</v>
      </c>
      <c r="AT206" t="s">
        <v>35</v>
      </c>
      <c r="AU206" t="s">
        <v>403</v>
      </c>
      <c r="AV206" t="str">
        <f>_xlfn.IFNA(VLOOKUP($C206,[1]akclindata!$A:$U,17,FALSE),"NA")</f>
        <v>NA</v>
      </c>
      <c r="AW206" t="str">
        <f>_xlfn.IFNA(VLOOKUP($C206,[1]akclindata!$A:$U,17,FALSE),"NA")</f>
        <v>NA</v>
      </c>
      <c r="AX206" t="str">
        <f>_xlfn.IFNA(VLOOKUP($C206,[1]akclindata!$A:$U,7,FALSE),"NA")</f>
        <v>NA</v>
      </c>
      <c r="AY206" t="str">
        <f>_xlfn.IFNA(VLOOKUP($C206,[1]akclindata!$A:$U,8,FALSE),"NA")</f>
        <v>NA</v>
      </c>
      <c r="AZ206" t="str">
        <f>_xlfn.IFNA(VLOOKUP($C206,[1]akclindata!$A:$U,9,FALSE),"NA")</f>
        <v>NA</v>
      </c>
      <c r="BA206" t="str">
        <f>_xlfn.IFNA(VLOOKUP($C206,[1]akclindata!$A:$U,10,FALSE),"NA")</f>
        <v>NA</v>
      </c>
      <c r="BB206" t="str">
        <f>_xlfn.IFNA(VLOOKUP($C206,[1]akclindata!$A:$U,11,FALSE),"NA")</f>
        <v>NA</v>
      </c>
      <c r="BC206" s="1" t="str">
        <f>_xlfn.IFNA(VLOOKUP($C206,[1]akclindata!$A:$U,6,FALSE),"NA")</f>
        <v>NA</v>
      </c>
      <c r="BD206" s="1" t="str">
        <f>_xlfn.IFNA(VLOOKUP($C206,[1]akclindata!$A:$U,18,FALSE),"NA")</f>
        <v>NA</v>
      </c>
      <c r="BE206" s="1" t="str">
        <f>_xlfn.IFNA(VLOOKUP($C206,[1]akclindata!$A:$U,19,FALSE),"NA")</f>
        <v>NA</v>
      </c>
      <c r="BF206" s="1" t="str">
        <f>_xlfn.IFNA(VLOOKUP($C206,[1]akclindata!$A:$U,20,FALSE),"NA")</f>
        <v>NA</v>
      </c>
      <c r="BG206" t="str">
        <f>_xlfn.IFNA(VLOOKUP($C206,[1]akclindata!$A:$U,21,FALSE),"NA")</f>
        <v>NA</v>
      </c>
      <c r="BH206" s="1" t="str">
        <f>_xlfn.IFNA(VLOOKUP($C206,[2]Sheet1!$1:$1048576,6,FALSE),_xlfn.IFNA(VLOOKUP($C206,'[2]Transfer 06.03.22'!$1:$1048576,7,FALSE),_xlfn.IFNA(VLOOKUP($C206,'[2]Transfer 06.08.22'!$1:$1048576,7,FALSE),"None")))</f>
        <v>None</v>
      </c>
    </row>
    <row r="207" spans="1:60" x14ac:dyDescent="0.25">
      <c r="A207" t="s">
        <v>573</v>
      </c>
      <c r="B207" s="3">
        <v>2.2765914431228E-5</v>
      </c>
      <c r="C207" t="e">
        <v>#N/A</v>
      </c>
      <c r="D207">
        <v>1</v>
      </c>
      <c r="E207">
        <v>4.5</v>
      </c>
      <c r="F207" s="1" t="s">
        <v>40</v>
      </c>
      <c r="G207" t="s">
        <v>35</v>
      </c>
      <c r="H207" t="s">
        <v>36</v>
      </c>
      <c r="I207" t="s">
        <v>398</v>
      </c>
      <c r="J207" t="s">
        <v>438</v>
      </c>
      <c r="K207">
        <v>1</v>
      </c>
      <c r="L207">
        <v>50</v>
      </c>
      <c r="M207" t="s">
        <v>40</v>
      </c>
      <c r="N207" t="s">
        <v>39</v>
      </c>
      <c r="O207" t="s">
        <v>40</v>
      </c>
      <c r="P207" t="s">
        <v>40</v>
      </c>
      <c r="Q207" t="s">
        <v>40</v>
      </c>
      <c r="S207" t="s">
        <v>40</v>
      </c>
      <c r="T207" t="s">
        <v>40</v>
      </c>
      <c r="U207" t="s">
        <v>40</v>
      </c>
      <c r="V207" t="s">
        <v>40</v>
      </c>
      <c r="X207" s="1">
        <v>43619</v>
      </c>
      <c r="Y207" t="s">
        <v>40</v>
      </c>
      <c r="Z207" t="s">
        <v>444</v>
      </c>
      <c r="AA207">
        <v>5.8908888890000002</v>
      </c>
      <c r="AB207">
        <v>26.509</v>
      </c>
      <c r="AC207" s="1">
        <v>43687</v>
      </c>
      <c r="AD207">
        <v>37</v>
      </c>
      <c r="AE207" t="s">
        <v>418</v>
      </c>
      <c r="AF207">
        <v>4</v>
      </c>
      <c r="AG207" t="s">
        <v>550</v>
      </c>
      <c r="AH207">
        <v>6.27</v>
      </c>
      <c r="AI207" s="1">
        <v>44510</v>
      </c>
      <c r="AJ207">
        <v>8758870086</v>
      </c>
      <c r="AK207">
        <v>86721486</v>
      </c>
      <c r="AL207">
        <v>2.3999999999999998E-3</v>
      </c>
      <c r="AM207">
        <v>42.89</v>
      </c>
      <c r="AN207">
        <v>97.09</v>
      </c>
      <c r="AO207">
        <v>93.12</v>
      </c>
      <c r="AP207" t="s">
        <v>398</v>
      </c>
      <c r="AQ207" t="s">
        <v>46</v>
      </c>
      <c r="AR207">
        <v>-4.6427050136138597</v>
      </c>
      <c r="AS207" t="s">
        <v>35</v>
      </c>
      <c r="AT207" t="s">
        <v>35</v>
      </c>
      <c r="AU207" t="s">
        <v>403</v>
      </c>
      <c r="AV207" t="str">
        <f>_xlfn.IFNA(VLOOKUP($C207,[1]akclindata!$A:$U,17,FALSE),"NA")</f>
        <v>NA</v>
      </c>
      <c r="AW207" t="str">
        <f>_xlfn.IFNA(VLOOKUP($C207,[1]akclindata!$A:$U,17,FALSE),"NA")</f>
        <v>NA</v>
      </c>
      <c r="AX207" t="str">
        <f>_xlfn.IFNA(VLOOKUP($C207,[1]akclindata!$A:$U,7,FALSE),"NA")</f>
        <v>NA</v>
      </c>
      <c r="AY207" t="str">
        <f>_xlfn.IFNA(VLOOKUP($C207,[1]akclindata!$A:$U,8,FALSE),"NA")</f>
        <v>NA</v>
      </c>
      <c r="AZ207" t="str">
        <f>_xlfn.IFNA(VLOOKUP($C207,[1]akclindata!$A:$U,9,FALSE),"NA")</f>
        <v>NA</v>
      </c>
      <c r="BA207" t="str">
        <f>_xlfn.IFNA(VLOOKUP($C207,[1]akclindata!$A:$U,10,FALSE),"NA")</f>
        <v>NA</v>
      </c>
      <c r="BB207" t="str">
        <f>_xlfn.IFNA(VLOOKUP($C207,[1]akclindata!$A:$U,11,FALSE),"NA")</f>
        <v>NA</v>
      </c>
      <c r="BC207" s="1" t="str">
        <f>_xlfn.IFNA(VLOOKUP($C207,[1]akclindata!$A:$U,6,FALSE),"NA")</f>
        <v>NA</v>
      </c>
      <c r="BD207" s="1" t="str">
        <f>_xlfn.IFNA(VLOOKUP($C207,[1]akclindata!$A:$U,18,FALSE),"NA")</f>
        <v>NA</v>
      </c>
      <c r="BE207" s="1" t="str">
        <f>_xlfn.IFNA(VLOOKUP($C207,[1]akclindata!$A:$U,19,FALSE),"NA")</f>
        <v>NA</v>
      </c>
      <c r="BF207" s="1" t="str">
        <f>_xlfn.IFNA(VLOOKUP($C207,[1]akclindata!$A:$U,20,FALSE),"NA")</f>
        <v>NA</v>
      </c>
      <c r="BG207" t="str">
        <f>_xlfn.IFNA(VLOOKUP($C207,[1]akclindata!$A:$U,21,FALSE),"NA")</f>
        <v>NA</v>
      </c>
      <c r="BH207" s="1" t="str">
        <f>_xlfn.IFNA(VLOOKUP($C207,[2]Sheet1!$1:$1048576,6,FALSE),_xlfn.IFNA(VLOOKUP($C207,'[2]Transfer 06.03.22'!$1:$1048576,7,FALSE),_xlfn.IFNA(VLOOKUP($C207,'[2]Transfer 06.08.22'!$1:$1048576,7,FALSE),"None")))</f>
        <v>None</v>
      </c>
    </row>
    <row r="208" spans="1:60" x14ac:dyDescent="0.25">
      <c r="A208" t="s">
        <v>574</v>
      </c>
      <c r="B208">
        <v>2.46903665749203E-3</v>
      </c>
      <c r="C208" t="e">
        <v>#N/A</v>
      </c>
      <c r="D208">
        <v>1</v>
      </c>
      <c r="E208">
        <v>4.5</v>
      </c>
      <c r="F208" s="1" t="s">
        <v>40</v>
      </c>
      <c r="G208" t="s">
        <v>35</v>
      </c>
      <c r="H208" t="s">
        <v>36</v>
      </c>
      <c r="I208" t="s">
        <v>398</v>
      </c>
      <c r="J208" t="s">
        <v>438</v>
      </c>
      <c r="K208">
        <v>2</v>
      </c>
      <c r="L208">
        <v>53</v>
      </c>
      <c r="M208" t="s">
        <v>40</v>
      </c>
      <c r="N208" t="s">
        <v>39</v>
      </c>
      <c r="O208" t="s">
        <v>40</v>
      </c>
      <c r="P208" t="s">
        <v>40</v>
      </c>
      <c r="Q208" t="s">
        <v>40</v>
      </c>
      <c r="S208" t="s">
        <v>40</v>
      </c>
      <c r="T208" t="s">
        <v>40</v>
      </c>
      <c r="U208" t="s">
        <v>40</v>
      </c>
      <c r="V208" t="s">
        <v>40</v>
      </c>
      <c r="X208" s="1">
        <v>43619</v>
      </c>
      <c r="Y208" t="s">
        <v>40</v>
      </c>
      <c r="Z208" t="s">
        <v>444</v>
      </c>
      <c r="AA208">
        <v>21.59188889</v>
      </c>
      <c r="AB208">
        <v>97.163499999999999</v>
      </c>
      <c r="AC208" s="1">
        <v>43687</v>
      </c>
      <c r="AD208">
        <v>37</v>
      </c>
      <c r="AE208" t="s">
        <v>420</v>
      </c>
      <c r="AF208">
        <v>4</v>
      </c>
      <c r="AG208" t="s">
        <v>550</v>
      </c>
      <c r="AH208">
        <v>34.11</v>
      </c>
      <c r="AI208" s="1">
        <v>44510</v>
      </c>
      <c r="AJ208">
        <v>10960635140</v>
      </c>
      <c r="AK208">
        <v>108521140</v>
      </c>
      <c r="AL208">
        <v>7.9600000000000004E-2</v>
      </c>
      <c r="AM208">
        <v>41.46</v>
      </c>
      <c r="AN208">
        <v>97.79</v>
      </c>
      <c r="AO208">
        <v>94.03</v>
      </c>
      <c r="AP208" t="s">
        <v>398</v>
      </c>
      <c r="AQ208" t="s">
        <v>53</v>
      </c>
      <c r="AR208">
        <v>-2.6063988471625801</v>
      </c>
      <c r="AS208" t="s">
        <v>35</v>
      </c>
      <c r="AT208" t="s">
        <v>35</v>
      </c>
      <c r="AU208" t="s">
        <v>410</v>
      </c>
      <c r="AV208" t="str">
        <f>_xlfn.IFNA(VLOOKUP($C208,[1]akclindata!$A:$U,17,FALSE),"NA")</f>
        <v>NA</v>
      </c>
      <c r="AW208" t="str">
        <f>_xlfn.IFNA(VLOOKUP($C208,[1]akclindata!$A:$U,17,FALSE),"NA")</f>
        <v>NA</v>
      </c>
      <c r="AX208" t="str">
        <f>_xlfn.IFNA(VLOOKUP($C208,[1]akclindata!$A:$U,7,FALSE),"NA")</f>
        <v>NA</v>
      </c>
      <c r="AY208" t="str">
        <f>_xlfn.IFNA(VLOOKUP($C208,[1]akclindata!$A:$U,8,FALSE),"NA")</f>
        <v>NA</v>
      </c>
      <c r="AZ208" t="str">
        <f>_xlfn.IFNA(VLOOKUP($C208,[1]akclindata!$A:$U,9,FALSE),"NA")</f>
        <v>NA</v>
      </c>
      <c r="BA208" t="str">
        <f>_xlfn.IFNA(VLOOKUP($C208,[1]akclindata!$A:$U,10,FALSE),"NA")</f>
        <v>NA</v>
      </c>
      <c r="BB208" t="str">
        <f>_xlfn.IFNA(VLOOKUP($C208,[1]akclindata!$A:$U,11,FALSE),"NA")</f>
        <v>NA</v>
      </c>
      <c r="BC208" s="1" t="str">
        <f>_xlfn.IFNA(VLOOKUP($C208,[1]akclindata!$A:$U,6,FALSE),"NA")</f>
        <v>NA</v>
      </c>
      <c r="BD208" s="1" t="str">
        <f>_xlfn.IFNA(VLOOKUP($C208,[1]akclindata!$A:$U,18,FALSE),"NA")</f>
        <v>NA</v>
      </c>
      <c r="BE208" s="1" t="str">
        <f>_xlfn.IFNA(VLOOKUP($C208,[1]akclindata!$A:$U,19,FALSE),"NA")</f>
        <v>NA</v>
      </c>
      <c r="BF208" s="1" t="str">
        <f>_xlfn.IFNA(VLOOKUP($C208,[1]akclindata!$A:$U,20,FALSE),"NA")</f>
        <v>NA</v>
      </c>
      <c r="BG208" t="str">
        <f>_xlfn.IFNA(VLOOKUP($C208,[1]akclindata!$A:$U,21,FALSE),"NA")</f>
        <v>NA</v>
      </c>
      <c r="BH208" s="1" t="str">
        <f>_xlfn.IFNA(VLOOKUP($C208,[2]Sheet1!$1:$1048576,6,FALSE),_xlfn.IFNA(VLOOKUP($C208,'[2]Transfer 06.03.22'!$1:$1048576,7,FALSE),_xlfn.IFNA(VLOOKUP($C208,'[2]Transfer 06.08.22'!$1:$1048576,7,FALSE),"None")))</f>
        <v>None</v>
      </c>
    </row>
    <row r="209" spans="1:60" x14ac:dyDescent="0.25">
      <c r="A209" t="s">
        <v>575</v>
      </c>
      <c r="B209" s="3">
        <v>4.0596008639339002E-4</v>
      </c>
      <c r="C209" t="e">
        <v>#N/A</v>
      </c>
      <c r="D209">
        <v>1</v>
      </c>
      <c r="E209">
        <v>4.7</v>
      </c>
      <c r="F209" s="1" t="s">
        <v>40</v>
      </c>
      <c r="G209" t="s">
        <v>35</v>
      </c>
      <c r="H209" t="s">
        <v>36</v>
      </c>
      <c r="I209" t="s">
        <v>398</v>
      </c>
      <c r="J209" t="s">
        <v>438</v>
      </c>
      <c r="K209">
        <v>1</v>
      </c>
      <c r="L209">
        <v>75</v>
      </c>
      <c r="M209" t="s">
        <v>40</v>
      </c>
      <c r="N209" t="s">
        <v>39</v>
      </c>
      <c r="O209" t="s">
        <v>40</v>
      </c>
      <c r="P209" t="s">
        <v>40</v>
      </c>
      <c r="Q209" t="s">
        <v>40</v>
      </c>
      <c r="S209" t="s">
        <v>40</v>
      </c>
      <c r="T209" t="s">
        <v>40</v>
      </c>
      <c r="U209" t="s">
        <v>40</v>
      </c>
      <c r="V209" t="s">
        <v>40</v>
      </c>
      <c r="X209" s="1">
        <v>43619</v>
      </c>
      <c r="Y209" t="s">
        <v>40</v>
      </c>
      <c r="Z209" t="s">
        <v>444</v>
      </c>
      <c r="AA209">
        <v>15.147872339999999</v>
      </c>
      <c r="AB209">
        <v>71.194999999999993</v>
      </c>
      <c r="AC209" s="1">
        <v>43687</v>
      </c>
      <c r="AD209">
        <v>37</v>
      </c>
      <c r="AE209" t="s">
        <v>422</v>
      </c>
      <c r="AF209">
        <v>4</v>
      </c>
      <c r="AG209" t="s">
        <v>550</v>
      </c>
      <c r="AH209">
        <v>25.88</v>
      </c>
      <c r="AI209" s="1">
        <v>44510</v>
      </c>
      <c r="AJ209">
        <v>10486784752</v>
      </c>
      <c r="AK209">
        <v>103829552</v>
      </c>
      <c r="AL209">
        <v>7.8299999999999995E-2</v>
      </c>
      <c r="AM209">
        <v>41.24</v>
      </c>
      <c r="AN209">
        <v>97.79</v>
      </c>
      <c r="AO209">
        <v>94.18</v>
      </c>
      <c r="AP209" t="s">
        <v>398</v>
      </c>
      <c r="AQ209" t="s">
        <v>46</v>
      </c>
      <c r="AR209">
        <v>-3.3913403217193498</v>
      </c>
      <c r="AS209" t="s">
        <v>35</v>
      </c>
      <c r="AT209" t="s">
        <v>35</v>
      </c>
      <c r="AU209" t="s">
        <v>403</v>
      </c>
      <c r="AV209" t="str">
        <f>_xlfn.IFNA(VLOOKUP($C209,[1]akclindata!$A:$U,17,FALSE),"NA")</f>
        <v>NA</v>
      </c>
      <c r="AW209" t="str">
        <f>_xlfn.IFNA(VLOOKUP($C209,[1]akclindata!$A:$U,17,FALSE),"NA")</f>
        <v>NA</v>
      </c>
      <c r="AX209" t="str">
        <f>_xlfn.IFNA(VLOOKUP($C209,[1]akclindata!$A:$U,7,FALSE),"NA")</f>
        <v>NA</v>
      </c>
      <c r="AY209" t="str">
        <f>_xlfn.IFNA(VLOOKUP($C209,[1]akclindata!$A:$U,8,FALSE),"NA")</f>
        <v>NA</v>
      </c>
      <c r="AZ209" t="str">
        <f>_xlfn.IFNA(VLOOKUP($C209,[1]akclindata!$A:$U,9,FALSE),"NA")</f>
        <v>NA</v>
      </c>
      <c r="BA209" t="str">
        <f>_xlfn.IFNA(VLOOKUP($C209,[1]akclindata!$A:$U,10,FALSE),"NA")</f>
        <v>NA</v>
      </c>
      <c r="BB209" t="str">
        <f>_xlfn.IFNA(VLOOKUP($C209,[1]akclindata!$A:$U,11,FALSE),"NA")</f>
        <v>NA</v>
      </c>
      <c r="BC209" s="1" t="str">
        <f>_xlfn.IFNA(VLOOKUP($C209,[1]akclindata!$A:$U,6,FALSE),"NA")</f>
        <v>NA</v>
      </c>
      <c r="BD209" s="1" t="str">
        <f>_xlfn.IFNA(VLOOKUP($C209,[1]akclindata!$A:$U,18,FALSE),"NA")</f>
        <v>NA</v>
      </c>
      <c r="BE209" s="1" t="str">
        <f>_xlfn.IFNA(VLOOKUP($C209,[1]akclindata!$A:$U,19,FALSE),"NA")</f>
        <v>NA</v>
      </c>
      <c r="BF209" s="1" t="str">
        <f>_xlfn.IFNA(VLOOKUP($C209,[1]akclindata!$A:$U,20,FALSE),"NA")</f>
        <v>NA</v>
      </c>
      <c r="BG209" t="str">
        <f>_xlfn.IFNA(VLOOKUP($C209,[1]akclindata!$A:$U,21,FALSE),"NA")</f>
        <v>NA</v>
      </c>
      <c r="BH209" s="1" t="str">
        <f>_xlfn.IFNA(VLOOKUP($C209,[2]Sheet1!$1:$1048576,6,FALSE),_xlfn.IFNA(VLOOKUP($C209,'[2]Transfer 06.03.22'!$1:$1048576,7,FALSE),_xlfn.IFNA(VLOOKUP($C209,'[2]Transfer 06.08.22'!$1:$1048576,7,FALSE),"None")))</f>
        <v>None</v>
      </c>
    </row>
    <row r="210" spans="1:60" x14ac:dyDescent="0.25">
      <c r="A210" t="s">
        <v>576</v>
      </c>
      <c r="B210" s="3">
        <v>3.3610186816549999E-4</v>
      </c>
      <c r="C210" t="e">
        <v>#N/A</v>
      </c>
      <c r="D210">
        <v>1</v>
      </c>
      <c r="E210">
        <v>4.5</v>
      </c>
      <c r="F210" s="1" t="s">
        <v>40</v>
      </c>
      <c r="G210" t="s">
        <v>35</v>
      </c>
      <c r="H210" t="s">
        <v>36</v>
      </c>
      <c r="I210" t="s">
        <v>398</v>
      </c>
      <c r="J210" t="s">
        <v>438</v>
      </c>
      <c r="K210">
        <v>1</v>
      </c>
      <c r="L210">
        <v>57</v>
      </c>
      <c r="M210" t="s">
        <v>40</v>
      </c>
      <c r="N210" t="s">
        <v>39</v>
      </c>
      <c r="O210" t="s">
        <v>40</v>
      </c>
      <c r="P210" t="s">
        <v>40</v>
      </c>
      <c r="Q210" t="s">
        <v>40</v>
      </c>
      <c r="S210" t="s">
        <v>40</v>
      </c>
      <c r="T210" t="s">
        <v>40</v>
      </c>
      <c r="U210" t="s">
        <v>40</v>
      </c>
      <c r="V210" t="s">
        <v>40</v>
      </c>
      <c r="X210" s="1">
        <v>43619</v>
      </c>
      <c r="Y210" t="s">
        <v>40</v>
      </c>
      <c r="Z210" t="s">
        <v>444</v>
      </c>
      <c r="AA210">
        <v>6.427333333</v>
      </c>
      <c r="AB210">
        <v>28.922999999999998</v>
      </c>
      <c r="AC210" s="1">
        <v>43687</v>
      </c>
      <c r="AD210">
        <v>37</v>
      </c>
      <c r="AE210" t="s">
        <v>545</v>
      </c>
      <c r="AF210">
        <v>4</v>
      </c>
      <c r="AG210" t="s">
        <v>550</v>
      </c>
      <c r="AH210">
        <v>13.5</v>
      </c>
      <c r="AI210" s="1">
        <v>44510</v>
      </c>
      <c r="AJ210">
        <v>10654032470</v>
      </c>
      <c r="AK210">
        <v>105485470</v>
      </c>
      <c r="AL210">
        <v>7.7899999999999997E-2</v>
      </c>
      <c r="AM210">
        <v>41.64</v>
      </c>
      <c r="AN210">
        <v>97.68</v>
      </c>
      <c r="AO210">
        <v>93.99</v>
      </c>
      <c r="AP210" t="s">
        <v>398</v>
      </c>
      <c r="AQ210" t="s">
        <v>46</v>
      </c>
      <c r="AR210">
        <v>-3.47338308184912</v>
      </c>
      <c r="AS210" t="s">
        <v>35</v>
      </c>
      <c r="AT210" t="s">
        <v>35</v>
      </c>
      <c r="AU210" t="s">
        <v>403</v>
      </c>
      <c r="AV210" t="str">
        <f>_xlfn.IFNA(VLOOKUP($C210,[1]akclindata!$A:$U,17,FALSE),"NA")</f>
        <v>NA</v>
      </c>
      <c r="AW210" t="str">
        <f>_xlfn.IFNA(VLOOKUP($C210,[1]akclindata!$A:$U,17,FALSE),"NA")</f>
        <v>NA</v>
      </c>
      <c r="AX210" t="str">
        <f>_xlfn.IFNA(VLOOKUP($C210,[1]akclindata!$A:$U,7,FALSE),"NA")</f>
        <v>NA</v>
      </c>
      <c r="AY210" t="str">
        <f>_xlfn.IFNA(VLOOKUP($C210,[1]akclindata!$A:$U,8,FALSE),"NA")</f>
        <v>NA</v>
      </c>
      <c r="AZ210" t="str">
        <f>_xlfn.IFNA(VLOOKUP($C210,[1]akclindata!$A:$U,9,FALSE),"NA")</f>
        <v>NA</v>
      </c>
      <c r="BA210" t="str">
        <f>_xlfn.IFNA(VLOOKUP($C210,[1]akclindata!$A:$U,10,FALSE),"NA")</f>
        <v>NA</v>
      </c>
      <c r="BB210" t="str">
        <f>_xlfn.IFNA(VLOOKUP($C210,[1]akclindata!$A:$U,11,FALSE),"NA")</f>
        <v>NA</v>
      </c>
      <c r="BC210" s="1" t="str">
        <f>_xlfn.IFNA(VLOOKUP($C210,[1]akclindata!$A:$U,6,FALSE),"NA")</f>
        <v>NA</v>
      </c>
      <c r="BD210" s="1" t="str">
        <f>_xlfn.IFNA(VLOOKUP($C210,[1]akclindata!$A:$U,18,FALSE),"NA")</f>
        <v>NA</v>
      </c>
      <c r="BE210" s="1" t="str">
        <f>_xlfn.IFNA(VLOOKUP($C210,[1]akclindata!$A:$U,19,FALSE),"NA")</f>
        <v>NA</v>
      </c>
      <c r="BF210" s="1" t="str">
        <f>_xlfn.IFNA(VLOOKUP($C210,[1]akclindata!$A:$U,20,FALSE),"NA")</f>
        <v>NA</v>
      </c>
      <c r="BG210" t="str">
        <f>_xlfn.IFNA(VLOOKUP($C210,[1]akclindata!$A:$U,21,FALSE),"NA")</f>
        <v>NA</v>
      </c>
      <c r="BH210" s="1" t="str">
        <f>_xlfn.IFNA(VLOOKUP($C210,[2]Sheet1!$1:$1048576,6,FALSE),_xlfn.IFNA(VLOOKUP($C210,'[2]Transfer 06.03.22'!$1:$1048576,7,FALSE),_xlfn.IFNA(VLOOKUP($C210,'[2]Transfer 06.08.22'!$1:$1048576,7,FALSE),"None")))</f>
        <v>None</v>
      </c>
    </row>
    <row r="211" spans="1:60" x14ac:dyDescent="0.25">
      <c r="A211" t="s">
        <v>577</v>
      </c>
      <c r="B211">
        <v>1.3402361259363101E-3</v>
      </c>
      <c r="C211" t="e">
        <v>#N/A</v>
      </c>
      <c r="D211">
        <v>1</v>
      </c>
      <c r="E211">
        <v>4.3</v>
      </c>
      <c r="F211" s="1" t="s">
        <v>40</v>
      </c>
      <c r="G211" t="s">
        <v>35</v>
      </c>
      <c r="H211" t="s">
        <v>36</v>
      </c>
      <c r="I211" t="s">
        <v>398</v>
      </c>
      <c r="J211" t="s">
        <v>438</v>
      </c>
      <c r="K211">
        <v>1</v>
      </c>
      <c r="L211">
        <v>61</v>
      </c>
      <c r="M211" t="s">
        <v>40</v>
      </c>
      <c r="N211" t="s">
        <v>39</v>
      </c>
      <c r="O211" t="s">
        <v>40</v>
      </c>
      <c r="P211" t="s">
        <v>40</v>
      </c>
      <c r="Q211" t="s">
        <v>40</v>
      </c>
      <c r="S211" t="s">
        <v>40</v>
      </c>
      <c r="T211" t="s">
        <v>40</v>
      </c>
      <c r="U211" t="s">
        <v>40</v>
      </c>
      <c r="V211" t="s">
        <v>40</v>
      </c>
      <c r="X211" s="1">
        <v>43619</v>
      </c>
      <c r="Y211" t="s">
        <v>40</v>
      </c>
      <c r="Z211" t="s">
        <v>444</v>
      </c>
      <c r="AA211">
        <v>5.3791860470000001</v>
      </c>
      <c r="AB211">
        <v>23.130500000000001</v>
      </c>
      <c r="AC211" s="1">
        <v>43687</v>
      </c>
      <c r="AD211">
        <v>37</v>
      </c>
      <c r="AE211" t="s">
        <v>547</v>
      </c>
      <c r="AF211">
        <v>4</v>
      </c>
      <c r="AG211" t="s">
        <v>550</v>
      </c>
      <c r="AH211">
        <v>10.93</v>
      </c>
      <c r="AI211" s="1">
        <v>44510</v>
      </c>
      <c r="AJ211">
        <v>8618536646</v>
      </c>
      <c r="AK211">
        <v>85332046</v>
      </c>
      <c r="AL211">
        <v>8.0199999999999994E-2</v>
      </c>
      <c r="AM211">
        <v>41.65</v>
      </c>
      <c r="AN211">
        <v>97.64</v>
      </c>
      <c r="AO211">
        <v>93.93</v>
      </c>
      <c r="AP211" t="s">
        <v>398</v>
      </c>
      <c r="AQ211" t="s">
        <v>46</v>
      </c>
      <c r="AR211">
        <v>-2.8722362323263799</v>
      </c>
      <c r="AS211" t="s">
        <v>35</v>
      </c>
      <c r="AT211" t="s">
        <v>35</v>
      </c>
      <c r="AU211" t="s">
        <v>403</v>
      </c>
      <c r="AV211" t="str">
        <f>_xlfn.IFNA(VLOOKUP($C211,[1]akclindata!$A:$U,17,FALSE),"NA")</f>
        <v>NA</v>
      </c>
      <c r="AW211" t="str">
        <f>_xlfn.IFNA(VLOOKUP($C211,[1]akclindata!$A:$U,17,FALSE),"NA")</f>
        <v>NA</v>
      </c>
      <c r="AX211" t="str">
        <f>_xlfn.IFNA(VLOOKUP($C211,[1]akclindata!$A:$U,7,FALSE),"NA")</f>
        <v>NA</v>
      </c>
      <c r="AY211" t="str">
        <f>_xlfn.IFNA(VLOOKUP($C211,[1]akclindata!$A:$U,8,FALSE),"NA")</f>
        <v>NA</v>
      </c>
      <c r="AZ211" t="str">
        <f>_xlfn.IFNA(VLOOKUP($C211,[1]akclindata!$A:$U,9,FALSE),"NA")</f>
        <v>NA</v>
      </c>
      <c r="BA211" t="str">
        <f>_xlfn.IFNA(VLOOKUP($C211,[1]akclindata!$A:$U,10,FALSE),"NA")</f>
        <v>NA</v>
      </c>
      <c r="BB211" t="str">
        <f>_xlfn.IFNA(VLOOKUP($C211,[1]akclindata!$A:$U,11,FALSE),"NA")</f>
        <v>NA</v>
      </c>
      <c r="BC211" s="1" t="str">
        <f>_xlfn.IFNA(VLOOKUP($C211,[1]akclindata!$A:$U,6,FALSE),"NA")</f>
        <v>NA</v>
      </c>
      <c r="BD211" s="1" t="str">
        <f>_xlfn.IFNA(VLOOKUP($C211,[1]akclindata!$A:$U,18,FALSE),"NA")</f>
        <v>NA</v>
      </c>
      <c r="BE211" s="1" t="str">
        <f>_xlfn.IFNA(VLOOKUP($C211,[1]akclindata!$A:$U,19,FALSE),"NA")</f>
        <v>NA</v>
      </c>
      <c r="BF211" s="1" t="str">
        <f>_xlfn.IFNA(VLOOKUP($C211,[1]akclindata!$A:$U,20,FALSE),"NA")</f>
        <v>NA</v>
      </c>
      <c r="BG211" t="str">
        <f>_xlfn.IFNA(VLOOKUP($C211,[1]akclindata!$A:$U,21,FALSE),"NA")</f>
        <v>NA</v>
      </c>
      <c r="BH211" s="1" t="str">
        <f>_xlfn.IFNA(VLOOKUP($C211,[2]Sheet1!$1:$1048576,6,FALSE),_xlfn.IFNA(VLOOKUP($C211,'[2]Transfer 06.03.22'!$1:$1048576,7,FALSE),_xlfn.IFNA(VLOOKUP($C211,'[2]Transfer 06.08.22'!$1:$1048576,7,FALSE),"None")))</f>
        <v>None</v>
      </c>
    </row>
    <row r="212" spans="1:60" x14ac:dyDescent="0.25">
      <c r="A212" t="s">
        <v>578</v>
      </c>
      <c r="B212">
        <v>2.4849754363863402E-3</v>
      </c>
      <c r="C212" t="e">
        <v>#N/A</v>
      </c>
      <c r="D212">
        <v>1</v>
      </c>
      <c r="E212">
        <v>4.3</v>
      </c>
      <c r="F212" s="1" t="s">
        <v>40</v>
      </c>
      <c r="G212" t="s">
        <v>35</v>
      </c>
      <c r="H212" t="s">
        <v>36</v>
      </c>
      <c r="I212" t="s">
        <v>398</v>
      </c>
      <c r="J212" t="s">
        <v>438</v>
      </c>
      <c r="K212">
        <v>1</v>
      </c>
      <c r="L212">
        <v>71</v>
      </c>
      <c r="M212" t="s">
        <v>40</v>
      </c>
      <c r="N212" t="s">
        <v>39</v>
      </c>
      <c r="O212" t="s">
        <v>40</v>
      </c>
      <c r="P212" t="s">
        <v>40</v>
      </c>
      <c r="Q212" t="s">
        <v>40</v>
      </c>
      <c r="S212" t="s">
        <v>40</v>
      </c>
      <c r="T212" t="s">
        <v>40</v>
      </c>
      <c r="U212" t="s">
        <v>40</v>
      </c>
      <c r="V212" t="s">
        <v>40</v>
      </c>
      <c r="X212" s="1">
        <v>43619</v>
      </c>
      <c r="Y212" t="s">
        <v>40</v>
      </c>
      <c r="Z212" t="s">
        <v>444</v>
      </c>
      <c r="AA212">
        <v>5.6906976739999999</v>
      </c>
      <c r="AB212">
        <v>24.47</v>
      </c>
      <c r="AC212" s="1">
        <v>43687</v>
      </c>
      <c r="AD212">
        <v>38</v>
      </c>
      <c r="AE212" t="s">
        <v>510</v>
      </c>
      <c r="AF212">
        <v>4</v>
      </c>
      <c r="AG212" t="s">
        <v>440</v>
      </c>
      <c r="AH212">
        <v>0</v>
      </c>
      <c r="AI212" s="1">
        <v>44510</v>
      </c>
      <c r="AJ212">
        <v>8310481192</v>
      </c>
      <c r="AK212">
        <v>82281992</v>
      </c>
      <c r="AL212">
        <v>7.8200000000000006E-2</v>
      </c>
      <c r="AM212">
        <v>41.77</v>
      </c>
      <c r="AN212">
        <v>97.82</v>
      </c>
      <c r="AO212">
        <v>94.26</v>
      </c>
      <c r="AP212" t="s">
        <v>398</v>
      </c>
      <c r="AQ212" t="s">
        <v>46</v>
      </c>
      <c r="AR212">
        <v>-2.6035973455941601</v>
      </c>
      <c r="AS212" t="s">
        <v>35</v>
      </c>
      <c r="AT212" t="s">
        <v>35</v>
      </c>
      <c r="AU212" t="s">
        <v>403</v>
      </c>
      <c r="AV212" t="str">
        <f>_xlfn.IFNA(VLOOKUP($C212,[1]akclindata!$A:$U,17,FALSE),"NA")</f>
        <v>NA</v>
      </c>
      <c r="AW212" t="str">
        <f>_xlfn.IFNA(VLOOKUP($C212,[1]akclindata!$A:$U,17,FALSE),"NA")</f>
        <v>NA</v>
      </c>
      <c r="AX212" t="str">
        <f>_xlfn.IFNA(VLOOKUP($C212,[1]akclindata!$A:$U,7,FALSE),"NA")</f>
        <v>NA</v>
      </c>
      <c r="AY212" t="str">
        <f>_xlfn.IFNA(VLOOKUP($C212,[1]akclindata!$A:$U,8,FALSE),"NA")</f>
        <v>NA</v>
      </c>
      <c r="AZ212" t="str">
        <f>_xlfn.IFNA(VLOOKUP($C212,[1]akclindata!$A:$U,9,FALSE),"NA")</f>
        <v>NA</v>
      </c>
      <c r="BA212" t="str">
        <f>_xlfn.IFNA(VLOOKUP($C212,[1]akclindata!$A:$U,10,FALSE),"NA")</f>
        <v>NA</v>
      </c>
      <c r="BB212" t="str">
        <f>_xlfn.IFNA(VLOOKUP($C212,[1]akclindata!$A:$U,11,FALSE),"NA")</f>
        <v>NA</v>
      </c>
      <c r="BC212" s="1" t="str">
        <f>_xlfn.IFNA(VLOOKUP($C212,[1]akclindata!$A:$U,6,FALSE),"NA")</f>
        <v>NA</v>
      </c>
      <c r="BD212" s="1" t="str">
        <f>_xlfn.IFNA(VLOOKUP($C212,[1]akclindata!$A:$U,18,FALSE),"NA")</f>
        <v>NA</v>
      </c>
      <c r="BE212" s="1" t="str">
        <f>_xlfn.IFNA(VLOOKUP($C212,[1]akclindata!$A:$U,19,FALSE),"NA")</f>
        <v>NA</v>
      </c>
      <c r="BF212" s="1" t="str">
        <f>_xlfn.IFNA(VLOOKUP($C212,[1]akclindata!$A:$U,20,FALSE),"NA")</f>
        <v>NA</v>
      </c>
      <c r="BG212" t="str">
        <f>_xlfn.IFNA(VLOOKUP($C212,[1]akclindata!$A:$U,21,FALSE),"NA")</f>
        <v>NA</v>
      </c>
      <c r="BH212" s="1" t="str">
        <f>_xlfn.IFNA(VLOOKUP($C212,[2]Sheet1!$1:$1048576,6,FALSE),_xlfn.IFNA(VLOOKUP($C212,'[2]Transfer 06.03.22'!$1:$1048576,7,FALSE),_xlfn.IFNA(VLOOKUP($C212,'[2]Transfer 06.08.22'!$1:$1048576,7,FALSE),"None")))</f>
        <v>None</v>
      </c>
    </row>
    <row r="213" spans="1:60" x14ac:dyDescent="0.25">
      <c r="A213" t="s">
        <v>579</v>
      </c>
      <c r="B213">
        <v>4.3707915347017401E-3</v>
      </c>
      <c r="C213" t="e">
        <v>#N/A</v>
      </c>
      <c r="D213">
        <v>1</v>
      </c>
      <c r="E213">
        <v>4.2</v>
      </c>
      <c r="F213" s="1" t="s">
        <v>40</v>
      </c>
      <c r="G213" t="s">
        <v>35</v>
      </c>
      <c r="H213" t="s">
        <v>36</v>
      </c>
      <c r="I213" t="s">
        <v>398</v>
      </c>
      <c r="J213" t="s">
        <v>438</v>
      </c>
      <c r="K213">
        <v>2</v>
      </c>
      <c r="L213">
        <v>67</v>
      </c>
      <c r="M213" t="s">
        <v>40</v>
      </c>
      <c r="N213" t="s">
        <v>39</v>
      </c>
      <c r="O213" t="s">
        <v>40</v>
      </c>
      <c r="P213" t="s">
        <v>40</v>
      </c>
      <c r="Q213" t="s">
        <v>40</v>
      </c>
      <c r="S213" t="s">
        <v>40</v>
      </c>
      <c r="T213" t="s">
        <v>40</v>
      </c>
      <c r="U213" t="s">
        <v>40</v>
      </c>
      <c r="V213" t="s">
        <v>40</v>
      </c>
      <c r="X213" s="1">
        <v>43619</v>
      </c>
      <c r="Y213" t="s">
        <v>40</v>
      </c>
      <c r="Z213" t="s">
        <v>444</v>
      </c>
      <c r="AA213">
        <v>2.2392857140000002</v>
      </c>
      <c r="AB213">
        <v>9.4049999999999994</v>
      </c>
      <c r="AC213" s="1">
        <v>43687</v>
      </c>
      <c r="AD213">
        <v>38</v>
      </c>
      <c r="AE213" t="s">
        <v>512</v>
      </c>
      <c r="AF213">
        <v>4</v>
      </c>
      <c r="AG213" t="s">
        <v>440</v>
      </c>
      <c r="AH213">
        <v>7.14</v>
      </c>
      <c r="AI213" s="1">
        <v>44510</v>
      </c>
      <c r="AJ213">
        <v>9320627238</v>
      </c>
      <c r="AK213">
        <v>92283438</v>
      </c>
      <c r="AL213">
        <v>0.08</v>
      </c>
      <c r="AM213">
        <v>41.76</v>
      </c>
      <c r="AN213">
        <v>97.83</v>
      </c>
      <c r="AO213">
        <v>94.21</v>
      </c>
      <c r="AP213" t="s">
        <v>398</v>
      </c>
      <c r="AQ213" t="s">
        <v>53</v>
      </c>
      <c r="AR213">
        <v>-2.3575375356170198</v>
      </c>
      <c r="AS213" t="s">
        <v>35</v>
      </c>
      <c r="AT213" t="s">
        <v>35</v>
      </c>
      <c r="AU213" t="s">
        <v>410</v>
      </c>
      <c r="AV213" t="str">
        <f>_xlfn.IFNA(VLOOKUP($C213,[1]akclindata!$A:$U,17,FALSE),"NA")</f>
        <v>NA</v>
      </c>
      <c r="AW213" t="str">
        <f>_xlfn.IFNA(VLOOKUP($C213,[1]akclindata!$A:$U,17,FALSE),"NA")</f>
        <v>NA</v>
      </c>
      <c r="AX213" t="str">
        <f>_xlfn.IFNA(VLOOKUP($C213,[1]akclindata!$A:$U,7,FALSE),"NA")</f>
        <v>NA</v>
      </c>
      <c r="AY213" t="str">
        <f>_xlfn.IFNA(VLOOKUP($C213,[1]akclindata!$A:$U,8,FALSE),"NA")</f>
        <v>NA</v>
      </c>
      <c r="AZ213" t="str">
        <f>_xlfn.IFNA(VLOOKUP($C213,[1]akclindata!$A:$U,9,FALSE),"NA")</f>
        <v>NA</v>
      </c>
      <c r="BA213" t="str">
        <f>_xlfn.IFNA(VLOOKUP($C213,[1]akclindata!$A:$U,10,FALSE),"NA")</f>
        <v>NA</v>
      </c>
      <c r="BB213" t="str">
        <f>_xlfn.IFNA(VLOOKUP($C213,[1]akclindata!$A:$U,11,FALSE),"NA")</f>
        <v>NA</v>
      </c>
      <c r="BC213" s="1" t="str">
        <f>_xlfn.IFNA(VLOOKUP($C213,[1]akclindata!$A:$U,6,FALSE),"NA")</f>
        <v>NA</v>
      </c>
      <c r="BD213" s="1" t="str">
        <f>_xlfn.IFNA(VLOOKUP($C213,[1]akclindata!$A:$U,18,FALSE),"NA")</f>
        <v>NA</v>
      </c>
      <c r="BE213" s="1" t="str">
        <f>_xlfn.IFNA(VLOOKUP($C213,[1]akclindata!$A:$U,19,FALSE),"NA")</f>
        <v>NA</v>
      </c>
      <c r="BF213" s="1" t="str">
        <f>_xlfn.IFNA(VLOOKUP($C213,[1]akclindata!$A:$U,20,FALSE),"NA")</f>
        <v>NA</v>
      </c>
      <c r="BG213" t="str">
        <f>_xlfn.IFNA(VLOOKUP($C213,[1]akclindata!$A:$U,21,FALSE),"NA")</f>
        <v>NA</v>
      </c>
      <c r="BH213" s="1" t="str">
        <f>_xlfn.IFNA(VLOOKUP($C213,[2]Sheet1!$1:$1048576,6,FALSE),_xlfn.IFNA(VLOOKUP($C213,'[2]Transfer 06.03.22'!$1:$1048576,7,FALSE),_xlfn.IFNA(VLOOKUP($C213,'[2]Transfer 06.08.22'!$1:$1048576,7,FALSE),"None")))</f>
        <v>None</v>
      </c>
    </row>
    <row r="214" spans="1:60" x14ac:dyDescent="0.25">
      <c r="A214" t="s">
        <v>580</v>
      </c>
      <c r="B214">
        <v>3.12956267374709E-3</v>
      </c>
      <c r="C214" t="e">
        <v>#N/A</v>
      </c>
      <c r="D214">
        <v>1</v>
      </c>
      <c r="E214">
        <v>4.5</v>
      </c>
      <c r="F214" s="1" t="s">
        <v>40</v>
      </c>
      <c r="G214" t="s">
        <v>35</v>
      </c>
      <c r="H214" t="s">
        <v>36</v>
      </c>
      <c r="I214" t="s">
        <v>398</v>
      </c>
      <c r="J214" t="s">
        <v>438</v>
      </c>
      <c r="K214">
        <v>2</v>
      </c>
      <c r="L214">
        <v>52</v>
      </c>
      <c r="M214" t="s">
        <v>40</v>
      </c>
      <c r="N214" t="s">
        <v>39</v>
      </c>
      <c r="O214" t="s">
        <v>40</v>
      </c>
      <c r="P214" t="s">
        <v>40</v>
      </c>
      <c r="Q214" t="s">
        <v>40</v>
      </c>
      <c r="S214" t="s">
        <v>40</v>
      </c>
      <c r="T214" t="s">
        <v>40</v>
      </c>
      <c r="U214" t="s">
        <v>40</v>
      </c>
      <c r="V214" t="s">
        <v>40</v>
      </c>
      <c r="X214" s="1">
        <v>43619</v>
      </c>
      <c r="Y214" t="s">
        <v>40</v>
      </c>
      <c r="Z214" t="s">
        <v>444</v>
      </c>
      <c r="AA214">
        <v>2.6165555559999998</v>
      </c>
      <c r="AB214">
        <v>11.7745</v>
      </c>
      <c r="AC214" s="1">
        <v>43687</v>
      </c>
      <c r="AD214">
        <v>38</v>
      </c>
      <c r="AE214" t="s">
        <v>514</v>
      </c>
      <c r="AF214">
        <v>4</v>
      </c>
      <c r="AG214" t="s">
        <v>440</v>
      </c>
      <c r="AH214">
        <v>10.44</v>
      </c>
      <c r="AI214" s="1">
        <v>44510</v>
      </c>
      <c r="AJ214">
        <v>9659044302</v>
      </c>
      <c r="AK214">
        <v>95634102</v>
      </c>
      <c r="AL214">
        <v>7.7299999999999994E-2</v>
      </c>
      <c r="AM214">
        <v>41.72</v>
      </c>
      <c r="AN214">
        <v>97.72</v>
      </c>
      <c r="AO214">
        <v>94.03</v>
      </c>
      <c r="AP214" t="s">
        <v>398</v>
      </c>
      <c r="AQ214" t="s">
        <v>53</v>
      </c>
      <c r="AR214">
        <v>-2.5031550636631401</v>
      </c>
      <c r="AS214" t="s">
        <v>35</v>
      </c>
      <c r="AT214" t="s">
        <v>35</v>
      </c>
      <c r="AU214" t="s">
        <v>410</v>
      </c>
      <c r="AV214" t="str">
        <f>_xlfn.IFNA(VLOOKUP($C214,[1]akclindata!$A:$U,17,FALSE),"NA")</f>
        <v>NA</v>
      </c>
      <c r="AW214" t="str">
        <f>_xlfn.IFNA(VLOOKUP($C214,[1]akclindata!$A:$U,17,FALSE),"NA")</f>
        <v>NA</v>
      </c>
      <c r="AX214" t="str">
        <f>_xlfn.IFNA(VLOOKUP($C214,[1]akclindata!$A:$U,7,FALSE),"NA")</f>
        <v>NA</v>
      </c>
      <c r="AY214" t="str">
        <f>_xlfn.IFNA(VLOOKUP($C214,[1]akclindata!$A:$U,8,FALSE),"NA")</f>
        <v>NA</v>
      </c>
      <c r="AZ214" t="str">
        <f>_xlfn.IFNA(VLOOKUP($C214,[1]akclindata!$A:$U,9,FALSE),"NA")</f>
        <v>NA</v>
      </c>
      <c r="BA214" t="str">
        <f>_xlfn.IFNA(VLOOKUP($C214,[1]akclindata!$A:$U,10,FALSE),"NA")</f>
        <v>NA</v>
      </c>
      <c r="BB214" t="str">
        <f>_xlfn.IFNA(VLOOKUP($C214,[1]akclindata!$A:$U,11,FALSE),"NA")</f>
        <v>NA</v>
      </c>
      <c r="BC214" s="1" t="str">
        <f>_xlfn.IFNA(VLOOKUP($C214,[1]akclindata!$A:$U,6,FALSE),"NA")</f>
        <v>NA</v>
      </c>
      <c r="BD214" s="1" t="str">
        <f>_xlfn.IFNA(VLOOKUP($C214,[1]akclindata!$A:$U,18,FALSE),"NA")</f>
        <v>NA</v>
      </c>
      <c r="BE214" s="1" t="str">
        <f>_xlfn.IFNA(VLOOKUP($C214,[1]akclindata!$A:$U,19,FALSE),"NA")</f>
        <v>NA</v>
      </c>
      <c r="BF214" s="1" t="str">
        <f>_xlfn.IFNA(VLOOKUP($C214,[1]akclindata!$A:$U,20,FALSE),"NA")</f>
        <v>NA</v>
      </c>
      <c r="BG214" t="str">
        <f>_xlfn.IFNA(VLOOKUP($C214,[1]akclindata!$A:$U,21,FALSE),"NA")</f>
        <v>NA</v>
      </c>
      <c r="BH214" s="1" t="str">
        <f>_xlfn.IFNA(VLOOKUP($C214,[2]Sheet1!$1:$1048576,6,FALSE),_xlfn.IFNA(VLOOKUP($C214,'[2]Transfer 06.03.22'!$1:$1048576,7,FALSE),_xlfn.IFNA(VLOOKUP($C214,'[2]Transfer 06.08.22'!$1:$1048576,7,FALSE),"None")))</f>
        <v>None</v>
      </c>
    </row>
    <row r="215" spans="1:60" x14ac:dyDescent="0.25">
      <c r="A215" t="s">
        <v>581</v>
      </c>
      <c r="B215">
        <v>5.2836223847690197E-2</v>
      </c>
      <c r="C215" t="e">
        <v>#N/A</v>
      </c>
      <c r="D215">
        <v>1</v>
      </c>
      <c r="E215">
        <v>4.5</v>
      </c>
      <c r="F215" s="1" t="s">
        <v>40</v>
      </c>
      <c r="G215" t="s">
        <v>35</v>
      </c>
      <c r="H215" t="s">
        <v>36</v>
      </c>
      <c r="I215" t="s">
        <v>398</v>
      </c>
      <c r="J215" t="s">
        <v>438</v>
      </c>
      <c r="K215">
        <v>2</v>
      </c>
      <c r="L215">
        <v>73</v>
      </c>
      <c r="M215" t="s">
        <v>40</v>
      </c>
      <c r="N215" t="s">
        <v>39</v>
      </c>
      <c r="O215" t="s">
        <v>40</v>
      </c>
      <c r="P215" t="s">
        <v>40</v>
      </c>
      <c r="Q215" t="s">
        <v>40</v>
      </c>
      <c r="S215" t="s">
        <v>40</v>
      </c>
      <c r="T215" t="s">
        <v>40</v>
      </c>
      <c r="U215" t="s">
        <v>40</v>
      </c>
      <c r="V215" t="s">
        <v>40</v>
      </c>
      <c r="X215" s="1">
        <v>43619</v>
      </c>
      <c r="Y215" t="s">
        <v>40</v>
      </c>
      <c r="Z215" t="s">
        <v>444</v>
      </c>
      <c r="AA215">
        <v>3.094555556</v>
      </c>
      <c r="AB215">
        <v>13.9255</v>
      </c>
      <c r="AC215" s="1">
        <v>43687</v>
      </c>
      <c r="AD215">
        <v>38</v>
      </c>
      <c r="AE215" t="s">
        <v>516</v>
      </c>
      <c r="AF215">
        <v>4</v>
      </c>
      <c r="AG215" t="s">
        <v>440</v>
      </c>
      <c r="AH215">
        <v>9.89</v>
      </c>
      <c r="AI215" s="1">
        <v>44510</v>
      </c>
      <c r="AJ215">
        <v>10110208676</v>
      </c>
      <c r="AK215">
        <v>100101076</v>
      </c>
      <c r="AL215">
        <v>8.0399999999999999E-2</v>
      </c>
      <c r="AM215">
        <v>41.77</v>
      </c>
      <c r="AN215">
        <v>97.67</v>
      </c>
      <c r="AO215">
        <v>94</v>
      </c>
      <c r="AP215" t="s">
        <v>398</v>
      </c>
      <c r="AQ215" t="s">
        <v>53</v>
      </c>
      <c r="AR215">
        <v>-1.25349330884418</v>
      </c>
      <c r="AS215" t="s">
        <v>35</v>
      </c>
      <c r="AT215" t="s">
        <v>35</v>
      </c>
      <c r="AU215" t="s">
        <v>410</v>
      </c>
      <c r="AV215" t="str">
        <f>_xlfn.IFNA(VLOOKUP($C215,[1]akclindata!$A:$U,17,FALSE),"NA")</f>
        <v>NA</v>
      </c>
      <c r="AW215" t="str">
        <f>_xlfn.IFNA(VLOOKUP($C215,[1]akclindata!$A:$U,17,FALSE),"NA")</f>
        <v>NA</v>
      </c>
      <c r="AX215" t="str">
        <f>_xlfn.IFNA(VLOOKUP($C215,[1]akclindata!$A:$U,7,FALSE),"NA")</f>
        <v>NA</v>
      </c>
      <c r="AY215" t="str">
        <f>_xlfn.IFNA(VLOOKUP($C215,[1]akclindata!$A:$U,8,FALSE),"NA")</f>
        <v>NA</v>
      </c>
      <c r="AZ215" t="str">
        <f>_xlfn.IFNA(VLOOKUP($C215,[1]akclindata!$A:$U,9,FALSE),"NA")</f>
        <v>NA</v>
      </c>
      <c r="BA215" t="str">
        <f>_xlfn.IFNA(VLOOKUP($C215,[1]akclindata!$A:$U,10,FALSE),"NA")</f>
        <v>NA</v>
      </c>
      <c r="BB215" t="str">
        <f>_xlfn.IFNA(VLOOKUP($C215,[1]akclindata!$A:$U,11,FALSE),"NA")</f>
        <v>NA</v>
      </c>
      <c r="BC215" s="1" t="str">
        <f>_xlfn.IFNA(VLOOKUP($C215,[1]akclindata!$A:$U,6,FALSE),"NA")</f>
        <v>NA</v>
      </c>
      <c r="BD215" s="1" t="str">
        <f>_xlfn.IFNA(VLOOKUP($C215,[1]akclindata!$A:$U,18,FALSE),"NA")</f>
        <v>NA</v>
      </c>
      <c r="BE215" s="1" t="str">
        <f>_xlfn.IFNA(VLOOKUP($C215,[1]akclindata!$A:$U,19,FALSE),"NA")</f>
        <v>NA</v>
      </c>
      <c r="BF215" s="1" t="str">
        <f>_xlfn.IFNA(VLOOKUP($C215,[1]akclindata!$A:$U,20,FALSE),"NA")</f>
        <v>NA</v>
      </c>
      <c r="BG215" t="str">
        <f>_xlfn.IFNA(VLOOKUP($C215,[1]akclindata!$A:$U,21,FALSE),"NA")</f>
        <v>NA</v>
      </c>
      <c r="BH215" s="1" t="str">
        <f>_xlfn.IFNA(VLOOKUP($C215,[2]Sheet1!$1:$1048576,6,FALSE),_xlfn.IFNA(VLOOKUP($C215,'[2]Transfer 06.03.22'!$1:$1048576,7,FALSE),_xlfn.IFNA(VLOOKUP($C215,'[2]Transfer 06.08.22'!$1:$1048576,7,FALSE),"None")))</f>
        <v>None</v>
      </c>
    </row>
    <row r="216" spans="1:60" x14ac:dyDescent="0.25">
      <c r="A216" t="s">
        <v>582</v>
      </c>
      <c r="B216" s="3">
        <v>2.833143940255E-4</v>
      </c>
      <c r="C216" t="e">
        <v>#N/A</v>
      </c>
      <c r="D216">
        <v>1</v>
      </c>
      <c r="E216">
        <v>4.4000000000000004</v>
      </c>
      <c r="F216" s="1" t="s">
        <v>40</v>
      </c>
      <c r="G216" t="s">
        <v>35</v>
      </c>
      <c r="H216" t="s">
        <v>36</v>
      </c>
      <c r="I216" t="s">
        <v>398</v>
      </c>
      <c r="J216" t="s">
        <v>438</v>
      </c>
      <c r="K216">
        <v>2</v>
      </c>
      <c r="L216">
        <v>56</v>
      </c>
      <c r="M216" t="s">
        <v>40</v>
      </c>
      <c r="N216" t="s">
        <v>39</v>
      </c>
      <c r="O216" t="s">
        <v>40</v>
      </c>
      <c r="P216" t="s">
        <v>40</v>
      </c>
      <c r="Q216" t="s">
        <v>40</v>
      </c>
      <c r="S216" t="s">
        <v>40</v>
      </c>
      <c r="T216" t="s">
        <v>40</v>
      </c>
      <c r="U216" t="s">
        <v>40</v>
      </c>
      <c r="V216" t="s">
        <v>40</v>
      </c>
      <c r="X216" s="1">
        <v>43619</v>
      </c>
      <c r="Y216" t="s">
        <v>40</v>
      </c>
      <c r="Z216" t="s">
        <v>444</v>
      </c>
      <c r="AA216">
        <v>2.2679545449999998</v>
      </c>
      <c r="AB216">
        <v>9.9789999999999992</v>
      </c>
      <c r="AC216" s="1">
        <v>43687</v>
      </c>
      <c r="AD216">
        <v>38</v>
      </c>
      <c r="AE216" t="s">
        <v>518</v>
      </c>
      <c r="AF216">
        <v>4</v>
      </c>
      <c r="AG216" t="s">
        <v>440</v>
      </c>
      <c r="AH216">
        <v>7.75</v>
      </c>
      <c r="AI216" s="1">
        <v>44510</v>
      </c>
      <c r="AJ216">
        <v>8735945106</v>
      </c>
      <c r="AK216">
        <v>86494506</v>
      </c>
      <c r="AL216">
        <v>7.7700000000000005E-2</v>
      </c>
      <c r="AM216">
        <v>41.84</v>
      </c>
      <c r="AN216">
        <v>97.8</v>
      </c>
      <c r="AO216">
        <v>94.11</v>
      </c>
      <c r="AP216" t="s">
        <v>398</v>
      </c>
      <c r="AQ216" t="s">
        <v>53</v>
      </c>
      <c r="AR216">
        <v>-3.5476083009124602</v>
      </c>
      <c r="AS216" t="s">
        <v>35</v>
      </c>
      <c r="AT216" t="s">
        <v>35</v>
      </c>
      <c r="AU216" t="s">
        <v>410</v>
      </c>
      <c r="AV216" t="str">
        <f>_xlfn.IFNA(VLOOKUP($C216,[1]akclindata!$A:$U,17,FALSE),"NA")</f>
        <v>NA</v>
      </c>
      <c r="AW216" t="str">
        <f>_xlfn.IFNA(VLOOKUP($C216,[1]akclindata!$A:$U,17,FALSE),"NA")</f>
        <v>NA</v>
      </c>
      <c r="AX216" t="str">
        <f>_xlfn.IFNA(VLOOKUP($C216,[1]akclindata!$A:$U,7,FALSE),"NA")</f>
        <v>NA</v>
      </c>
      <c r="AY216" t="str">
        <f>_xlfn.IFNA(VLOOKUP($C216,[1]akclindata!$A:$U,8,FALSE),"NA")</f>
        <v>NA</v>
      </c>
      <c r="AZ216" t="str">
        <f>_xlfn.IFNA(VLOOKUP($C216,[1]akclindata!$A:$U,9,FALSE),"NA")</f>
        <v>NA</v>
      </c>
      <c r="BA216" t="str">
        <f>_xlfn.IFNA(VLOOKUP($C216,[1]akclindata!$A:$U,10,FALSE),"NA")</f>
        <v>NA</v>
      </c>
      <c r="BB216" t="str">
        <f>_xlfn.IFNA(VLOOKUP($C216,[1]akclindata!$A:$U,11,FALSE),"NA")</f>
        <v>NA</v>
      </c>
      <c r="BC216" s="1" t="str">
        <f>_xlfn.IFNA(VLOOKUP($C216,[1]akclindata!$A:$U,6,FALSE),"NA")</f>
        <v>NA</v>
      </c>
      <c r="BD216" s="1" t="str">
        <f>_xlfn.IFNA(VLOOKUP($C216,[1]akclindata!$A:$U,18,FALSE),"NA")</f>
        <v>NA</v>
      </c>
      <c r="BE216" s="1" t="str">
        <f>_xlfn.IFNA(VLOOKUP($C216,[1]akclindata!$A:$U,19,FALSE),"NA")</f>
        <v>NA</v>
      </c>
      <c r="BF216" s="1" t="str">
        <f>_xlfn.IFNA(VLOOKUP($C216,[1]akclindata!$A:$U,20,FALSE),"NA")</f>
        <v>NA</v>
      </c>
      <c r="BG216" t="str">
        <f>_xlfn.IFNA(VLOOKUP($C216,[1]akclindata!$A:$U,21,FALSE),"NA")</f>
        <v>NA</v>
      </c>
      <c r="BH216" s="1" t="str">
        <f>_xlfn.IFNA(VLOOKUP($C216,[2]Sheet1!$1:$1048576,6,FALSE),_xlfn.IFNA(VLOOKUP($C216,'[2]Transfer 06.03.22'!$1:$1048576,7,FALSE),_xlfn.IFNA(VLOOKUP($C216,'[2]Transfer 06.08.22'!$1:$1048576,7,FALSE),"None")))</f>
        <v>None</v>
      </c>
    </row>
    <row r="217" spans="1:60" x14ac:dyDescent="0.25">
      <c r="A217" t="s">
        <v>583</v>
      </c>
      <c r="B217">
        <v>3.4652072708820799E-3</v>
      </c>
      <c r="C217" t="e">
        <v>#N/A</v>
      </c>
      <c r="D217">
        <v>1</v>
      </c>
      <c r="E217">
        <v>4.4000000000000004</v>
      </c>
      <c r="F217" s="1" t="s">
        <v>40</v>
      </c>
      <c r="G217" t="s">
        <v>35</v>
      </c>
      <c r="H217" t="s">
        <v>36</v>
      </c>
      <c r="I217" t="s">
        <v>398</v>
      </c>
      <c r="J217" t="s">
        <v>438</v>
      </c>
      <c r="K217">
        <v>2</v>
      </c>
      <c r="L217">
        <v>58</v>
      </c>
      <c r="M217" t="s">
        <v>40</v>
      </c>
      <c r="N217" t="s">
        <v>39</v>
      </c>
      <c r="O217" t="s">
        <v>40</v>
      </c>
      <c r="P217" t="s">
        <v>40</v>
      </c>
      <c r="Q217" t="s">
        <v>40</v>
      </c>
      <c r="S217" t="s">
        <v>40</v>
      </c>
      <c r="T217" t="s">
        <v>40</v>
      </c>
      <c r="U217" t="s">
        <v>40</v>
      </c>
      <c r="V217" t="s">
        <v>40</v>
      </c>
      <c r="X217" s="1">
        <v>43654</v>
      </c>
      <c r="Y217" t="s">
        <v>40</v>
      </c>
      <c r="Z217" t="s">
        <v>402</v>
      </c>
      <c r="AA217">
        <v>8.9247727270000006</v>
      </c>
      <c r="AB217">
        <v>39.268999999999998</v>
      </c>
      <c r="AC217" s="1">
        <v>43689</v>
      </c>
      <c r="AD217">
        <v>39</v>
      </c>
      <c r="AE217" t="s">
        <v>520</v>
      </c>
      <c r="AF217">
        <v>4</v>
      </c>
      <c r="AG217" t="s">
        <v>440</v>
      </c>
      <c r="AH217">
        <v>0</v>
      </c>
      <c r="AI217" s="1">
        <v>44510</v>
      </c>
      <c r="AJ217">
        <v>8813612894</v>
      </c>
      <c r="AK217">
        <v>87263494</v>
      </c>
      <c r="AL217">
        <v>7.9000000000000001E-2</v>
      </c>
      <c r="AM217">
        <v>41.12</v>
      </c>
      <c r="AN217">
        <v>97.8</v>
      </c>
      <c r="AO217">
        <v>94.18</v>
      </c>
      <c r="AP217" t="s">
        <v>398</v>
      </c>
      <c r="AQ217" t="s">
        <v>53</v>
      </c>
      <c r="AR217">
        <v>-2.45876324914614</v>
      </c>
      <c r="AS217" t="s">
        <v>35</v>
      </c>
      <c r="AT217" t="s">
        <v>35</v>
      </c>
      <c r="AU217" t="s">
        <v>410</v>
      </c>
      <c r="AV217" t="str">
        <f>_xlfn.IFNA(VLOOKUP($C217,[1]akclindata!$A:$U,17,FALSE),"NA")</f>
        <v>NA</v>
      </c>
      <c r="AW217" t="str">
        <f>_xlfn.IFNA(VLOOKUP($C217,[1]akclindata!$A:$U,17,FALSE),"NA")</f>
        <v>NA</v>
      </c>
      <c r="AX217" t="str">
        <f>_xlfn.IFNA(VLOOKUP($C217,[1]akclindata!$A:$U,7,FALSE),"NA")</f>
        <v>NA</v>
      </c>
      <c r="AY217" t="str">
        <f>_xlfn.IFNA(VLOOKUP($C217,[1]akclindata!$A:$U,8,FALSE),"NA")</f>
        <v>NA</v>
      </c>
      <c r="AZ217" t="str">
        <f>_xlfn.IFNA(VLOOKUP($C217,[1]akclindata!$A:$U,9,FALSE),"NA")</f>
        <v>NA</v>
      </c>
      <c r="BA217" t="str">
        <f>_xlfn.IFNA(VLOOKUP($C217,[1]akclindata!$A:$U,10,FALSE),"NA")</f>
        <v>NA</v>
      </c>
      <c r="BB217" t="str">
        <f>_xlfn.IFNA(VLOOKUP($C217,[1]akclindata!$A:$U,11,FALSE),"NA")</f>
        <v>NA</v>
      </c>
      <c r="BC217" s="1" t="str">
        <f>_xlfn.IFNA(VLOOKUP($C217,[1]akclindata!$A:$U,6,FALSE),"NA")</f>
        <v>NA</v>
      </c>
      <c r="BD217" s="1" t="str">
        <f>_xlfn.IFNA(VLOOKUP($C217,[1]akclindata!$A:$U,18,FALSE),"NA")</f>
        <v>NA</v>
      </c>
      <c r="BE217" s="1" t="str">
        <f>_xlfn.IFNA(VLOOKUP($C217,[1]akclindata!$A:$U,19,FALSE),"NA")</f>
        <v>NA</v>
      </c>
      <c r="BF217" s="1" t="str">
        <f>_xlfn.IFNA(VLOOKUP($C217,[1]akclindata!$A:$U,20,FALSE),"NA")</f>
        <v>NA</v>
      </c>
      <c r="BG217" t="str">
        <f>_xlfn.IFNA(VLOOKUP($C217,[1]akclindata!$A:$U,21,FALSE),"NA")</f>
        <v>NA</v>
      </c>
      <c r="BH217" s="1" t="str">
        <f>_xlfn.IFNA(VLOOKUP($C217,[2]Sheet1!$1:$1048576,6,FALSE),_xlfn.IFNA(VLOOKUP($C217,'[2]Transfer 06.03.22'!$1:$1048576,7,FALSE),_xlfn.IFNA(VLOOKUP($C217,'[2]Transfer 06.08.22'!$1:$1048576,7,FALSE),"None")))</f>
        <v>None</v>
      </c>
    </row>
    <row r="218" spans="1:60" x14ac:dyDescent="0.25">
      <c r="A218" t="s">
        <v>584</v>
      </c>
      <c r="B218">
        <v>2.3611392168419801E-3</v>
      </c>
      <c r="C218" t="e">
        <v>#N/A</v>
      </c>
      <c r="D218">
        <v>1</v>
      </c>
      <c r="E218">
        <v>4.4000000000000004</v>
      </c>
      <c r="F218" s="1" t="s">
        <v>40</v>
      </c>
      <c r="G218" t="s">
        <v>35</v>
      </c>
      <c r="H218" t="s">
        <v>36</v>
      </c>
      <c r="I218" t="s">
        <v>398</v>
      </c>
      <c r="J218" t="s">
        <v>438</v>
      </c>
      <c r="K218">
        <v>1</v>
      </c>
      <c r="L218">
        <v>56</v>
      </c>
      <c r="M218" t="s">
        <v>40</v>
      </c>
      <c r="N218" t="s">
        <v>39</v>
      </c>
      <c r="O218" t="s">
        <v>40</v>
      </c>
      <c r="P218" t="s">
        <v>40</v>
      </c>
      <c r="Q218" t="s">
        <v>40</v>
      </c>
      <c r="S218" t="s">
        <v>40</v>
      </c>
      <c r="T218" t="s">
        <v>40</v>
      </c>
      <c r="U218" t="s">
        <v>40</v>
      </c>
      <c r="V218" t="s">
        <v>40</v>
      </c>
      <c r="X218" s="1">
        <v>43654</v>
      </c>
      <c r="Y218" t="s">
        <v>40</v>
      </c>
      <c r="Z218" t="s">
        <v>402</v>
      </c>
      <c r="AA218">
        <v>9.7479545450000007</v>
      </c>
      <c r="AB218">
        <v>42.890999999999998</v>
      </c>
      <c r="AC218" s="1">
        <v>43689</v>
      </c>
      <c r="AD218">
        <v>39</v>
      </c>
      <c r="AE218" t="s">
        <v>522</v>
      </c>
      <c r="AF218">
        <v>4</v>
      </c>
      <c r="AG218" t="s">
        <v>440</v>
      </c>
      <c r="AH218">
        <v>0</v>
      </c>
      <c r="AI218" s="1">
        <v>44510</v>
      </c>
      <c r="AJ218">
        <v>9254702922</v>
      </c>
      <c r="AK218">
        <v>91630722</v>
      </c>
      <c r="AL218">
        <v>2.3E-3</v>
      </c>
      <c r="AM218">
        <v>41.23</v>
      </c>
      <c r="AN218">
        <v>97.46</v>
      </c>
      <c r="AO218">
        <v>93.52</v>
      </c>
      <c r="AP218" t="s">
        <v>398</v>
      </c>
      <c r="AQ218" t="s">
        <v>46</v>
      </c>
      <c r="AR218">
        <v>-2.6258517631813501</v>
      </c>
      <c r="AS218" t="s">
        <v>35</v>
      </c>
      <c r="AT218" t="s">
        <v>35</v>
      </c>
      <c r="AU218" t="s">
        <v>403</v>
      </c>
      <c r="AV218" t="str">
        <f>_xlfn.IFNA(VLOOKUP($C218,[1]akclindata!$A:$U,17,FALSE),"NA")</f>
        <v>NA</v>
      </c>
      <c r="AW218" t="str">
        <f>_xlfn.IFNA(VLOOKUP($C218,[1]akclindata!$A:$U,17,FALSE),"NA")</f>
        <v>NA</v>
      </c>
      <c r="AX218" t="str">
        <f>_xlfn.IFNA(VLOOKUP($C218,[1]akclindata!$A:$U,7,FALSE),"NA")</f>
        <v>NA</v>
      </c>
      <c r="AY218" t="str">
        <f>_xlfn.IFNA(VLOOKUP($C218,[1]akclindata!$A:$U,8,FALSE),"NA")</f>
        <v>NA</v>
      </c>
      <c r="AZ218" t="str">
        <f>_xlfn.IFNA(VLOOKUP($C218,[1]akclindata!$A:$U,9,FALSE),"NA")</f>
        <v>NA</v>
      </c>
      <c r="BA218" t="str">
        <f>_xlfn.IFNA(VLOOKUP($C218,[1]akclindata!$A:$U,10,FALSE),"NA")</f>
        <v>NA</v>
      </c>
      <c r="BB218" t="str">
        <f>_xlfn.IFNA(VLOOKUP($C218,[1]akclindata!$A:$U,11,FALSE),"NA")</f>
        <v>NA</v>
      </c>
      <c r="BC218" s="1" t="str">
        <f>_xlfn.IFNA(VLOOKUP($C218,[1]akclindata!$A:$U,6,FALSE),"NA")</f>
        <v>NA</v>
      </c>
      <c r="BD218" s="1" t="str">
        <f>_xlfn.IFNA(VLOOKUP($C218,[1]akclindata!$A:$U,18,FALSE),"NA")</f>
        <v>NA</v>
      </c>
      <c r="BE218" s="1" t="str">
        <f>_xlfn.IFNA(VLOOKUP($C218,[1]akclindata!$A:$U,19,FALSE),"NA")</f>
        <v>NA</v>
      </c>
      <c r="BF218" s="1" t="str">
        <f>_xlfn.IFNA(VLOOKUP($C218,[1]akclindata!$A:$U,20,FALSE),"NA")</f>
        <v>NA</v>
      </c>
      <c r="BG218" t="str">
        <f>_xlfn.IFNA(VLOOKUP($C218,[1]akclindata!$A:$U,21,FALSE),"NA")</f>
        <v>NA</v>
      </c>
      <c r="BH218" s="1" t="str">
        <f>_xlfn.IFNA(VLOOKUP($C218,[2]Sheet1!$1:$1048576,6,FALSE),_xlfn.IFNA(VLOOKUP($C218,'[2]Transfer 06.03.22'!$1:$1048576,7,FALSE),_xlfn.IFNA(VLOOKUP($C218,'[2]Transfer 06.08.22'!$1:$1048576,7,FALSE),"None")))</f>
        <v>None</v>
      </c>
    </row>
    <row r="219" spans="1:60" x14ac:dyDescent="0.25">
      <c r="A219" t="s">
        <v>585</v>
      </c>
      <c r="B219">
        <v>3.31182052890437E-3</v>
      </c>
      <c r="C219" t="e">
        <v>#N/A</v>
      </c>
      <c r="D219">
        <v>1</v>
      </c>
      <c r="E219">
        <v>4.2</v>
      </c>
      <c r="F219" s="1" t="s">
        <v>40</v>
      </c>
      <c r="G219" t="s">
        <v>35</v>
      </c>
      <c r="H219" t="s">
        <v>36</v>
      </c>
      <c r="I219" t="s">
        <v>398</v>
      </c>
      <c r="J219" t="s">
        <v>438</v>
      </c>
      <c r="K219">
        <v>1</v>
      </c>
      <c r="L219">
        <v>74</v>
      </c>
      <c r="M219" t="s">
        <v>40</v>
      </c>
      <c r="N219" t="s">
        <v>39</v>
      </c>
      <c r="O219" t="s">
        <v>40</v>
      </c>
      <c r="P219" t="s">
        <v>40</v>
      </c>
      <c r="Q219" t="s">
        <v>40</v>
      </c>
      <c r="S219" t="s">
        <v>40</v>
      </c>
      <c r="T219" t="s">
        <v>40</v>
      </c>
      <c r="U219" t="s">
        <v>40</v>
      </c>
      <c r="V219" t="s">
        <v>40</v>
      </c>
      <c r="X219" s="1">
        <v>43654</v>
      </c>
      <c r="Y219" t="s">
        <v>40</v>
      </c>
      <c r="Z219" t="s">
        <v>402</v>
      </c>
      <c r="AA219">
        <v>4.2072619050000002</v>
      </c>
      <c r="AB219">
        <v>17.670500000000001</v>
      </c>
      <c r="AC219" s="1">
        <v>43689</v>
      </c>
      <c r="AD219">
        <v>39</v>
      </c>
      <c r="AE219" t="s">
        <v>556</v>
      </c>
      <c r="AF219">
        <v>4</v>
      </c>
      <c r="AG219" t="s">
        <v>440</v>
      </c>
      <c r="AH219">
        <v>0</v>
      </c>
      <c r="AI219" s="1">
        <v>44510</v>
      </c>
      <c r="AJ219">
        <v>7497342312</v>
      </c>
      <c r="AK219">
        <v>74231112</v>
      </c>
      <c r="AL219">
        <v>2.2000000000000001E-3</v>
      </c>
      <c r="AM219">
        <v>41.2</v>
      </c>
      <c r="AN219">
        <v>97.54</v>
      </c>
      <c r="AO219">
        <v>93.69</v>
      </c>
      <c r="AP219" t="s">
        <v>398</v>
      </c>
      <c r="AQ219" t="s">
        <v>46</v>
      </c>
      <c r="AR219">
        <v>-2.4784925137748099</v>
      </c>
      <c r="AS219" t="s">
        <v>35</v>
      </c>
      <c r="AT219" t="s">
        <v>35</v>
      </c>
      <c r="AU219" t="s">
        <v>403</v>
      </c>
      <c r="AV219" t="str">
        <f>_xlfn.IFNA(VLOOKUP($C219,[1]akclindata!$A:$U,17,FALSE),"NA")</f>
        <v>NA</v>
      </c>
      <c r="AW219" t="str">
        <f>_xlfn.IFNA(VLOOKUP($C219,[1]akclindata!$A:$U,17,FALSE),"NA")</f>
        <v>NA</v>
      </c>
      <c r="AX219" t="str">
        <f>_xlfn.IFNA(VLOOKUP($C219,[1]akclindata!$A:$U,7,FALSE),"NA")</f>
        <v>NA</v>
      </c>
      <c r="AY219" t="str">
        <f>_xlfn.IFNA(VLOOKUP($C219,[1]akclindata!$A:$U,8,FALSE),"NA")</f>
        <v>NA</v>
      </c>
      <c r="AZ219" t="str">
        <f>_xlfn.IFNA(VLOOKUP($C219,[1]akclindata!$A:$U,9,FALSE),"NA")</f>
        <v>NA</v>
      </c>
      <c r="BA219" t="str">
        <f>_xlfn.IFNA(VLOOKUP($C219,[1]akclindata!$A:$U,10,FALSE),"NA")</f>
        <v>NA</v>
      </c>
      <c r="BB219" t="str">
        <f>_xlfn.IFNA(VLOOKUP($C219,[1]akclindata!$A:$U,11,FALSE),"NA")</f>
        <v>NA</v>
      </c>
      <c r="BC219" s="1" t="str">
        <f>_xlfn.IFNA(VLOOKUP($C219,[1]akclindata!$A:$U,6,FALSE),"NA")</f>
        <v>NA</v>
      </c>
      <c r="BD219" s="1" t="str">
        <f>_xlfn.IFNA(VLOOKUP($C219,[1]akclindata!$A:$U,18,FALSE),"NA")</f>
        <v>NA</v>
      </c>
      <c r="BE219" s="1" t="str">
        <f>_xlfn.IFNA(VLOOKUP($C219,[1]akclindata!$A:$U,19,FALSE),"NA")</f>
        <v>NA</v>
      </c>
      <c r="BF219" s="1" t="str">
        <f>_xlfn.IFNA(VLOOKUP($C219,[1]akclindata!$A:$U,20,FALSE),"NA")</f>
        <v>NA</v>
      </c>
      <c r="BG219" t="str">
        <f>_xlfn.IFNA(VLOOKUP($C219,[1]akclindata!$A:$U,21,FALSE),"NA")</f>
        <v>NA</v>
      </c>
      <c r="BH219" s="1" t="str">
        <f>_xlfn.IFNA(VLOOKUP($C219,[2]Sheet1!$1:$1048576,6,FALSE),_xlfn.IFNA(VLOOKUP($C219,'[2]Transfer 06.03.22'!$1:$1048576,7,FALSE),_xlfn.IFNA(VLOOKUP($C219,'[2]Transfer 06.08.22'!$1:$1048576,7,FALSE),"None")))</f>
        <v>None</v>
      </c>
    </row>
    <row r="220" spans="1:60" x14ac:dyDescent="0.25">
      <c r="A220" t="s">
        <v>586</v>
      </c>
      <c r="B220">
        <v>6.4876751713934802E-3</v>
      </c>
      <c r="C220" t="e">
        <v>#N/A</v>
      </c>
      <c r="D220">
        <v>1</v>
      </c>
      <c r="E220">
        <v>4.2</v>
      </c>
      <c r="F220" s="1" t="s">
        <v>40</v>
      </c>
      <c r="G220" t="s">
        <v>35</v>
      </c>
      <c r="H220" t="s">
        <v>36</v>
      </c>
      <c r="I220" t="s">
        <v>398</v>
      </c>
      <c r="J220" t="s">
        <v>438</v>
      </c>
      <c r="K220">
        <v>2</v>
      </c>
      <c r="L220">
        <v>72</v>
      </c>
      <c r="M220" t="s">
        <v>40</v>
      </c>
      <c r="N220" t="s">
        <v>39</v>
      </c>
      <c r="O220" t="s">
        <v>40</v>
      </c>
      <c r="P220" t="s">
        <v>40</v>
      </c>
      <c r="Q220" t="s">
        <v>40</v>
      </c>
      <c r="S220" t="s">
        <v>40</v>
      </c>
      <c r="T220" t="s">
        <v>40</v>
      </c>
      <c r="U220" t="s">
        <v>40</v>
      </c>
      <c r="V220" t="s">
        <v>40</v>
      </c>
      <c r="X220" s="1">
        <v>43654</v>
      </c>
      <c r="Y220" t="s">
        <v>40</v>
      </c>
      <c r="Z220" t="s">
        <v>402</v>
      </c>
      <c r="AA220">
        <v>15.07130952</v>
      </c>
      <c r="AB220">
        <v>63.299500000000002</v>
      </c>
      <c r="AC220" s="1">
        <v>43689</v>
      </c>
      <c r="AD220">
        <v>39</v>
      </c>
      <c r="AE220" t="s">
        <v>558</v>
      </c>
      <c r="AF220">
        <v>4</v>
      </c>
      <c r="AG220" t="s">
        <v>440</v>
      </c>
      <c r="AH220">
        <v>0</v>
      </c>
      <c r="AI220" s="1">
        <v>44510</v>
      </c>
      <c r="AJ220">
        <v>8360421046</v>
      </c>
      <c r="AK220">
        <v>82776446</v>
      </c>
      <c r="AL220">
        <v>2.3E-3</v>
      </c>
      <c r="AM220">
        <v>40.799999999999997</v>
      </c>
      <c r="AN220">
        <v>97.62</v>
      </c>
      <c r="AO220">
        <v>93.75</v>
      </c>
      <c r="AP220" t="s">
        <v>398</v>
      </c>
      <c r="AQ220" t="s">
        <v>53</v>
      </c>
      <c r="AR220">
        <v>-2.1850841617924499</v>
      </c>
      <c r="AS220" t="s">
        <v>35</v>
      </c>
      <c r="AT220" t="s">
        <v>35</v>
      </c>
      <c r="AU220" t="s">
        <v>410</v>
      </c>
      <c r="AV220" t="str">
        <f>_xlfn.IFNA(VLOOKUP($C220,[1]akclindata!$A:$U,17,FALSE),"NA")</f>
        <v>NA</v>
      </c>
      <c r="AW220" t="str">
        <f>_xlfn.IFNA(VLOOKUP($C220,[1]akclindata!$A:$U,17,FALSE),"NA")</f>
        <v>NA</v>
      </c>
      <c r="AX220" t="str">
        <f>_xlfn.IFNA(VLOOKUP($C220,[1]akclindata!$A:$U,7,FALSE),"NA")</f>
        <v>NA</v>
      </c>
      <c r="AY220" t="str">
        <f>_xlfn.IFNA(VLOOKUP($C220,[1]akclindata!$A:$U,8,FALSE),"NA")</f>
        <v>NA</v>
      </c>
      <c r="AZ220" t="str">
        <f>_xlfn.IFNA(VLOOKUP($C220,[1]akclindata!$A:$U,9,FALSE),"NA")</f>
        <v>NA</v>
      </c>
      <c r="BA220" t="str">
        <f>_xlfn.IFNA(VLOOKUP($C220,[1]akclindata!$A:$U,10,FALSE),"NA")</f>
        <v>NA</v>
      </c>
      <c r="BB220" t="str">
        <f>_xlfn.IFNA(VLOOKUP($C220,[1]akclindata!$A:$U,11,FALSE),"NA")</f>
        <v>NA</v>
      </c>
      <c r="BC220" s="1" t="str">
        <f>_xlfn.IFNA(VLOOKUP($C220,[1]akclindata!$A:$U,6,FALSE),"NA")</f>
        <v>NA</v>
      </c>
      <c r="BD220" s="1" t="str">
        <f>_xlfn.IFNA(VLOOKUP($C220,[1]akclindata!$A:$U,18,FALSE),"NA")</f>
        <v>NA</v>
      </c>
      <c r="BE220" s="1" t="str">
        <f>_xlfn.IFNA(VLOOKUP($C220,[1]akclindata!$A:$U,19,FALSE),"NA")</f>
        <v>NA</v>
      </c>
      <c r="BF220" s="1" t="str">
        <f>_xlfn.IFNA(VLOOKUP($C220,[1]akclindata!$A:$U,20,FALSE),"NA")</f>
        <v>NA</v>
      </c>
      <c r="BG220" t="str">
        <f>_xlfn.IFNA(VLOOKUP($C220,[1]akclindata!$A:$U,21,FALSE),"NA")</f>
        <v>NA</v>
      </c>
      <c r="BH220" s="1" t="str">
        <f>_xlfn.IFNA(VLOOKUP($C220,[2]Sheet1!$1:$1048576,6,FALSE),_xlfn.IFNA(VLOOKUP($C220,'[2]Transfer 06.03.22'!$1:$1048576,7,FALSE),_xlfn.IFNA(VLOOKUP($C220,'[2]Transfer 06.08.22'!$1:$1048576,7,FALSE),"None")))</f>
        <v>None</v>
      </c>
    </row>
    <row r="221" spans="1:60" x14ac:dyDescent="0.25">
      <c r="A221" t="s">
        <v>587</v>
      </c>
      <c r="B221">
        <v>0.2297958500033</v>
      </c>
      <c r="C221" t="e">
        <v>#N/A</v>
      </c>
      <c r="D221">
        <v>1</v>
      </c>
      <c r="E221">
        <v>4.4000000000000004</v>
      </c>
      <c r="F221" s="1" t="s">
        <v>40</v>
      </c>
      <c r="G221" t="s">
        <v>35</v>
      </c>
      <c r="H221" t="s">
        <v>36</v>
      </c>
      <c r="I221" t="s">
        <v>398</v>
      </c>
      <c r="J221" t="s">
        <v>438</v>
      </c>
      <c r="K221">
        <v>2</v>
      </c>
      <c r="L221">
        <v>51</v>
      </c>
      <c r="M221" t="s">
        <v>40</v>
      </c>
      <c r="N221" t="s">
        <v>39</v>
      </c>
      <c r="O221" t="s">
        <v>40</v>
      </c>
      <c r="P221" t="s">
        <v>40</v>
      </c>
      <c r="Q221" t="s">
        <v>40</v>
      </c>
      <c r="S221" t="s">
        <v>40</v>
      </c>
      <c r="T221" t="s">
        <v>40</v>
      </c>
      <c r="U221" t="s">
        <v>40</v>
      </c>
      <c r="V221" t="s">
        <v>40</v>
      </c>
      <c r="X221" s="1">
        <v>43654</v>
      </c>
      <c r="Y221" t="s">
        <v>40</v>
      </c>
      <c r="Z221" t="s">
        <v>402</v>
      </c>
      <c r="AA221">
        <v>7.5148863639999997</v>
      </c>
      <c r="AB221">
        <v>33.0655</v>
      </c>
      <c r="AC221" s="1">
        <v>43689</v>
      </c>
      <c r="AD221">
        <v>39</v>
      </c>
      <c r="AE221" t="s">
        <v>560</v>
      </c>
      <c r="AF221">
        <v>4</v>
      </c>
      <c r="AG221" t="s">
        <v>440</v>
      </c>
      <c r="AH221">
        <v>0</v>
      </c>
      <c r="AI221" s="1">
        <v>44510</v>
      </c>
      <c r="AJ221">
        <v>10580307520</v>
      </c>
      <c r="AK221">
        <v>104755520</v>
      </c>
      <c r="AL221">
        <v>7.9699999999999993E-2</v>
      </c>
      <c r="AM221">
        <v>41.92</v>
      </c>
      <c r="AN221">
        <v>97.76</v>
      </c>
      <c r="AO221">
        <v>94.02</v>
      </c>
      <c r="AP221" t="s">
        <v>398</v>
      </c>
      <c r="AQ221" t="s">
        <v>53</v>
      </c>
      <c r="AR221">
        <v>-0.525263673064151</v>
      </c>
      <c r="AS221" t="s">
        <v>35</v>
      </c>
      <c r="AT221" t="s">
        <v>35</v>
      </c>
      <c r="AU221" t="s">
        <v>410</v>
      </c>
      <c r="AV221" t="str">
        <f>_xlfn.IFNA(VLOOKUP($C221,[1]akclindata!$A:$U,17,FALSE),"NA")</f>
        <v>NA</v>
      </c>
      <c r="AW221" t="str">
        <f>_xlfn.IFNA(VLOOKUP($C221,[1]akclindata!$A:$U,17,FALSE),"NA")</f>
        <v>NA</v>
      </c>
      <c r="AX221" t="str">
        <f>_xlfn.IFNA(VLOOKUP($C221,[1]akclindata!$A:$U,7,FALSE),"NA")</f>
        <v>NA</v>
      </c>
      <c r="AY221" t="str">
        <f>_xlfn.IFNA(VLOOKUP($C221,[1]akclindata!$A:$U,8,FALSE),"NA")</f>
        <v>NA</v>
      </c>
      <c r="AZ221" t="str">
        <f>_xlfn.IFNA(VLOOKUP($C221,[1]akclindata!$A:$U,9,FALSE),"NA")</f>
        <v>NA</v>
      </c>
      <c r="BA221" t="str">
        <f>_xlfn.IFNA(VLOOKUP($C221,[1]akclindata!$A:$U,10,FALSE),"NA")</f>
        <v>NA</v>
      </c>
      <c r="BB221" t="str">
        <f>_xlfn.IFNA(VLOOKUP($C221,[1]akclindata!$A:$U,11,FALSE),"NA")</f>
        <v>NA</v>
      </c>
      <c r="BC221" s="1" t="str">
        <f>_xlfn.IFNA(VLOOKUP($C221,[1]akclindata!$A:$U,6,FALSE),"NA")</f>
        <v>NA</v>
      </c>
      <c r="BD221" s="1" t="str">
        <f>_xlfn.IFNA(VLOOKUP($C221,[1]akclindata!$A:$U,18,FALSE),"NA")</f>
        <v>NA</v>
      </c>
      <c r="BE221" s="1" t="str">
        <f>_xlfn.IFNA(VLOOKUP($C221,[1]akclindata!$A:$U,19,FALSE),"NA")</f>
        <v>NA</v>
      </c>
      <c r="BF221" s="1" t="str">
        <f>_xlfn.IFNA(VLOOKUP($C221,[1]akclindata!$A:$U,20,FALSE),"NA")</f>
        <v>NA</v>
      </c>
      <c r="BG221" t="str">
        <f>_xlfn.IFNA(VLOOKUP($C221,[1]akclindata!$A:$U,21,FALSE),"NA")</f>
        <v>NA</v>
      </c>
      <c r="BH221" s="1" t="str">
        <f>_xlfn.IFNA(VLOOKUP($C221,[2]Sheet1!$1:$1048576,6,FALSE),_xlfn.IFNA(VLOOKUP($C221,'[2]Transfer 06.03.22'!$1:$1048576,7,FALSE),_xlfn.IFNA(VLOOKUP($C221,'[2]Transfer 06.08.22'!$1:$1048576,7,FALSE),"None")))</f>
        <v>None</v>
      </c>
    </row>
    <row r="222" spans="1:60" x14ac:dyDescent="0.25">
      <c r="A222" t="s">
        <v>588</v>
      </c>
      <c r="B222">
        <v>1.1588455898366601E-2</v>
      </c>
      <c r="C222" t="e">
        <v>#N/A</v>
      </c>
      <c r="D222">
        <v>1</v>
      </c>
      <c r="E222">
        <v>4.5</v>
      </c>
      <c r="F222" s="1" t="s">
        <v>40</v>
      </c>
      <c r="G222" t="s">
        <v>35</v>
      </c>
      <c r="H222" t="s">
        <v>36</v>
      </c>
      <c r="I222" t="s">
        <v>398</v>
      </c>
      <c r="J222" t="s">
        <v>438</v>
      </c>
      <c r="K222">
        <v>1</v>
      </c>
      <c r="L222">
        <v>59</v>
      </c>
      <c r="M222" t="s">
        <v>40</v>
      </c>
      <c r="N222" t="s">
        <v>39</v>
      </c>
      <c r="O222" t="s">
        <v>40</v>
      </c>
      <c r="P222" t="s">
        <v>40</v>
      </c>
      <c r="Q222" t="s">
        <v>40</v>
      </c>
      <c r="S222" t="s">
        <v>40</v>
      </c>
      <c r="T222" t="s">
        <v>40</v>
      </c>
      <c r="U222" t="s">
        <v>40</v>
      </c>
      <c r="V222" t="s">
        <v>40</v>
      </c>
      <c r="X222" s="1">
        <v>43657</v>
      </c>
      <c r="Y222" t="s">
        <v>40</v>
      </c>
      <c r="Z222" t="s">
        <v>402</v>
      </c>
      <c r="AA222">
        <v>10.016999999999999</v>
      </c>
      <c r="AB222">
        <v>45.076500000000003</v>
      </c>
      <c r="AC222" s="1">
        <v>43690</v>
      </c>
      <c r="AD222">
        <v>40</v>
      </c>
      <c r="AE222" t="s">
        <v>589</v>
      </c>
      <c r="AF222">
        <v>4</v>
      </c>
      <c r="AG222" t="s">
        <v>440</v>
      </c>
      <c r="AH222">
        <v>0</v>
      </c>
      <c r="AI222" s="1">
        <v>44510</v>
      </c>
      <c r="AJ222">
        <v>9124719154</v>
      </c>
      <c r="AK222">
        <v>90343754</v>
      </c>
      <c r="AL222">
        <v>2.2000000000000001E-3</v>
      </c>
      <c r="AM222">
        <v>41.02</v>
      </c>
      <c r="AN222">
        <v>97.7</v>
      </c>
      <c r="AO222">
        <v>93.86</v>
      </c>
      <c r="AP222" t="s">
        <v>398</v>
      </c>
      <c r="AQ222" t="s">
        <v>46</v>
      </c>
      <c r="AR222">
        <v>-1.9309122367479401</v>
      </c>
      <c r="AS222" t="s">
        <v>35</v>
      </c>
      <c r="AT222" t="s">
        <v>35</v>
      </c>
      <c r="AU222" t="s">
        <v>403</v>
      </c>
      <c r="AV222" t="str">
        <f>_xlfn.IFNA(VLOOKUP($C222,[1]akclindata!$A:$U,17,FALSE),"NA")</f>
        <v>NA</v>
      </c>
      <c r="AW222" t="str">
        <f>_xlfn.IFNA(VLOOKUP($C222,[1]akclindata!$A:$U,17,FALSE),"NA")</f>
        <v>NA</v>
      </c>
      <c r="AX222" t="str">
        <f>_xlfn.IFNA(VLOOKUP($C222,[1]akclindata!$A:$U,7,FALSE),"NA")</f>
        <v>NA</v>
      </c>
      <c r="AY222" t="str">
        <f>_xlfn.IFNA(VLOOKUP($C222,[1]akclindata!$A:$U,8,FALSE),"NA")</f>
        <v>NA</v>
      </c>
      <c r="AZ222" t="str">
        <f>_xlfn.IFNA(VLOOKUP($C222,[1]akclindata!$A:$U,9,FALSE),"NA")</f>
        <v>NA</v>
      </c>
      <c r="BA222" t="str">
        <f>_xlfn.IFNA(VLOOKUP($C222,[1]akclindata!$A:$U,10,FALSE),"NA")</f>
        <v>NA</v>
      </c>
      <c r="BB222" t="str">
        <f>_xlfn.IFNA(VLOOKUP($C222,[1]akclindata!$A:$U,11,FALSE),"NA")</f>
        <v>NA</v>
      </c>
      <c r="BC222" s="1" t="str">
        <f>_xlfn.IFNA(VLOOKUP($C222,[1]akclindata!$A:$U,6,FALSE),"NA")</f>
        <v>NA</v>
      </c>
      <c r="BD222" s="1" t="str">
        <f>_xlfn.IFNA(VLOOKUP($C222,[1]akclindata!$A:$U,18,FALSE),"NA")</f>
        <v>NA</v>
      </c>
      <c r="BE222" s="1" t="str">
        <f>_xlfn.IFNA(VLOOKUP($C222,[1]akclindata!$A:$U,19,FALSE),"NA")</f>
        <v>NA</v>
      </c>
      <c r="BF222" s="1" t="str">
        <f>_xlfn.IFNA(VLOOKUP($C222,[1]akclindata!$A:$U,20,FALSE),"NA")</f>
        <v>NA</v>
      </c>
      <c r="BG222" t="str">
        <f>_xlfn.IFNA(VLOOKUP($C222,[1]akclindata!$A:$U,21,FALSE),"NA")</f>
        <v>NA</v>
      </c>
      <c r="BH222" s="1" t="str">
        <f>_xlfn.IFNA(VLOOKUP($C222,[2]Sheet1!$1:$1048576,6,FALSE),_xlfn.IFNA(VLOOKUP($C222,'[2]Transfer 06.03.22'!$1:$1048576,7,FALSE),_xlfn.IFNA(VLOOKUP($C222,'[2]Transfer 06.08.22'!$1:$1048576,7,FALSE),"None")))</f>
        <v>None</v>
      </c>
    </row>
    <row r="223" spans="1:60" x14ac:dyDescent="0.25">
      <c r="A223" t="s">
        <v>590</v>
      </c>
      <c r="B223">
        <v>1.4496883351781001E-3</v>
      </c>
      <c r="C223" t="e">
        <v>#N/A</v>
      </c>
      <c r="D223">
        <v>1</v>
      </c>
      <c r="E223">
        <v>4.5</v>
      </c>
      <c r="F223" s="1" t="s">
        <v>40</v>
      </c>
      <c r="G223" t="s">
        <v>35</v>
      </c>
      <c r="H223" t="s">
        <v>36</v>
      </c>
      <c r="I223" t="s">
        <v>398</v>
      </c>
      <c r="J223" t="s">
        <v>438</v>
      </c>
      <c r="K223">
        <v>2</v>
      </c>
      <c r="L223">
        <v>75</v>
      </c>
      <c r="M223" t="s">
        <v>40</v>
      </c>
      <c r="N223" t="s">
        <v>39</v>
      </c>
      <c r="O223" t="s">
        <v>40</v>
      </c>
      <c r="P223" t="s">
        <v>40</v>
      </c>
      <c r="Q223" t="s">
        <v>40</v>
      </c>
      <c r="S223" t="s">
        <v>40</v>
      </c>
      <c r="T223" t="s">
        <v>40</v>
      </c>
      <c r="U223" t="s">
        <v>40</v>
      </c>
      <c r="V223" t="s">
        <v>40</v>
      </c>
      <c r="X223" s="1">
        <v>43657</v>
      </c>
      <c r="Y223" t="s">
        <v>40</v>
      </c>
      <c r="Z223" t="s">
        <v>402</v>
      </c>
      <c r="AA223">
        <v>13.93088889</v>
      </c>
      <c r="AB223">
        <v>62.689</v>
      </c>
      <c r="AC223" s="1">
        <v>43690</v>
      </c>
      <c r="AD223">
        <v>40</v>
      </c>
      <c r="AE223" t="s">
        <v>591</v>
      </c>
      <c r="AF223">
        <v>4</v>
      </c>
      <c r="AG223" t="s">
        <v>440</v>
      </c>
      <c r="AH223">
        <v>47.52</v>
      </c>
      <c r="AI223" s="1">
        <v>44510</v>
      </c>
      <c r="AJ223">
        <v>5639166734</v>
      </c>
      <c r="AK223">
        <v>55833334</v>
      </c>
      <c r="AL223">
        <v>2.3E-3</v>
      </c>
      <c r="AM223">
        <v>41.85</v>
      </c>
      <c r="AN223">
        <v>97.51</v>
      </c>
      <c r="AO223">
        <v>93.61</v>
      </c>
      <c r="AP223" t="s">
        <v>398</v>
      </c>
      <c r="AQ223" t="s">
        <v>53</v>
      </c>
      <c r="AR223">
        <v>-2.8380953071584201</v>
      </c>
      <c r="AS223" t="s">
        <v>35</v>
      </c>
      <c r="AT223" t="s">
        <v>35</v>
      </c>
      <c r="AU223" t="s">
        <v>410</v>
      </c>
      <c r="AV223" t="str">
        <f>_xlfn.IFNA(VLOOKUP($C223,[1]akclindata!$A:$U,17,FALSE),"NA")</f>
        <v>NA</v>
      </c>
      <c r="AW223" t="str">
        <f>_xlfn.IFNA(VLOOKUP($C223,[1]akclindata!$A:$U,17,FALSE),"NA")</f>
        <v>NA</v>
      </c>
      <c r="AX223" t="str">
        <f>_xlfn.IFNA(VLOOKUP($C223,[1]akclindata!$A:$U,7,FALSE),"NA")</f>
        <v>NA</v>
      </c>
      <c r="AY223" t="str">
        <f>_xlfn.IFNA(VLOOKUP($C223,[1]akclindata!$A:$U,8,FALSE),"NA")</f>
        <v>NA</v>
      </c>
      <c r="AZ223" t="str">
        <f>_xlfn.IFNA(VLOOKUP($C223,[1]akclindata!$A:$U,9,FALSE),"NA")</f>
        <v>NA</v>
      </c>
      <c r="BA223" t="str">
        <f>_xlfn.IFNA(VLOOKUP($C223,[1]akclindata!$A:$U,10,FALSE),"NA")</f>
        <v>NA</v>
      </c>
      <c r="BB223" t="str">
        <f>_xlfn.IFNA(VLOOKUP($C223,[1]akclindata!$A:$U,11,FALSE),"NA")</f>
        <v>NA</v>
      </c>
      <c r="BC223" s="1" t="str">
        <f>_xlfn.IFNA(VLOOKUP($C223,[1]akclindata!$A:$U,6,FALSE),"NA")</f>
        <v>NA</v>
      </c>
      <c r="BD223" s="1" t="str">
        <f>_xlfn.IFNA(VLOOKUP($C223,[1]akclindata!$A:$U,18,FALSE),"NA")</f>
        <v>NA</v>
      </c>
      <c r="BE223" s="1" t="str">
        <f>_xlfn.IFNA(VLOOKUP($C223,[1]akclindata!$A:$U,19,FALSE),"NA")</f>
        <v>NA</v>
      </c>
      <c r="BF223" s="1" t="str">
        <f>_xlfn.IFNA(VLOOKUP($C223,[1]akclindata!$A:$U,20,FALSE),"NA")</f>
        <v>NA</v>
      </c>
      <c r="BG223" t="str">
        <f>_xlfn.IFNA(VLOOKUP($C223,[1]akclindata!$A:$U,21,FALSE),"NA")</f>
        <v>NA</v>
      </c>
      <c r="BH223" s="1" t="str">
        <f>_xlfn.IFNA(VLOOKUP($C223,[2]Sheet1!$1:$1048576,6,FALSE),_xlfn.IFNA(VLOOKUP($C223,'[2]Transfer 06.03.22'!$1:$1048576,7,FALSE),_xlfn.IFNA(VLOOKUP($C223,'[2]Transfer 06.08.22'!$1:$1048576,7,FALSE),"None")))</f>
        <v>None</v>
      </c>
    </row>
    <row r="224" spans="1:60" x14ac:dyDescent="0.25">
      <c r="A224" t="s">
        <v>592</v>
      </c>
      <c r="B224">
        <v>1.93899147993776E-3</v>
      </c>
      <c r="C224" t="e">
        <v>#N/A</v>
      </c>
      <c r="D224">
        <v>1</v>
      </c>
      <c r="E224">
        <v>4.5</v>
      </c>
      <c r="F224" s="1" t="s">
        <v>40</v>
      </c>
      <c r="G224" t="s">
        <v>35</v>
      </c>
      <c r="H224" t="s">
        <v>36</v>
      </c>
      <c r="I224" t="s">
        <v>398</v>
      </c>
      <c r="J224" t="s">
        <v>438</v>
      </c>
      <c r="K224">
        <v>1</v>
      </c>
      <c r="L224">
        <v>59</v>
      </c>
      <c r="M224" t="s">
        <v>40</v>
      </c>
      <c r="N224" t="s">
        <v>39</v>
      </c>
      <c r="O224" t="s">
        <v>40</v>
      </c>
      <c r="P224" t="s">
        <v>40</v>
      </c>
      <c r="Q224" t="s">
        <v>40</v>
      </c>
      <c r="S224" t="s">
        <v>40</v>
      </c>
      <c r="T224" t="s">
        <v>40</v>
      </c>
      <c r="U224" t="s">
        <v>40</v>
      </c>
      <c r="V224" t="s">
        <v>40</v>
      </c>
      <c r="X224" s="1">
        <v>43657</v>
      </c>
      <c r="Y224" t="s">
        <v>40</v>
      </c>
      <c r="Z224" t="s">
        <v>402</v>
      </c>
      <c r="AA224">
        <v>4.2514444439999997</v>
      </c>
      <c r="AB224">
        <v>19.131499999999999</v>
      </c>
      <c r="AC224" s="1">
        <v>43690</v>
      </c>
      <c r="AD224">
        <v>40</v>
      </c>
      <c r="AE224" t="s">
        <v>500</v>
      </c>
      <c r="AF224">
        <v>4</v>
      </c>
      <c r="AG224" t="s">
        <v>440</v>
      </c>
      <c r="AH224">
        <v>10.17</v>
      </c>
      <c r="AI224" s="1">
        <v>44510</v>
      </c>
      <c r="AJ224">
        <v>8957852812</v>
      </c>
      <c r="AK224">
        <v>88691612</v>
      </c>
      <c r="AL224">
        <v>2.3999999999999998E-3</v>
      </c>
      <c r="AM224">
        <v>41.34</v>
      </c>
      <c r="AN224">
        <v>97.48</v>
      </c>
      <c r="AO224">
        <v>93.64</v>
      </c>
      <c r="AP224" t="s">
        <v>398</v>
      </c>
      <c r="AQ224" t="s">
        <v>46</v>
      </c>
      <c r="AR224">
        <v>-2.7115811884740602</v>
      </c>
      <c r="AS224" t="s">
        <v>35</v>
      </c>
      <c r="AT224" t="s">
        <v>35</v>
      </c>
      <c r="AU224" t="s">
        <v>403</v>
      </c>
      <c r="AV224" t="str">
        <f>_xlfn.IFNA(VLOOKUP($C224,[1]akclindata!$A:$U,17,FALSE),"NA")</f>
        <v>NA</v>
      </c>
      <c r="AW224" t="str">
        <f>_xlfn.IFNA(VLOOKUP($C224,[1]akclindata!$A:$U,17,FALSE),"NA")</f>
        <v>NA</v>
      </c>
      <c r="AX224" t="str">
        <f>_xlfn.IFNA(VLOOKUP($C224,[1]akclindata!$A:$U,7,FALSE),"NA")</f>
        <v>NA</v>
      </c>
      <c r="AY224" t="str">
        <f>_xlfn.IFNA(VLOOKUP($C224,[1]akclindata!$A:$U,8,FALSE),"NA")</f>
        <v>NA</v>
      </c>
      <c r="AZ224" t="str">
        <f>_xlfn.IFNA(VLOOKUP($C224,[1]akclindata!$A:$U,9,FALSE),"NA")</f>
        <v>NA</v>
      </c>
      <c r="BA224" t="str">
        <f>_xlfn.IFNA(VLOOKUP($C224,[1]akclindata!$A:$U,10,FALSE),"NA")</f>
        <v>NA</v>
      </c>
      <c r="BB224" t="str">
        <f>_xlfn.IFNA(VLOOKUP($C224,[1]akclindata!$A:$U,11,FALSE),"NA")</f>
        <v>NA</v>
      </c>
      <c r="BC224" s="1" t="str">
        <f>_xlfn.IFNA(VLOOKUP($C224,[1]akclindata!$A:$U,6,FALSE),"NA")</f>
        <v>NA</v>
      </c>
      <c r="BD224" s="1" t="str">
        <f>_xlfn.IFNA(VLOOKUP($C224,[1]akclindata!$A:$U,18,FALSE),"NA")</f>
        <v>NA</v>
      </c>
      <c r="BE224" s="1" t="str">
        <f>_xlfn.IFNA(VLOOKUP($C224,[1]akclindata!$A:$U,19,FALSE),"NA")</f>
        <v>NA</v>
      </c>
      <c r="BF224" s="1" t="str">
        <f>_xlfn.IFNA(VLOOKUP($C224,[1]akclindata!$A:$U,20,FALSE),"NA")</f>
        <v>NA</v>
      </c>
      <c r="BG224" t="str">
        <f>_xlfn.IFNA(VLOOKUP($C224,[1]akclindata!$A:$U,21,FALSE),"NA")</f>
        <v>NA</v>
      </c>
      <c r="BH224" s="1" t="str">
        <f>_xlfn.IFNA(VLOOKUP($C224,[2]Sheet1!$1:$1048576,6,FALSE),_xlfn.IFNA(VLOOKUP($C224,'[2]Transfer 06.03.22'!$1:$1048576,7,FALSE),_xlfn.IFNA(VLOOKUP($C224,'[2]Transfer 06.08.22'!$1:$1048576,7,FALSE),"None")))</f>
        <v>None</v>
      </c>
    </row>
    <row r="225" spans="1:60" x14ac:dyDescent="0.25">
      <c r="A225" t="s">
        <v>593</v>
      </c>
      <c r="B225">
        <v>2.06050947351076E-3</v>
      </c>
      <c r="C225" t="e">
        <v>#N/A</v>
      </c>
      <c r="D225">
        <v>1</v>
      </c>
      <c r="E225">
        <v>4.5</v>
      </c>
      <c r="F225" s="1" t="s">
        <v>40</v>
      </c>
      <c r="G225" t="s">
        <v>35</v>
      </c>
      <c r="H225" t="s">
        <v>36</v>
      </c>
      <c r="I225" t="s">
        <v>398</v>
      </c>
      <c r="J225" t="s">
        <v>438</v>
      </c>
      <c r="K225">
        <v>2</v>
      </c>
      <c r="L225">
        <v>75</v>
      </c>
      <c r="M225" t="s">
        <v>40</v>
      </c>
      <c r="N225" t="s">
        <v>39</v>
      </c>
      <c r="O225" t="s">
        <v>40</v>
      </c>
      <c r="P225" t="s">
        <v>40</v>
      </c>
      <c r="Q225" t="s">
        <v>40</v>
      </c>
      <c r="S225" t="s">
        <v>40</v>
      </c>
      <c r="T225" t="s">
        <v>40</v>
      </c>
      <c r="U225" t="s">
        <v>40</v>
      </c>
      <c r="V225" t="s">
        <v>40</v>
      </c>
      <c r="X225" s="1">
        <v>43657</v>
      </c>
      <c r="Y225" t="s">
        <v>40</v>
      </c>
      <c r="Z225" t="s">
        <v>402</v>
      </c>
      <c r="AA225">
        <v>12.045888890000001</v>
      </c>
      <c r="AB225">
        <v>54.206499999999998</v>
      </c>
      <c r="AC225" s="1">
        <v>43690</v>
      </c>
      <c r="AD225">
        <v>40</v>
      </c>
      <c r="AE225" t="s">
        <v>524</v>
      </c>
      <c r="AF225">
        <v>4</v>
      </c>
      <c r="AG225" t="s">
        <v>440</v>
      </c>
      <c r="AH225">
        <v>12.38</v>
      </c>
      <c r="AI225" s="1">
        <v>44510</v>
      </c>
      <c r="AJ225">
        <v>6830905326</v>
      </c>
      <c r="AK225">
        <v>67632726</v>
      </c>
      <c r="AL225">
        <v>2.3999999999999998E-3</v>
      </c>
      <c r="AM225">
        <v>41.54</v>
      </c>
      <c r="AN225">
        <v>97.48</v>
      </c>
      <c r="AO225">
        <v>93.52</v>
      </c>
      <c r="AP225" t="s">
        <v>398</v>
      </c>
      <c r="AQ225" t="s">
        <v>53</v>
      </c>
      <c r="AR225">
        <v>-2.68512959329425</v>
      </c>
      <c r="AS225" t="s">
        <v>35</v>
      </c>
      <c r="AT225" t="s">
        <v>35</v>
      </c>
      <c r="AU225" t="s">
        <v>410</v>
      </c>
      <c r="AV225" t="str">
        <f>_xlfn.IFNA(VLOOKUP($C225,[1]akclindata!$A:$U,17,FALSE),"NA")</f>
        <v>NA</v>
      </c>
      <c r="AW225" t="str">
        <f>_xlfn.IFNA(VLOOKUP($C225,[1]akclindata!$A:$U,17,FALSE),"NA")</f>
        <v>NA</v>
      </c>
      <c r="AX225" t="str">
        <f>_xlfn.IFNA(VLOOKUP($C225,[1]akclindata!$A:$U,7,FALSE),"NA")</f>
        <v>NA</v>
      </c>
      <c r="AY225" t="str">
        <f>_xlfn.IFNA(VLOOKUP($C225,[1]akclindata!$A:$U,8,FALSE),"NA")</f>
        <v>NA</v>
      </c>
      <c r="AZ225" t="str">
        <f>_xlfn.IFNA(VLOOKUP($C225,[1]akclindata!$A:$U,9,FALSE),"NA")</f>
        <v>NA</v>
      </c>
      <c r="BA225" t="str">
        <f>_xlfn.IFNA(VLOOKUP($C225,[1]akclindata!$A:$U,10,FALSE),"NA")</f>
        <v>NA</v>
      </c>
      <c r="BB225" t="str">
        <f>_xlfn.IFNA(VLOOKUP($C225,[1]akclindata!$A:$U,11,FALSE),"NA")</f>
        <v>NA</v>
      </c>
      <c r="BC225" s="1" t="str">
        <f>_xlfn.IFNA(VLOOKUP($C225,[1]akclindata!$A:$U,6,FALSE),"NA")</f>
        <v>NA</v>
      </c>
      <c r="BD225" s="1" t="str">
        <f>_xlfn.IFNA(VLOOKUP($C225,[1]akclindata!$A:$U,18,FALSE),"NA")</f>
        <v>NA</v>
      </c>
      <c r="BE225" s="1" t="str">
        <f>_xlfn.IFNA(VLOOKUP($C225,[1]akclindata!$A:$U,19,FALSE),"NA")</f>
        <v>NA</v>
      </c>
      <c r="BF225" s="1" t="str">
        <f>_xlfn.IFNA(VLOOKUP($C225,[1]akclindata!$A:$U,20,FALSE),"NA")</f>
        <v>NA</v>
      </c>
      <c r="BG225" t="str">
        <f>_xlfn.IFNA(VLOOKUP($C225,[1]akclindata!$A:$U,21,FALSE),"NA")</f>
        <v>NA</v>
      </c>
      <c r="BH225" s="1" t="str">
        <f>_xlfn.IFNA(VLOOKUP($C225,[2]Sheet1!$1:$1048576,6,FALSE),_xlfn.IFNA(VLOOKUP($C225,'[2]Transfer 06.03.22'!$1:$1048576,7,FALSE),_xlfn.IFNA(VLOOKUP($C225,'[2]Transfer 06.08.22'!$1:$1048576,7,FALSE),"None")))</f>
        <v>None</v>
      </c>
    </row>
    <row r="226" spans="1:60" x14ac:dyDescent="0.25">
      <c r="A226" t="s">
        <v>594</v>
      </c>
      <c r="B226" s="3">
        <v>2.5937904637428002E-4</v>
      </c>
      <c r="C226" t="e">
        <v>#N/A</v>
      </c>
      <c r="D226">
        <v>1</v>
      </c>
      <c r="E226">
        <v>4.5</v>
      </c>
      <c r="F226" s="1" t="s">
        <v>40</v>
      </c>
      <c r="G226" t="s">
        <v>35</v>
      </c>
      <c r="H226" t="s">
        <v>36</v>
      </c>
      <c r="I226" t="s">
        <v>398</v>
      </c>
      <c r="J226" t="s">
        <v>438</v>
      </c>
      <c r="K226">
        <v>2</v>
      </c>
      <c r="L226">
        <v>50</v>
      </c>
      <c r="M226" t="s">
        <v>40</v>
      </c>
      <c r="N226" t="s">
        <v>39</v>
      </c>
      <c r="O226" t="s">
        <v>40</v>
      </c>
      <c r="P226" t="s">
        <v>40</v>
      </c>
      <c r="Q226" t="s">
        <v>40</v>
      </c>
      <c r="S226" t="s">
        <v>40</v>
      </c>
      <c r="T226" t="s">
        <v>40</v>
      </c>
      <c r="U226" t="s">
        <v>40</v>
      </c>
      <c r="V226" t="s">
        <v>40</v>
      </c>
      <c r="X226" s="1">
        <v>43657</v>
      </c>
      <c r="Y226" t="s">
        <v>40</v>
      </c>
      <c r="Z226" t="s">
        <v>402</v>
      </c>
      <c r="AA226">
        <v>4.817111111</v>
      </c>
      <c r="AB226">
        <v>21.677</v>
      </c>
      <c r="AC226" s="1">
        <v>43690</v>
      </c>
      <c r="AD226">
        <v>40</v>
      </c>
      <c r="AE226" t="s">
        <v>526</v>
      </c>
      <c r="AF226">
        <v>4</v>
      </c>
      <c r="AG226" t="s">
        <v>440</v>
      </c>
      <c r="AH226">
        <v>14.94</v>
      </c>
      <c r="AI226" s="1">
        <v>44510</v>
      </c>
      <c r="AJ226">
        <v>10581036942</v>
      </c>
      <c r="AK226">
        <v>104762742</v>
      </c>
      <c r="AL226">
        <v>1.8E-3</v>
      </c>
      <c r="AM226">
        <v>41.92</v>
      </c>
      <c r="AN226">
        <v>97.47</v>
      </c>
      <c r="AO226">
        <v>93.66</v>
      </c>
      <c r="AP226" t="s">
        <v>398</v>
      </c>
      <c r="AQ226" t="s">
        <v>53</v>
      </c>
      <c r="AR226">
        <v>-3.5859524492944499</v>
      </c>
      <c r="AS226" t="s">
        <v>35</v>
      </c>
      <c r="AT226" t="s">
        <v>35</v>
      </c>
      <c r="AU226" t="s">
        <v>410</v>
      </c>
      <c r="AV226" t="str">
        <f>_xlfn.IFNA(VLOOKUP($C226,[1]akclindata!$A:$U,17,FALSE),"NA")</f>
        <v>NA</v>
      </c>
      <c r="AW226" t="str">
        <f>_xlfn.IFNA(VLOOKUP($C226,[1]akclindata!$A:$U,17,FALSE),"NA")</f>
        <v>NA</v>
      </c>
      <c r="AX226" t="str">
        <f>_xlfn.IFNA(VLOOKUP($C226,[1]akclindata!$A:$U,7,FALSE),"NA")</f>
        <v>NA</v>
      </c>
      <c r="AY226" t="str">
        <f>_xlfn.IFNA(VLOOKUP($C226,[1]akclindata!$A:$U,8,FALSE),"NA")</f>
        <v>NA</v>
      </c>
      <c r="AZ226" t="str">
        <f>_xlfn.IFNA(VLOOKUP($C226,[1]akclindata!$A:$U,9,FALSE),"NA")</f>
        <v>NA</v>
      </c>
      <c r="BA226" t="str">
        <f>_xlfn.IFNA(VLOOKUP($C226,[1]akclindata!$A:$U,10,FALSE),"NA")</f>
        <v>NA</v>
      </c>
      <c r="BB226" t="str">
        <f>_xlfn.IFNA(VLOOKUP($C226,[1]akclindata!$A:$U,11,FALSE),"NA")</f>
        <v>NA</v>
      </c>
      <c r="BC226" s="1" t="str">
        <f>_xlfn.IFNA(VLOOKUP($C226,[1]akclindata!$A:$U,6,FALSE),"NA")</f>
        <v>NA</v>
      </c>
      <c r="BD226" s="1" t="str">
        <f>_xlfn.IFNA(VLOOKUP($C226,[1]akclindata!$A:$U,18,FALSE),"NA")</f>
        <v>NA</v>
      </c>
      <c r="BE226" s="1" t="str">
        <f>_xlfn.IFNA(VLOOKUP($C226,[1]akclindata!$A:$U,19,FALSE),"NA")</f>
        <v>NA</v>
      </c>
      <c r="BF226" s="1" t="str">
        <f>_xlfn.IFNA(VLOOKUP($C226,[1]akclindata!$A:$U,20,FALSE),"NA")</f>
        <v>NA</v>
      </c>
      <c r="BG226" t="str">
        <f>_xlfn.IFNA(VLOOKUP($C226,[1]akclindata!$A:$U,21,FALSE),"NA")</f>
        <v>NA</v>
      </c>
      <c r="BH226" s="1" t="str">
        <f>_xlfn.IFNA(VLOOKUP($C226,[2]Sheet1!$1:$1048576,6,FALSE),_xlfn.IFNA(VLOOKUP($C226,'[2]Transfer 06.03.22'!$1:$1048576,7,FALSE),_xlfn.IFNA(VLOOKUP($C226,'[2]Transfer 06.08.22'!$1:$1048576,7,FALSE),"None")))</f>
        <v>None</v>
      </c>
    </row>
    <row r="227" spans="1:60" x14ac:dyDescent="0.25">
      <c r="A227" t="s">
        <v>595</v>
      </c>
      <c r="B227">
        <v>2.70231462453779E-2</v>
      </c>
      <c r="C227" t="e">
        <v>#N/A</v>
      </c>
      <c r="D227">
        <v>1</v>
      </c>
      <c r="E227">
        <v>4.5</v>
      </c>
      <c r="F227" s="1" t="s">
        <v>40</v>
      </c>
      <c r="G227" t="s">
        <v>35</v>
      </c>
      <c r="H227" t="s">
        <v>36</v>
      </c>
      <c r="I227" t="s">
        <v>398</v>
      </c>
      <c r="J227" t="s">
        <v>438</v>
      </c>
      <c r="K227">
        <v>1</v>
      </c>
      <c r="L227">
        <v>50</v>
      </c>
      <c r="M227" t="s">
        <v>40</v>
      </c>
      <c r="N227" t="s">
        <v>39</v>
      </c>
      <c r="O227" t="s">
        <v>40</v>
      </c>
      <c r="P227" t="s">
        <v>40</v>
      </c>
      <c r="Q227" t="s">
        <v>40</v>
      </c>
      <c r="S227" t="s">
        <v>40</v>
      </c>
      <c r="T227" t="s">
        <v>40</v>
      </c>
      <c r="U227" t="s">
        <v>40</v>
      </c>
      <c r="V227" t="s">
        <v>40</v>
      </c>
      <c r="X227" s="1">
        <v>43657</v>
      </c>
      <c r="Y227" t="s">
        <v>40</v>
      </c>
      <c r="Z227" t="s">
        <v>402</v>
      </c>
      <c r="AA227">
        <v>3.6211111109999998</v>
      </c>
      <c r="AB227">
        <v>16.295000000000002</v>
      </c>
      <c r="AC227" s="1">
        <v>43766</v>
      </c>
      <c r="AD227">
        <v>60</v>
      </c>
      <c r="AE227" t="s">
        <v>596</v>
      </c>
      <c r="AF227">
        <v>4</v>
      </c>
      <c r="AG227" t="s">
        <v>440</v>
      </c>
      <c r="AH227">
        <v>13.62</v>
      </c>
      <c r="AI227" s="1">
        <v>44510</v>
      </c>
      <c r="AJ227">
        <v>10295881824</v>
      </c>
      <c r="AK227">
        <v>101939424</v>
      </c>
      <c r="AL227">
        <v>2.3E-3</v>
      </c>
      <c r="AM227">
        <v>41.56</v>
      </c>
      <c r="AN227">
        <v>97.38</v>
      </c>
      <c r="AO227">
        <v>93.49</v>
      </c>
      <c r="AP227" t="s">
        <v>398</v>
      </c>
      <c r="AQ227" t="s">
        <v>46</v>
      </c>
      <c r="AR227">
        <v>-1.55636659733619</v>
      </c>
      <c r="AS227" t="s">
        <v>35</v>
      </c>
      <c r="AT227" t="s">
        <v>35</v>
      </c>
      <c r="AU227" t="s">
        <v>403</v>
      </c>
      <c r="AV227" t="str">
        <f>_xlfn.IFNA(VLOOKUP($C227,[1]akclindata!$A:$U,17,FALSE),"NA")</f>
        <v>NA</v>
      </c>
      <c r="AW227" t="str">
        <f>_xlfn.IFNA(VLOOKUP($C227,[1]akclindata!$A:$U,17,FALSE),"NA")</f>
        <v>NA</v>
      </c>
      <c r="AX227" t="str">
        <f>_xlfn.IFNA(VLOOKUP($C227,[1]akclindata!$A:$U,7,FALSE),"NA")</f>
        <v>NA</v>
      </c>
      <c r="AY227" t="str">
        <f>_xlfn.IFNA(VLOOKUP($C227,[1]akclindata!$A:$U,8,FALSE),"NA")</f>
        <v>NA</v>
      </c>
      <c r="AZ227" t="str">
        <f>_xlfn.IFNA(VLOOKUP($C227,[1]akclindata!$A:$U,9,FALSE),"NA")</f>
        <v>NA</v>
      </c>
      <c r="BA227" t="str">
        <f>_xlfn.IFNA(VLOOKUP($C227,[1]akclindata!$A:$U,10,FALSE),"NA")</f>
        <v>NA</v>
      </c>
      <c r="BB227" t="str">
        <f>_xlfn.IFNA(VLOOKUP($C227,[1]akclindata!$A:$U,11,FALSE),"NA")</f>
        <v>NA</v>
      </c>
      <c r="BC227" s="1" t="str">
        <f>_xlfn.IFNA(VLOOKUP($C227,[1]akclindata!$A:$U,6,FALSE),"NA")</f>
        <v>NA</v>
      </c>
      <c r="BD227" s="1" t="str">
        <f>_xlfn.IFNA(VLOOKUP($C227,[1]akclindata!$A:$U,18,FALSE),"NA")</f>
        <v>NA</v>
      </c>
      <c r="BE227" s="1" t="str">
        <f>_xlfn.IFNA(VLOOKUP($C227,[1]akclindata!$A:$U,19,FALSE),"NA")</f>
        <v>NA</v>
      </c>
      <c r="BF227" s="1" t="str">
        <f>_xlfn.IFNA(VLOOKUP($C227,[1]akclindata!$A:$U,20,FALSE),"NA")</f>
        <v>NA</v>
      </c>
      <c r="BG227" t="str">
        <f>_xlfn.IFNA(VLOOKUP($C227,[1]akclindata!$A:$U,21,FALSE),"NA")</f>
        <v>NA</v>
      </c>
      <c r="BH227" s="1" t="str">
        <f>_xlfn.IFNA(VLOOKUP($C227,[2]Sheet1!$1:$1048576,6,FALSE),_xlfn.IFNA(VLOOKUP($C227,'[2]Transfer 06.03.22'!$1:$1048576,7,FALSE),_xlfn.IFNA(VLOOKUP($C227,'[2]Transfer 06.08.22'!$1:$1048576,7,FALSE),"None")))</f>
        <v>None</v>
      </c>
    </row>
    <row r="228" spans="1:60" x14ac:dyDescent="0.25">
      <c r="A228" t="s">
        <v>597</v>
      </c>
      <c r="B228">
        <v>2.6197087614655602E-2</v>
      </c>
      <c r="C228" t="e">
        <v>#N/A</v>
      </c>
      <c r="D228">
        <v>1</v>
      </c>
      <c r="E228">
        <v>4.5</v>
      </c>
      <c r="F228" s="1" t="s">
        <v>40</v>
      </c>
      <c r="G228" t="s">
        <v>35</v>
      </c>
      <c r="H228" t="s">
        <v>36</v>
      </c>
      <c r="I228" t="s">
        <v>398</v>
      </c>
      <c r="J228" t="s">
        <v>438</v>
      </c>
      <c r="K228">
        <v>1</v>
      </c>
      <c r="L228">
        <v>62</v>
      </c>
      <c r="M228" t="s">
        <v>40</v>
      </c>
      <c r="N228" t="s">
        <v>39</v>
      </c>
      <c r="O228" t="s">
        <v>40</v>
      </c>
      <c r="P228" t="s">
        <v>40</v>
      </c>
      <c r="Q228" t="s">
        <v>40</v>
      </c>
      <c r="S228" t="s">
        <v>40</v>
      </c>
      <c r="T228" t="s">
        <v>40</v>
      </c>
      <c r="U228" t="s">
        <v>40</v>
      </c>
      <c r="V228" t="s">
        <v>40</v>
      </c>
      <c r="X228" s="1">
        <v>43658</v>
      </c>
      <c r="Y228" t="s">
        <v>40</v>
      </c>
      <c r="Z228" t="s">
        <v>402</v>
      </c>
      <c r="AA228">
        <v>4.163777778</v>
      </c>
      <c r="AB228">
        <v>18.736999999999998</v>
      </c>
      <c r="AC228" s="1">
        <v>43690</v>
      </c>
      <c r="AD228">
        <v>40</v>
      </c>
      <c r="AE228" t="s">
        <v>528</v>
      </c>
      <c r="AF228">
        <v>4</v>
      </c>
      <c r="AG228" t="s">
        <v>440</v>
      </c>
      <c r="AH228">
        <v>6.65</v>
      </c>
      <c r="AI228" s="1">
        <v>44510</v>
      </c>
      <c r="AJ228">
        <v>10013972240</v>
      </c>
      <c r="AK228">
        <v>99148240</v>
      </c>
      <c r="AL228">
        <v>2.2000000000000001E-3</v>
      </c>
      <c r="AM228">
        <v>41.57</v>
      </c>
      <c r="AN228">
        <v>97.22</v>
      </c>
      <c r="AO228">
        <v>93.28</v>
      </c>
      <c r="AP228" t="s">
        <v>398</v>
      </c>
      <c r="AQ228" t="s">
        <v>46</v>
      </c>
      <c r="AR228">
        <v>-1.5702180564989401</v>
      </c>
      <c r="AS228" t="s">
        <v>35</v>
      </c>
      <c r="AT228" t="s">
        <v>35</v>
      </c>
      <c r="AU228" t="s">
        <v>403</v>
      </c>
      <c r="AV228" t="str">
        <f>_xlfn.IFNA(VLOOKUP($C228,[1]akclindata!$A:$U,17,FALSE),"NA")</f>
        <v>NA</v>
      </c>
      <c r="AW228" t="str">
        <f>_xlfn.IFNA(VLOOKUP($C228,[1]akclindata!$A:$U,17,FALSE),"NA")</f>
        <v>NA</v>
      </c>
      <c r="AX228" t="str">
        <f>_xlfn.IFNA(VLOOKUP($C228,[1]akclindata!$A:$U,7,FALSE),"NA")</f>
        <v>NA</v>
      </c>
      <c r="AY228" t="str">
        <f>_xlfn.IFNA(VLOOKUP($C228,[1]akclindata!$A:$U,8,FALSE),"NA")</f>
        <v>NA</v>
      </c>
      <c r="AZ228" t="str">
        <f>_xlfn.IFNA(VLOOKUP($C228,[1]akclindata!$A:$U,9,FALSE),"NA")</f>
        <v>NA</v>
      </c>
      <c r="BA228" t="str">
        <f>_xlfn.IFNA(VLOOKUP($C228,[1]akclindata!$A:$U,10,FALSE),"NA")</f>
        <v>NA</v>
      </c>
      <c r="BB228" t="str">
        <f>_xlfn.IFNA(VLOOKUP($C228,[1]akclindata!$A:$U,11,FALSE),"NA")</f>
        <v>NA</v>
      </c>
      <c r="BC228" s="1" t="str">
        <f>_xlfn.IFNA(VLOOKUP($C228,[1]akclindata!$A:$U,6,FALSE),"NA")</f>
        <v>NA</v>
      </c>
      <c r="BD228" s="1" t="str">
        <f>_xlfn.IFNA(VLOOKUP($C228,[1]akclindata!$A:$U,18,FALSE),"NA")</f>
        <v>NA</v>
      </c>
      <c r="BE228" s="1" t="str">
        <f>_xlfn.IFNA(VLOOKUP($C228,[1]akclindata!$A:$U,19,FALSE),"NA")</f>
        <v>NA</v>
      </c>
      <c r="BF228" s="1" t="str">
        <f>_xlfn.IFNA(VLOOKUP($C228,[1]akclindata!$A:$U,20,FALSE),"NA")</f>
        <v>NA</v>
      </c>
      <c r="BG228" t="str">
        <f>_xlfn.IFNA(VLOOKUP($C228,[1]akclindata!$A:$U,21,FALSE),"NA")</f>
        <v>NA</v>
      </c>
      <c r="BH228" s="1" t="str">
        <f>_xlfn.IFNA(VLOOKUP($C228,[2]Sheet1!$1:$1048576,6,FALSE),_xlfn.IFNA(VLOOKUP($C228,'[2]Transfer 06.03.22'!$1:$1048576,7,FALSE),_xlfn.IFNA(VLOOKUP($C228,'[2]Transfer 06.08.22'!$1:$1048576,7,FALSE),"None")))</f>
        <v>None</v>
      </c>
    </row>
    <row r="229" spans="1:60" x14ac:dyDescent="0.25">
      <c r="A229" t="s">
        <v>598</v>
      </c>
      <c r="B229">
        <v>4.1949122061674801E-3</v>
      </c>
      <c r="C229" t="e">
        <v>#N/A</v>
      </c>
      <c r="D229">
        <v>1</v>
      </c>
      <c r="E229">
        <v>4.5</v>
      </c>
      <c r="F229" s="1" t="s">
        <v>40</v>
      </c>
      <c r="G229" t="s">
        <v>35</v>
      </c>
      <c r="H229" t="s">
        <v>36</v>
      </c>
      <c r="I229" t="s">
        <v>398</v>
      </c>
      <c r="J229" t="s">
        <v>438</v>
      </c>
      <c r="K229">
        <v>2</v>
      </c>
      <c r="L229">
        <v>65</v>
      </c>
      <c r="M229" t="s">
        <v>40</v>
      </c>
      <c r="N229" t="s">
        <v>39</v>
      </c>
      <c r="O229" t="s">
        <v>40</v>
      </c>
      <c r="P229" t="s">
        <v>40</v>
      </c>
      <c r="Q229" t="s">
        <v>40</v>
      </c>
      <c r="S229" t="s">
        <v>40</v>
      </c>
      <c r="T229" t="s">
        <v>40</v>
      </c>
      <c r="U229" t="s">
        <v>40</v>
      </c>
      <c r="V229" t="s">
        <v>40</v>
      </c>
      <c r="X229" s="1">
        <v>43658</v>
      </c>
      <c r="Y229" t="s">
        <v>40</v>
      </c>
      <c r="Z229" t="s">
        <v>402</v>
      </c>
      <c r="AA229">
        <v>9.4901111109999992</v>
      </c>
      <c r="AB229">
        <v>42.705500000000001</v>
      </c>
      <c r="AC229" s="1">
        <v>43690</v>
      </c>
      <c r="AD229">
        <v>40</v>
      </c>
      <c r="AE229" t="s">
        <v>530</v>
      </c>
      <c r="AF229">
        <v>4</v>
      </c>
      <c r="AG229" t="s">
        <v>440</v>
      </c>
      <c r="AH229">
        <v>0</v>
      </c>
      <c r="AI229" s="1">
        <v>44510</v>
      </c>
      <c r="AJ229">
        <v>10092480954</v>
      </c>
      <c r="AK229">
        <v>99925554</v>
      </c>
      <c r="AL229">
        <v>2.2000000000000001E-3</v>
      </c>
      <c r="AM229">
        <v>41.45</v>
      </c>
      <c r="AN229">
        <v>97.57</v>
      </c>
      <c r="AO229">
        <v>93.58</v>
      </c>
      <c r="AP229" t="s">
        <v>398</v>
      </c>
      <c r="AQ229" t="s">
        <v>53</v>
      </c>
      <c r="AR229">
        <v>-2.3754514647896601</v>
      </c>
      <c r="AS229" t="s">
        <v>35</v>
      </c>
      <c r="AT229" t="s">
        <v>35</v>
      </c>
      <c r="AU229" t="s">
        <v>410</v>
      </c>
      <c r="AV229" t="str">
        <f>_xlfn.IFNA(VLOOKUP($C229,[1]akclindata!$A:$U,17,FALSE),"NA")</f>
        <v>NA</v>
      </c>
      <c r="AW229" t="str">
        <f>_xlfn.IFNA(VLOOKUP($C229,[1]akclindata!$A:$U,17,FALSE),"NA")</f>
        <v>NA</v>
      </c>
      <c r="AX229" t="str">
        <f>_xlfn.IFNA(VLOOKUP($C229,[1]akclindata!$A:$U,7,FALSE),"NA")</f>
        <v>NA</v>
      </c>
      <c r="AY229" t="str">
        <f>_xlfn.IFNA(VLOOKUP($C229,[1]akclindata!$A:$U,8,FALSE),"NA")</f>
        <v>NA</v>
      </c>
      <c r="AZ229" t="str">
        <f>_xlfn.IFNA(VLOOKUP($C229,[1]akclindata!$A:$U,9,FALSE),"NA")</f>
        <v>NA</v>
      </c>
      <c r="BA229" t="str">
        <f>_xlfn.IFNA(VLOOKUP($C229,[1]akclindata!$A:$U,10,FALSE),"NA")</f>
        <v>NA</v>
      </c>
      <c r="BB229" t="str">
        <f>_xlfn.IFNA(VLOOKUP($C229,[1]akclindata!$A:$U,11,FALSE),"NA")</f>
        <v>NA</v>
      </c>
      <c r="BC229" s="1" t="str">
        <f>_xlfn.IFNA(VLOOKUP($C229,[1]akclindata!$A:$U,6,FALSE),"NA")</f>
        <v>NA</v>
      </c>
      <c r="BD229" s="1" t="str">
        <f>_xlfn.IFNA(VLOOKUP($C229,[1]akclindata!$A:$U,18,FALSE),"NA")</f>
        <v>NA</v>
      </c>
      <c r="BE229" s="1" t="str">
        <f>_xlfn.IFNA(VLOOKUP($C229,[1]akclindata!$A:$U,19,FALSE),"NA")</f>
        <v>NA</v>
      </c>
      <c r="BF229" s="1" t="str">
        <f>_xlfn.IFNA(VLOOKUP($C229,[1]akclindata!$A:$U,20,FALSE),"NA")</f>
        <v>NA</v>
      </c>
      <c r="BG229" t="str">
        <f>_xlfn.IFNA(VLOOKUP($C229,[1]akclindata!$A:$U,21,FALSE),"NA")</f>
        <v>NA</v>
      </c>
      <c r="BH229" s="1" t="str">
        <f>_xlfn.IFNA(VLOOKUP($C229,[2]Sheet1!$1:$1048576,6,FALSE),_xlfn.IFNA(VLOOKUP($C229,'[2]Transfer 06.03.22'!$1:$1048576,7,FALSE),_xlfn.IFNA(VLOOKUP($C229,'[2]Transfer 06.08.22'!$1:$1048576,7,FALSE),"None")))</f>
        <v>None</v>
      </c>
    </row>
    <row r="230" spans="1:60" x14ac:dyDescent="0.25">
      <c r="A230" t="s">
        <v>599</v>
      </c>
      <c r="B230">
        <v>1.3646999058367301E-2</v>
      </c>
      <c r="C230" t="e">
        <v>#N/A</v>
      </c>
      <c r="D230">
        <v>1</v>
      </c>
      <c r="E230">
        <v>4.5</v>
      </c>
      <c r="F230" s="1" t="s">
        <v>40</v>
      </c>
      <c r="G230" t="s">
        <v>35</v>
      </c>
      <c r="H230" t="s">
        <v>36</v>
      </c>
      <c r="I230" t="s">
        <v>398</v>
      </c>
      <c r="J230" t="s">
        <v>438</v>
      </c>
      <c r="K230">
        <v>2</v>
      </c>
      <c r="L230">
        <v>66</v>
      </c>
      <c r="M230" t="s">
        <v>40</v>
      </c>
      <c r="N230" t="s">
        <v>39</v>
      </c>
      <c r="O230" t="s">
        <v>40</v>
      </c>
      <c r="P230" t="s">
        <v>40</v>
      </c>
      <c r="Q230" t="s">
        <v>40</v>
      </c>
      <c r="S230" t="s">
        <v>40</v>
      </c>
      <c r="T230" t="s">
        <v>40</v>
      </c>
      <c r="U230" t="s">
        <v>40</v>
      </c>
      <c r="V230" t="s">
        <v>40</v>
      </c>
      <c r="X230" s="1">
        <v>43658</v>
      </c>
      <c r="Y230" t="s">
        <v>40</v>
      </c>
      <c r="Z230" t="s">
        <v>402</v>
      </c>
      <c r="AA230">
        <v>16.310111110000001</v>
      </c>
      <c r="AB230">
        <v>73.395499999999998</v>
      </c>
      <c r="AC230" s="1">
        <v>43690</v>
      </c>
      <c r="AD230">
        <v>40</v>
      </c>
      <c r="AE230" t="s">
        <v>532</v>
      </c>
      <c r="AF230">
        <v>4</v>
      </c>
      <c r="AG230" t="s">
        <v>440</v>
      </c>
      <c r="AH230">
        <v>0</v>
      </c>
      <c r="AI230" s="1">
        <v>44510</v>
      </c>
      <c r="AJ230">
        <v>7957374688</v>
      </c>
      <c r="AK230">
        <v>78785888</v>
      </c>
      <c r="AL230">
        <v>2.2000000000000001E-3</v>
      </c>
      <c r="AM230">
        <v>41.14</v>
      </c>
      <c r="AN230">
        <v>97.76</v>
      </c>
      <c r="AO230">
        <v>94.05</v>
      </c>
      <c r="AP230" t="s">
        <v>398</v>
      </c>
      <c r="AQ230" t="s">
        <v>53</v>
      </c>
      <c r="AR230">
        <v>-1.85899520865653</v>
      </c>
      <c r="AS230" t="s">
        <v>35</v>
      </c>
      <c r="AT230" t="s">
        <v>35</v>
      </c>
      <c r="AU230" t="s">
        <v>410</v>
      </c>
      <c r="AV230" t="str">
        <f>_xlfn.IFNA(VLOOKUP($C230,[1]akclindata!$A:$U,17,FALSE),"NA")</f>
        <v>NA</v>
      </c>
      <c r="AW230" t="str">
        <f>_xlfn.IFNA(VLOOKUP($C230,[1]akclindata!$A:$U,17,FALSE),"NA")</f>
        <v>NA</v>
      </c>
      <c r="AX230" t="str">
        <f>_xlfn.IFNA(VLOOKUP($C230,[1]akclindata!$A:$U,7,FALSE),"NA")</f>
        <v>NA</v>
      </c>
      <c r="AY230" t="str">
        <f>_xlfn.IFNA(VLOOKUP($C230,[1]akclindata!$A:$U,8,FALSE),"NA")</f>
        <v>NA</v>
      </c>
      <c r="AZ230" t="str">
        <f>_xlfn.IFNA(VLOOKUP($C230,[1]akclindata!$A:$U,9,FALSE),"NA")</f>
        <v>NA</v>
      </c>
      <c r="BA230" t="str">
        <f>_xlfn.IFNA(VLOOKUP($C230,[1]akclindata!$A:$U,10,FALSE),"NA")</f>
        <v>NA</v>
      </c>
      <c r="BB230" t="str">
        <f>_xlfn.IFNA(VLOOKUP($C230,[1]akclindata!$A:$U,11,FALSE),"NA")</f>
        <v>NA</v>
      </c>
      <c r="BC230" s="1" t="str">
        <f>_xlfn.IFNA(VLOOKUP($C230,[1]akclindata!$A:$U,6,FALSE),"NA")</f>
        <v>NA</v>
      </c>
      <c r="BD230" s="1" t="str">
        <f>_xlfn.IFNA(VLOOKUP($C230,[1]akclindata!$A:$U,18,FALSE),"NA")</f>
        <v>NA</v>
      </c>
      <c r="BE230" s="1" t="str">
        <f>_xlfn.IFNA(VLOOKUP($C230,[1]akclindata!$A:$U,19,FALSE),"NA")</f>
        <v>NA</v>
      </c>
      <c r="BF230" s="1" t="str">
        <f>_xlfn.IFNA(VLOOKUP($C230,[1]akclindata!$A:$U,20,FALSE),"NA")</f>
        <v>NA</v>
      </c>
      <c r="BG230" t="str">
        <f>_xlfn.IFNA(VLOOKUP($C230,[1]akclindata!$A:$U,21,FALSE),"NA")</f>
        <v>NA</v>
      </c>
      <c r="BH230" s="1" t="str">
        <f>_xlfn.IFNA(VLOOKUP($C230,[2]Sheet1!$1:$1048576,6,FALSE),_xlfn.IFNA(VLOOKUP($C230,'[2]Transfer 06.03.22'!$1:$1048576,7,FALSE),_xlfn.IFNA(VLOOKUP($C230,'[2]Transfer 06.08.22'!$1:$1048576,7,FALSE),"None")))</f>
        <v>None</v>
      </c>
    </row>
    <row r="231" spans="1:60" x14ac:dyDescent="0.25">
      <c r="A231" t="s">
        <v>600</v>
      </c>
      <c r="B231" s="3">
        <v>2.0694789586395E-4</v>
      </c>
      <c r="C231" t="e">
        <v>#N/A</v>
      </c>
      <c r="D231">
        <v>1</v>
      </c>
      <c r="E231">
        <v>4.5</v>
      </c>
      <c r="F231" s="1" t="s">
        <v>40</v>
      </c>
      <c r="G231" t="s">
        <v>35</v>
      </c>
      <c r="H231" t="s">
        <v>36</v>
      </c>
      <c r="I231" t="s">
        <v>398</v>
      </c>
      <c r="J231" t="s">
        <v>438</v>
      </c>
      <c r="K231">
        <v>1</v>
      </c>
      <c r="L231">
        <v>57</v>
      </c>
      <c r="M231" t="s">
        <v>40</v>
      </c>
      <c r="N231" t="s">
        <v>39</v>
      </c>
      <c r="O231" t="s">
        <v>40</v>
      </c>
      <c r="P231" t="s">
        <v>40</v>
      </c>
      <c r="Q231" t="s">
        <v>40</v>
      </c>
      <c r="S231" t="s">
        <v>40</v>
      </c>
      <c r="T231" t="s">
        <v>40</v>
      </c>
      <c r="U231" t="s">
        <v>40</v>
      </c>
      <c r="V231" t="s">
        <v>40</v>
      </c>
      <c r="X231" s="1">
        <v>43658</v>
      </c>
      <c r="Y231" t="s">
        <v>40</v>
      </c>
      <c r="Z231" t="s">
        <v>402</v>
      </c>
      <c r="AA231">
        <v>10.292222219999999</v>
      </c>
      <c r="AB231">
        <v>46.314999999999998</v>
      </c>
      <c r="AC231" s="1">
        <v>43746</v>
      </c>
      <c r="AD231">
        <v>51</v>
      </c>
      <c r="AE231" t="s">
        <v>520</v>
      </c>
      <c r="AF231">
        <v>4</v>
      </c>
      <c r="AG231" t="s">
        <v>440</v>
      </c>
      <c r="AH231">
        <v>21.9</v>
      </c>
      <c r="AI231" s="1">
        <v>44510</v>
      </c>
      <c r="AJ231">
        <v>7634100958</v>
      </c>
      <c r="AK231">
        <v>75585158</v>
      </c>
      <c r="AL231">
        <v>2.2000000000000001E-3</v>
      </c>
      <c r="AM231">
        <v>41.18</v>
      </c>
      <c r="AN231">
        <v>97.64</v>
      </c>
      <c r="AO231">
        <v>93.83</v>
      </c>
      <c r="AP231" t="s">
        <v>398</v>
      </c>
      <c r="AQ231" t="s">
        <v>46</v>
      </c>
      <c r="AR231">
        <v>-3.6840490992855401</v>
      </c>
      <c r="AS231" t="s">
        <v>35</v>
      </c>
      <c r="AT231" t="s">
        <v>35</v>
      </c>
      <c r="AU231" t="s">
        <v>403</v>
      </c>
      <c r="AV231" t="str">
        <f>_xlfn.IFNA(VLOOKUP($C231,[1]akclindata!$A:$U,17,FALSE),"NA")</f>
        <v>NA</v>
      </c>
      <c r="AW231" t="str">
        <f>_xlfn.IFNA(VLOOKUP($C231,[1]akclindata!$A:$U,17,FALSE),"NA")</f>
        <v>NA</v>
      </c>
      <c r="AX231" t="str">
        <f>_xlfn.IFNA(VLOOKUP($C231,[1]akclindata!$A:$U,7,FALSE),"NA")</f>
        <v>NA</v>
      </c>
      <c r="AY231" t="str">
        <f>_xlfn.IFNA(VLOOKUP($C231,[1]akclindata!$A:$U,8,FALSE),"NA")</f>
        <v>NA</v>
      </c>
      <c r="AZ231" t="str">
        <f>_xlfn.IFNA(VLOOKUP($C231,[1]akclindata!$A:$U,9,FALSE),"NA")</f>
        <v>NA</v>
      </c>
      <c r="BA231" t="str">
        <f>_xlfn.IFNA(VLOOKUP($C231,[1]akclindata!$A:$U,10,FALSE),"NA")</f>
        <v>NA</v>
      </c>
      <c r="BB231" t="str">
        <f>_xlfn.IFNA(VLOOKUP($C231,[1]akclindata!$A:$U,11,FALSE),"NA")</f>
        <v>NA</v>
      </c>
      <c r="BC231" s="1" t="str">
        <f>_xlfn.IFNA(VLOOKUP($C231,[1]akclindata!$A:$U,6,FALSE),"NA")</f>
        <v>NA</v>
      </c>
      <c r="BD231" s="1" t="str">
        <f>_xlfn.IFNA(VLOOKUP($C231,[1]akclindata!$A:$U,18,FALSE),"NA")</f>
        <v>NA</v>
      </c>
      <c r="BE231" s="1" t="str">
        <f>_xlfn.IFNA(VLOOKUP($C231,[1]akclindata!$A:$U,19,FALSE),"NA")</f>
        <v>NA</v>
      </c>
      <c r="BF231" s="1" t="str">
        <f>_xlfn.IFNA(VLOOKUP($C231,[1]akclindata!$A:$U,20,FALSE),"NA")</f>
        <v>NA</v>
      </c>
      <c r="BG231" t="str">
        <f>_xlfn.IFNA(VLOOKUP($C231,[1]akclindata!$A:$U,21,FALSE),"NA")</f>
        <v>NA</v>
      </c>
      <c r="BH231" s="1" t="str">
        <f>_xlfn.IFNA(VLOOKUP($C231,[2]Sheet1!$1:$1048576,6,FALSE),_xlfn.IFNA(VLOOKUP($C231,'[2]Transfer 06.03.22'!$1:$1048576,7,FALSE),_xlfn.IFNA(VLOOKUP($C231,'[2]Transfer 06.08.22'!$1:$1048576,7,FALSE),"None")))</f>
        <v>None</v>
      </c>
    </row>
    <row r="232" spans="1:60" x14ac:dyDescent="0.25">
      <c r="A232" t="s">
        <v>601</v>
      </c>
      <c r="B232">
        <v>4.8818202593641103E-3</v>
      </c>
      <c r="C232" t="e">
        <v>#N/A</v>
      </c>
      <c r="D232">
        <v>1</v>
      </c>
      <c r="E232">
        <v>4.5</v>
      </c>
      <c r="F232" s="1" t="s">
        <v>40</v>
      </c>
      <c r="G232" t="s">
        <v>35</v>
      </c>
      <c r="H232" t="s">
        <v>36</v>
      </c>
      <c r="I232" t="s">
        <v>398</v>
      </c>
      <c r="J232" t="s">
        <v>438</v>
      </c>
      <c r="K232">
        <v>2</v>
      </c>
      <c r="L232">
        <v>50</v>
      </c>
      <c r="M232" t="s">
        <v>40</v>
      </c>
      <c r="N232" t="s">
        <v>39</v>
      </c>
      <c r="O232" t="s">
        <v>40</v>
      </c>
      <c r="P232" t="s">
        <v>40</v>
      </c>
      <c r="Q232" t="s">
        <v>40</v>
      </c>
      <c r="S232" t="s">
        <v>40</v>
      </c>
      <c r="T232" t="s">
        <v>40</v>
      </c>
      <c r="U232" t="s">
        <v>40</v>
      </c>
      <c r="V232" t="s">
        <v>40</v>
      </c>
      <c r="X232" s="1">
        <v>43658</v>
      </c>
      <c r="Y232" t="s">
        <v>40</v>
      </c>
      <c r="Z232" t="s">
        <v>402</v>
      </c>
      <c r="AA232">
        <v>7.0175555559999996</v>
      </c>
      <c r="AB232">
        <v>31.579000000000001</v>
      </c>
      <c r="AC232" s="1">
        <v>43766</v>
      </c>
      <c r="AD232">
        <v>60</v>
      </c>
      <c r="AE232" t="s">
        <v>602</v>
      </c>
      <c r="AF232">
        <v>4</v>
      </c>
      <c r="AG232" t="s">
        <v>440</v>
      </c>
      <c r="AH232">
        <v>14.39</v>
      </c>
      <c r="AI232" s="1">
        <v>44510</v>
      </c>
      <c r="AJ232">
        <v>8830919648</v>
      </c>
      <c r="AK232">
        <v>87434848</v>
      </c>
      <c r="AL232">
        <v>2.2000000000000001E-3</v>
      </c>
      <c r="AM232">
        <v>41.25</v>
      </c>
      <c r="AN232">
        <v>97.27</v>
      </c>
      <c r="AO232">
        <v>93.28</v>
      </c>
      <c r="AP232" t="s">
        <v>398</v>
      </c>
      <c r="AQ232" t="s">
        <v>53</v>
      </c>
      <c r="AR232">
        <v>-2.3092928750423201</v>
      </c>
      <c r="AS232" t="s">
        <v>35</v>
      </c>
      <c r="AT232" t="s">
        <v>35</v>
      </c>
      <c r="AU232" t="s">
        <v>410</v>
      </c>
      <c r="AV232" t="str">
        <f>_xlfn.IFNA(VLOOKUP($C232,[1]akclindata!$A:$U,17,FALSE),"NA")</f>
        <v>NA</v>
      </c>
      <c r="AW232" t="str">
        <f>_xlfn.IFNA(VLOOKUP($C232,[1]akclindata!$A:$U,17,FALSE),"NA")</f>
        <v>NA</v>
      </c>
      <c r="AX232" t="str">
        <f>_xlfn.IFNA(VLOOKUP($C232,[1]akclindata!$A:$U,7,FALSE),"NA")</f>
        <v>NA</v>
      </c>
      <c r="AY232" t="str">
        <f>_xlfn.IFNA(VLOOKUP($C232,[1]akclindata!$A:$U,8,FALSE),"NA")</f>
        <v>NA</v>
      </c>
      <c r="AZ232" t="str">
        <f>_xlfn.IFNA(VLOOKUP($C232,[1]akclindata!$A:$U,9,FALSE),"NA")</f>
        <v>NA</v>
      </c>
      <c r="BA232" t="str">
        <f>_xlfn.IFNA(VLOOKUP($C232,[1]akclindata!$A:$U,10,FALSE),"NA")</f>
        <v>NA</v>
      </c>
      <c r="BB232" t="str">
        <f>_xlfn.IFNA(VLOOKUP($C232,[1]akclindata!$A:$U,11,FALSE),"NA")</f>
        <v>NA</v>
      </c>
      <c r="BC232" s="1" t="str">
        <f>_xlfn.IFNA(VLOOKUP($C232,[1]akclindata!$A:$U,6,FALSE),"NA")</f>
        <v>NA</v>
      </c>
      <c r="BD232" s="1" t="str">
        <f>_xlfn.IFNA(VLOOKUP($C232,[1]akclindata!$A:$U,18,FALSE),"NA")</f>
        <v>NA</v>
      </c>
      <c r="BE232" s="1" t="str">
        <f>_xlfn.IFNA(VLOOKUP($C232,[1]akclindata!$A:$U,19,FALSE),"NA")</f>
        <v>NA</v>
      </c>
      <c r="BF232" s="1" t="str">
        <f>_xlfn.IFNA(VLOOKUP($C232,[1]akclindata!$A:$U,20,FALSE),"NA")</f>
        <v>NA</v>
      </c>
      <c r="BG232" t="str">
        <f>_xlfn.IFNA(VLOOKUP($C232,[1]akclindata!$A:$U,21,FALSE),"NA")</f>
        <v>NA</v>
      </c>
      <c r="BH232" s="1" t="str">
        <f>_xlfn.IFNA(VLOOKUP($C232,[2]Sheet1!$1:$1048576,6,FALSE),_xlfn.IFNA(VLOOKUP($C232,'[2]Transfer 06.03.22'!$1:$1048576,7,FALSE),_xlfn.IFNA(VLOOKUP($C232,'[2]Transfer 06.08.22'!$1:$1048576,7,FALSE),"None")))</f>
        <v>None</v>
      </c>
    </row>
    <row r="233" spans="1:60" x14ac:dyDescent="0.25">
      <c r="A233" t="s">
        <v>603</v>
      </c>
      <c r="B233">
        <v>8.0801677428155097E-2</v>
      </c>
      <c r="C233" t="e">
        <v>#N/A</v>
      </c>
      <c r="D233">
        <v>1</v>
      </c>
      <c r="E233">
        <v>4.5</v>
      </c>
      <c r="F233" s="1" t="s">
        <v>40</v>
      </c>
      <c r="G233" t="s">
        <v>35</v>
      </c>
      <c r="H233" t="s">
        <v>36</v>
      </c>
      <c r="I233" t="s">
        <v>398</v>
      </c>
      <c r="J233" t="s">
        <v>438</v>
      </c>
      <c r="K233">
        <v>1</v>
      </c>
      <c r="L233">
        <v>50</v>
      </c>
      <c r="M233" t="s">
        <v>40</v>
      </c>
      <c r="N233" t="s">
        <v>39</v>
      </c>
      <c r="O233" t="s">
        <v>40</v>
      </c>
      <c r="P233" t="s">
        <v>40</v>
      </c>
      <c r="Q233" t="s">
        <v>40</v>
      </c>
      <c r="S233" t="s">
        <v>40</v>
      </c>
      <c r="T233" t="s">
        <v>40</v>
      </c>
      <c r="U233" t="s">
        <v>40</v>
      </c>
      <c r="V233" t="s">
        <v>40</v>
      </c>
      <c r="X233" s="1">
        <v>43658</v>
      </c>
      <c r="Y233" t="s">
        <v>40</v>
      </c>
      <c r="Z233" t="s">
        <v>402</v>
      </c>
      <c r="AA233">
        <v>8.0090000000000003</v>
      </c>
      <c r="AB233">
        <v>36.040500000000002</v>
      </c>
      <c r="AC233" s="1">
        <v>43766</v>
      </c>
      <c r="AD233">
        <v>60</v>
      </c>
      <c r="AE233" t="s">
        <v>439</v>
      </c>
      <c r="AF233">
        <v>4</v>
      </c>
      <c r="AG233" t="s">
        <v>440</v>
      </c>
      <c r="AH233">
        <v>17.2</v>
      </c>
      <c r="AI233" s="1">
        <v>44510</v>
      </c>
      <c r="AJ233">
        <v>9149296292</v>
      </c>
      <c r="AK233">
        <v>90587092</v>
      </c>
      <c r="AL233">
        <v>7.7799999999999994E-2</v>
      </c>
      <c r="AM233">
        <v>41.48</v>
      </c>
      <c r="AN233">
        <v>97.87</v>
      </c>
      <c r="AO233">
        <v>94.27</v>
      </c>
      <c r="AP233" t="s">
        <v>398</v>
      </c>
      <c r="AQ233" t="s">
        <v>46</v>
      </c>
      <c r="AR233">
        <v>-1.0559888464021401</v>
      </c>
      <c r="AS233" t="s">
        <v>35</v>
      </c>
      <c r="AT233" t="s">
        <v>35</v>
      </c>
      <c r="AU233" t="s">
        <v>403</v>
      </c>
      <c r="AV233" t="str">
        <f>_xlfn.IFNA(VLOOKUP($C233,[1]akclindata!$A:$U,17,FALSE),"NA")</f>
        <v>NA</v>
      </c>
      <c r="AW233" t="str">
        <f>_xlfn.IFNA(VLOOKUP($C233,[1]akclindata!$A:$U,17,FALSE),"NA")</f>
        <v>NA</v>
      </c>
      <c r="AX233" t="str">
        <f>_xlfn.IFNA(VLOOKUP($C233,[1]akclindata!$A:$U,7,FALSE),"NA")</f>
        <v>NA</v>
      </c>
      <c r="AY233" t="str">
        <f>_xlfn.IFNA(VLOOKUP($C233,[1]akclindata!$A:$U,8,FALSE),"NA")</f>
        <v>NA</v>
      </c>
      <c r="AZ233" t="str">
        <f>_xlfn.IFNA(VLOOKUP($C233,[1]akclindata!$A:$U,9,FALSE),"NA")</f>
        <v>NA</v>
      </c>
      <c r="BA233" t="str">
        <f>_xlfn.IFNA(VLOOKUP($C233,[1]akclindata!$A:$U,10,FALSE),"NA")</f>
        <v>NA</v>
      </c>
      <c r="BB233" t="str">
        <f>_xlfn.IFNA(VLOOKUP($C233,[1]akclindata!$A:$U,11,FALSE),"NA")</f>
        <v>NA</v>
      </c>
      <c r="BC233" s="1" t="str">
        <f>_xlfn.IFNA(VLOOKUP($C233,[1]akclindata!$A:$U,6,FALSE),"NA")</f>
        <v>NA</v>
      </c>
      <c r="BD233" s="1" t="str">
        <f>_xlfn.IFNA(VLOOKUP($C233,[1]akclindata!$A:$U,18,FALSE),"NA")</f>
        <v>NA</v>
      </c>
      <c r="BE233" s="1" t="str">
        <f>_xlfn.IFNA(VLOOKUP($C233,[1]akclindata!$A:$U,19,FALSE),"NA")</f>
        <v>NA</v>
      </c>
      <c r="BF233" s="1" t="str">
        <f>_xlfn.IFNA(VLOOKUP($C233,[1]akclindata!$A:$U,20,FALSE),"NA")</f>
        <v>NA</v>
      </c>
      <c r="BG233" t="str">
        <f>_xlfn.IFNA(VLOOKUP($C233,[1]akclindata!$A:$U,21,FALSE),"NA")</f>
        <v>NA</v>
      </c>
      <c r="BH233" s="1" t="str">
        <f>_xlfn.IFNA(VLOOKUP($C233,[2]Sheet1!$1:$1048576,6,FALSE),_xlfn.IFNA(VLOOKUP($C233,'[2]Transfer 06.03.22'!$1:$1048576,7,FALSE),_xlfn.IFNA(VLOOKUP($C233,'[2]Transfer 06.08.22'!$1:$1048576,7,FALSE),"None")))</f>
        <v>None</v>
      </c>
    </row>
    <row r="234" spans="1:60" x14ac:dyDescent="0.25">
      <c r="A234" t="s">
        <v>604</v>
      </c>
      <c r="B234">
        <v>4.1813032064398599E-3</v>
      </c>
      <c r="C234" t="e">
        <v>#N/A</v>
      </c>
      <c r="D234">
        <v>1</v>
      </c>
      <c r="E234">
        <v>4.5</v>
      </c>
      <c r="F234" s="1" t="s">
        <v>40</v>
      </c>
      <c r="G234" t="s">
        <v>35</v>
      </c>
      <c r="H234" t="s">
        <v>36</v>
      </c>
      <c r="I234" t="s">
        <v>398</v>
      </c>
      <c r="J234" t="s">
        <v>438</v>
      </c>
      <c r="K234">
        <v>2</v>
      </c>
      <c r="L234">
        <v>70</v>
      </c>
      <c r="M234" t="s">
        <v>40</v>
      </c>
      <c r="N234" t="s">
        <v>39</v>
      </c>
      <c r="O234" t="s">
        <v>40</v>
      </c>
      <c r="P234" t="s">
        <v>40</v>
      </c>
      <c r="Q234" t="s">
        <v>40</v>
      </c>
      <c r="S234" t="s">
        <v>40</v>
      </c>
      <c r="T234" t="s">
        <v>40</v>
      </c>
      <c r="U234" t="s">
        <v>40</v>
      </c>
      <c r="V234" t="s">
        <v>40</v>
      </c>
      <c r="X234" s="1">
        <v>43661</v>
      </c>
      <c r="Y234" t="s">
        <v>40</v>
      </c>
      <c r="Z234" t="s">
        <v>444</v>
      </c>
      <c r="AA234">
        <v>12.66133333</v>
      </c>
      <c r="AB234">
        <v>56.975999999999999</v>
      </c>
      <c r="AC234" s="1">
        <v>43761</v>
      </c>
      <c r="AD234">
        <v>58</v>
      </c>
      <c r="AE234" t="s">
        <v>524</v>
      </c>
      <c r="AF234">
        <v>4</v>
      </c>
      <c r="AG234" t="s">
        <v>402</v>
      </c>
      <c r="AH234">
        <v>32.31</v>
      </c>
      <c r="AI234" s="1">
        <v>44477</v>
      </c>
      <c r="AJ234">
        <v>7977656498</v>
      </c>
      <c r="AK234">
        <v>78986698</v>
      </c>
      <c r="AL234">
        <v>5.7999999999999996E-3</v>
      </c>
      <c r="AM234">
        <v>42.01</v>
      </c>
      <c r="AN234">
        <v>96.53</v>
      </c>
      <c r="AO234">
        <v>91.09</v>
      </c>
      <c r="AP234" t="s">
        <v>398</v>
      </c>
      <c r="AQ234" t="s">
        <v>53</v>
      </c>
      <c r="AR234">
        <v>-2.3768686145471301</v>
      </c>
      <c r="AS234" t="s">
        <v>35</v>
      </c>
      <c r="AT234" t="s">
        <v>35</v>
      </c>
      <c r="AU234" t="s">
        <v>410</v>
      </c>
      <c r="AV234" t="str">
        <f>_xlfn.IFNA(VLOOKUP($C234,[1]akclindata!$A:$U,17,FALSE),"NA")</f>
        <v>NA</v>
      </c>
      <c r="AW234" t="str">
        <f>_xlfn.IFNA(VLOOKUP($C234,[1]akclindata!$A:$U,17,FALSE),"NA")</f>
        <v>NA</v>
      </c>
      <c r="AX234" t="str">
        <f>_xlfn.IFNA(VLOOKUP($C234,[1]akclindata!$A:$U,7,FALSE),"NA")</f>
        <v>NA</v>
      </c>
      <c r="AY234" t="str">
        <f>_xlfn.IFNA(VLOOKUP($C234,[1]akclindata!$A:$U,8,FALSE),"NA")</f>
        <v>NA</v>
      </c>
      <c r="AZ234" t="str">
        <f>_xlfn.IFNA(VLOOKUP($C234,[1]akclindata!$A:$U,9,FALSE),"NA")</f>
        <v>NA</v>
      </c>
      <c r="BA234" t="str">
        <f>_xlfn.IFNA(VLOOKUP($C234,[1]akclindata!$A:$U,10,FALSE),"NA")</f>
        <v>NA</v>
      </c>
      <c r="BB234" t="str">
        <f>_xlfn.IFNA(VLOOKUP($C234,[1]akclindata!$A:$U,11,FALSE),"NA")</f>
        <v>NA</v>
      </c>
      <c r="BC234" s="1" t="str">
        <f>_xlfn.IFNA(VLOOKUP($C234,[1]akclindata!$A:$U,6,FALSE),"NA")</f>
        <v>NA</v>
      </c>
      <c r="BD234" s="1" t="str">
        <f>_xlfn.IFNA(VLOOKUP($C234,[1]akclindata!$A:$U,18,FALSE),"NA")</f>
        <v>NA</v>
      </c>
      <c r="BE234" s="1" t="str">
        <f>_xlfn.IFNA(VLOOKUP($C234,[1]akclindata!$A:$U,19,FALSE),"NA")</f>
        <v>NA</v>
      </c>
      <c r="BF234" s="1" t="str">
        <f>_xlfn.IFNA(VLOOKUP($C234,[1]akclindata!$A:$U,20,FALSE),"NA")</f>
        <v>NA</v>
      </c>
      <c r="BG234" t="str">
        <f>_xlfn.IFNA(VLOOKUP($C234,[1]akclindata!$A:$U,21,FALSE),"NA")</f>
        <v>NA</v>
      </c>
      <c r="BH234" s="1" t="str">
        <f>_xlfn.IFNA(VLOOKUP($C234,[2]Sheet1!$1:$1048576,6,FALSE),_xlfn.IFNA(VLOOKUP($C234,'[2]Transfer 06.03.22'!$1:$1048576,7,FALSE),_xlfn.IFNA(VLOOKUP($C234,'[2]Transfer 06.08.22'!$1:$1048576,7,FALSE),"None")))</f>
        <v>None</v>
      </c>
    </row>
    <row r="235" spans="1:60" x14ac:dyDescent="0.25">
      <c r="A235" t="s">
        <v>605</v>
      </c>
      <c r="B235">
        <v>1.51844824110969E-2</v>
      </c>
      <c r="C235" t="e">
        <v>#N/A</v>
      </c>
      <c r="D235">
        <v>1</v>
      </c>
      <c r="E235">
        <v>4.7</v>
      </c>
      <c r="F235" s="1" t="s">
        <v>40</v>
      </c>
      <c r="G235" t="s">
        <v>35</v>
      </c>
      <c r="H235" t="s">
        <v>36</v>
      </c>
      <c r="I235" t="s">
        <v>398</v>
      </c>
      <c r="J235" t="s">
        <v>438</v>
      </c>
      <c r="K235">
        <v>1</v>
      </c>
      <c r="L235">
        <v>53</v>
      </c>
      <c r="M235" t="s">
        <v>40</v>
      </c>
      <c r="N235" t="s">
        <v>39</v>
      </c>
      <c r="O235" t="s">
        <v>40</v>
      </c>
      <c r="P235" t="s">
        <v>40</v>
      </c>
      <c r="Q235" t="s">
        <v>40</v>
      </c>
      <c r="S235" t="s">
        <v>40</v>
      </c>
      <c r="T235" t="s">
        <v>40</v>
      </c>
      <c r="U235" t="s">
        <v>40</v>
      </c>
      <c r="V235" t="s">
        <v>40</v>
      </c>
      <c r="X235" s="1">
        <v>43661</v>
      </c>
      <c r="Y235" t="s">
        <v>40</v>
      </c>
      <c r="Z235" t="s">
        <v>444</v>
      </c>
      <c r="AA235">
        <v>5.0261702130000003</v>
      </c>
      <c r="AB235">
        <v>23.623000000000001</v>
      </c>
      <c r="AC235" s="1">
        <v>43761</v>
      </c>
      <c r="AD235">
        <v>58</v>
      </c>
      <c r="AE235" t="s">
        <v>526</v>
      </c>
      <c r="AF235">
        <v>4</v>
      </c>
      <c r="AG235" t="s">
        <v>402</v>
      </c>
      <c r="AH235">
        <v>13.67</v>
      </c>
      <c r="AI235" s="1">
        <v>44477</v>
      </c>
      <c r="AJ235">
        <v>10262339522</v>
      </c>
      <c r="AK235">
        <v>101607322</v>
      </c>
      <c r="AL235">
        <v>2.3E-3</v>
      </c>
      <c r="AM235">
        <v>42.48</v>
      </c>
      <c r="AN235">
        <v>97.66</v>
      </c>
      <c r="AO235">
        <v>93.85</v>
      </c>
      <c r="AP235" t="s">
        <v>398</v>
      </c>
      <c r="AQ235" t="s">
        <v>46</v>
      </c>
      <c r="AR235">
        <v>-1.81195489024884</v>
      </c>
      <c r="AS235" t="s">
        <v>35</v>
      </c>
      <c r="AT235" t="s">
        <v>35</v>
      </c>
      <c r="AU235" t="s">
        <v>403</v>
      </c>
      <c r="AV235" t="str">
        <f>_xlfn.IFNA(VLOOKUP($C235,[1]akclindata!$A:$U,17,FALSE),"NA")</f>
        <v>NA</v>
      </c>
      <c r="AW235" t="str">
        <f>_xlfn.IFNA(VLOOKUP($C235,[1]akclindata!$A:$U,17,FALSE),"NA")</f>
        <v>NA</v>
      </c>
      <c r="AX235" t="str">
        <f>_xlfn.IFNA(VLOOKUP($C235,[1]akclindata!$A:$U,7,FALSE),"NA")</f>
        <v>NA</v>
      </c>
      <c r="AY235" t="str">
        <f>_xlfn.IFNA(VLOOKUP($C235,[1]akclindata!$A:$U,8,FALSE),"NA")</f>
        <v>NA</v>
      </c>
      <c r="AZ235" t="str">
        <f>_xlfn.IFNA(VLOOKUP($C235,[1]akclindata!$A:$U,9,FALSE),"NA")</f>
        <v>NA</v>
      </c>
      <c r="BA235" t="str">
        <f>_xlfn.IFNA(VLOOKUP($C235,[1]akclindata!$A:$U,10,FALSE),"NA")</f>
        <v>NA</v>
      </c>
      <c r="BB235" t="str">
        <f>_xlfn.IFNA(VLOOKUP($C235,[1]akclindata!$A:$U,11,FALSE),"NA")</f>
        <v>NA</v>
      </c>
      <c r="BC235" s="1" t="str">
        <f>_xlfn.IFNA(VLOOKUP($C235,[1]akclindata!$A:$U,6,FALSE),"NA")</f>
        <v>NA</v>
      </c>
      <c r="BD235" s="1" t="str">
        <f>_xlfn.IFNA(VLOOKUP($C235,[1]akclindata!$A:$U,18,FALSE),"NA")</f>
        <v>NA</v>
      </c>
      <c r="BE235" s="1" t="str">
        <f>_xlfn.IFNA(VLOOKUP($C235,[1]akclindata!$A:$U,19,FALSE),"NA")</f>
        <v>NA</v>
      </c>
      <c r="BF235" s="1" t="str">
        <f>_xlfn.IFNA(VLOOKUP($C235,[1]akclindata!$A:$U,20,FALSE),"NA")</f>
        <v>NA</v>
      </c>
      <c r="BG235" t="str">
        <f>_xlfn.IFNA(VLOOKUP($C235,[1]akclindata!$A:$U,21,FALSE),"NA")</f>
        <v>NA</v>
      </c>
      <c r="BH235" s="1" t="str">
        <f>_xlfn.IFNA(VLOOKUP($C235,[2]Sheet1!$1:$1048576,6,FALSE),_xlfn.IFNA(VLOOKUP($C235,'[2]Transfer 06.03.22'!$1:$1048576,7,FALSE),_xlfn.IFNA(VLOOKUP($C235,'[2]Transfer 06.08.22'!$1:$1048576,7,FALSE),"None")))</f>
        <v>None</v>
      </c>
    </row>
    <row r="236" spans="1:60" x14ac:dyDescent="0.25">
      <c r="A236" t="s">
        <v>606</v>
      </c>
      <c r="B236" s="3">
        <v>3.0840903424224001E-4</v>
      </c>
      <c r="C236" t="e">
        <v>#N/A</v>
      </c>
      <c r="D236">
        <v>1</v>
      </c>
      <c r="E236">
        <v>4.5</v>
      </c>
      <c r="F236" s="1" t="s">
        <v>40</v>
      </c>
      <c r="G236" t="s">
        <v>35</v>
      </c>
      <c r="H236" t="s">
        <v>36</v>
      </c>
      <c r="I236" t="s">
        <v>398</v>
      </c>
      <c r="J236" t="s">
        <v>438</v>
      </c>
      <c r="K236">
        <v>2</v>
      </c>
      <c r="L236">
        <v>59</v>
      </c>
      <c r="M236" t="s">
        <v>40</v>
      </c>
      <c r="N236" t="s">
        <v>39</v>
      </c>
      <c r="O236" t="s">
        <v>40</v>
      </c>
      <c r="P236" t="s">
        <v>40</v>
      </c>
      <c r="Q236" t="s">
        <v>40</v>
      </c>
      <c r="S236" t="s">
        <v>40</v>
      </c>
      <c r="T236" t="s">
        <v>40</v>
      </c>
      <c r="U236" t="s">
        <v>40</v>
      </c>
      <c r="V236" t="s">
        <v>40</v>
      </c>
      <c r="X236" s="1">
        <v>43661</v>
      </c>
      <c r="Y236" t="s">
        <v>40</v>
      </c>
      <c r="Z236" t="s">
        <v>444</v>
      </c>
      <c r="AA236">
        <v>6.933444444</v>
      </c>
      <c r="AB236">
        <v>31.200500000000002</v>
      </c>
      <c r="AC236" s="1">
        <v>43780</v>
      </c>
      <c r="AD236">
        <v>63</v>
      </c>
      <c r="AE236" t="s">
        <v>591</v>
      </c>
      <c r="AF236">
        <v>4</v>
      </c>
      <c r="AG236" t="s">
        <v>402</v>
      </c>
      <c r="AH236">
        <v>20.8</v>
      </c>
      <c r="AI236" s="1">
        <v>44477</v>
      </c>
      <c r="AJ236">
        <v>7468135738</v>
      </c>
      <c r="AK236">
        <v>73941938</v>
      </c>
      <c r="AL236">
        <v>1.6000000000000001E-3</v>
      </c>
      <c r="AM236">
        <v>41.9</v>
      </c>
      <c r="AN236">
        <v>97.14</v>
      </c>
      <c r="AO236">
        <v>92.66</v>
      </c>
      <c r="AP236" t="s">
        <v>398</v>
      </c>
      <c r="AQ236" t="s">
        <v>53</v>
      </c>
      <c r="AR236">
        <v>-3.5107389476231998</v>
      </c>
      <c r="AS236" t="s">
        <v>35</v>
      </c>
      <c r="AT236" t="s">
        <v>35</v>
      </c>
      <c r="AU236" t="s">
        <v>410</v>
      </c>
      <c r="AV236" t="str">
        <f>_xlfn.IFNA(VLOOKUP($C236,[1]akclindata!$A:$U,17,FALSE),"NA")</f>
        <v>NA</v>
      </c>
      <c r="AW236" t="str">
        <f>_xlfn.IFNA(VLOOKUP($C236,[1]akclindata!$A:$U,17,FALSE),"NA")</f>
        <v>NA</v>
      </c>
      <c r="AX236" t="str">
        <f>_xlfn.IFNA(VLOOKUP($C236,[1]akclindata!$A:$U,7,FALSE),"NA")</f>
        <v>NA</v>
      </c>
      <c r="AY236" t="str">
        <f>_xlfn.IFNA(VLOOKUP($C236,[1]akclindata!$A:$U,8,FALSE),"NA")</f>
        <v>NA</v>
      </c>
      <c r="AZ236" t="str">
        <f>_xlfn.IFNA(VLOOKUP($C236,[1]akclindata!$A:$U,9,FALSE),"NA")</f>
        <v>NA</v>
      </c>
      <c r="BA236" t="str">
        <f>_xlfn.IFNA(VLOOKUP($C236,[1]akclindata!$A:$U,10,FALSE),"NA")</f>
        <v>NA</v>
      </c>
      <c r="BB236" t="str">
        <f>_xlfn.IFNA(VLOOKUP($C236,[1]akclindata!$A:$U,11,FALSE),"NA")</f>
        <v>NA</v>
      </c>
      <c r="BC236" s="1" t="str">
        <f>_xlfn.IFNA(VLOOKUP($C236,[1]akclindata!$A:$U,6,FALSE),"NA")</f>
        <v>NA</v>
      </c>
      <c r="BD236" s="1" t="str">
        <f>_xlfn.IFNA(VLOOKUP($C236,[1]akclindata!$A:$U,18,FALSE),"NA")</f>
        <v>NA</v>
      </c>
      <c r="BE236" s="1" t="str">
        <f>_xlfn.IFNA(VLOOKUP($C236,[1]akclindata!$A:$U,19,FALSE),"NA")</f>
        <v>NA</v>
      </c>
      <c r="BF236" s="1" t="str">
        <f>_xlfn.IFNA(VLOOKUP($C236,[1]akclindata!$A:$U,20,FALSE),"NA")</f>
        <v>NA</v>
      </c>
      <c r="BG236" t="str">
        <f>_xlfn.IFNA(VLOOKUP($C236,[1]akclindata!$A:$U,21,FALSE),"NA")</f>
        <v>NA</v>
      </c>
      <c r="BH236" s="1" t="str">
        <f>_xlfn.IFNA(VLOOKUP($C236,[2]Sheet1!$1:$1048576,6,FALSE),_xlfn.IFNA(VLOOKUP($C236,'[2]Transfer 06.03.22'!$1:$1048576,7,FALSE),_xlfn.IFNA(VLOOKUP($C236,'[2]Transfer 06.08.22'!$1:$1048576,7,FALSE),"None")))</f>
        <v>None</v>
      </c>
    </row>
    <row r="237" spans="1:60" x14ac:dyDescent="0.25">
      <c r="A237" t="s">
        <v>607</v>
      </c>
      <c r="B237" s="3">
        <v>4.3370281292570999E-4</v>
      </c>
      <c r="C237" t="e">
        <v>#N/A</v>
      </c>
      <c r="D237">
        <v>1</v>
      </c>
      <c r="E237">
        <v>4.4000000000000004</v>
      </c>
      <c r="F237" s="1" t="s">
        <v>40</v>
      </c>
      <c r="G237" t="s">
        <v>35</v>
      </c>
      <c r="H237" t="s">
        <v>36</v>
      </c>
      <c r="I237" t="s">
        <v>398</v>
      </c>
      <c r="J237" t="s">
        <v>438</v>
      </c>
      <c r="K237">
        <v>1</v>
      </c>
      <c r="L237">
        <v>55</v>
      </c>
      <c r="M237" t="s">
        <v>40</v>
      </c>
      <c r="N237" t="s">
        <v>39</v>
      </c>
      <c r="O237" t="s">
        <v>40</v>
      </c>
      <c r="P237" t="s">
        <v>40</v>
      </c>
      <c r="Q237" t="s">
        <v>40</v>
      </c>
      <c r="S237" t="s">
        <v>40</v>
      </c>
      <c r="T237" t="s">
        <v>40</v>
      </c>
      <c r="U237" t="s">
        <v>40</v>
      </c>
      <c r="V237" t="s">
        <v>40</v>
      </c>
      <c r="X237" s="1">
        <v>43661</v>
      </c>
      <c r="Y237" t="s">
        <v>40</v>
      </c>
      <c r="Z237" t="s">
        <v>444</v>
      </c>
      <c r="AA237">
        <v>13.62238636</v>
      </c>
      <c r="AB237">
        <v>59.938499999999998</v>
      </c>
      <c r="AC237" s="1">
        <v>43780</v>
      </c>
      <c r="AD237">
        <v>63</v>
      </c>
      <c r="AE237" t="s">
        <v>500</v>
      </c>
      <c r="AF237">
        <v>4</v>
      </c>
      <c r="AG237" t="s">
        <v>402</v>
      </c>
      <c r="AH237">
        <v>22.12</v>
      </c>
      <c r="AI237" s="1">
        <v>44477</v>
      </c>
      <c r="AJ237">
        <v>9575724756</v>
      </c>
      <c r="AK237">
        <v>94809156</v>
      </c>
      <c r="AL237">
        <v>2.8E-3</v>
      </c>
      <c r="AM237">
        <v>41.67</v>
      </c>
      <c r="AN237">
        <v>97.71</v>
      </c>
      <c r="AO237">
        <v>93.83</v>
      </c>
      <c r="AP237" t="s">
        <v>398</v>
      </c>
      <c r="AQ237" t="s">
        <v>46</v>
      </c>
      <c r="AR237">
        <v>-3.3626193654836798</v>
      </c>
      <c r="AS237" t="s">
        <v>35</v>
      </c>
      <c r="AT237" t="s">
        <v>35</v>
      </c>
      <c r="AU237" t="s">
        <v>403</v>
      </c>
      <c r="AV237" t="str">
        <f>_xlfn.IFNA(VLOOKUP($C237,[1]akclindata!$A:$U,17,FALSE),"NA")</f>
        <v>NA</v>
      </c>
      <c r="AW237" t="str">
        <f>_xlfn.IFNA(VLOOKUP($C237,[1]akclindata!$A:$U,17,FALSE),"NA")</f>
        <v>NA</v>
      </c>
      <c r="AX237" t="str">
        <f>_xlfn.IFNA(VLOOKUP($C237,[1]akclindata!$A:$U,7,FALSE),"NA")</f>
        <v>NA</v>
      </c>
      <c r="AY237" t="str">
        <f>_xlfn.IFNA(VLOOKUP($C237,[1]akclindata!$A:$U,8,FALSE),"NA")</f>
        <v>NA</v>
      </c>
      <c r="AZ237" t="str">
        <f>_xlfn.IFNA(VLOOKUP($C237,[1]akclindata!$A:$U,9,FALSE),"NA")</f>
        <v>NA</v>
      </c>
      <c r="BA237" t="str">
        <f>_xlfn.IFNA(VLOOKUP($C237,[1]akclindata!$A:$U,10,FALSE),"NA")</f>
        <v>NA</v>
      </c>
      <c r="BB237" t="str">
        <f>_xlfn.IFNA(VLOOKUP($C237,[1]akclindata!$A:$U,11,FALSE),"NA")</f>
        <v>NA</v>
      </c>
      <c r="BC237" s="1" t="str">
        <f>_xlfn.IFNA(VLOOKUP($C237,[1]akclindata!$A:$U,6,FALSE),"NA")</f>
        <v>NA</v>
      </c>
      <c r="BD237" s="1" t="str">
        <f>_xlfn.IFNA(VLOOKUP($C237,[1]akclindata!$A:$U,18,FALSE),"NA")</f>
        <v>NA</v>
      </c>
      <c r="BE237" s="1" t="str">
        <f>_xlfn.IFNA(VLOOKUP($C237,[1]akclindata!$A:$U,19,FALSE),"NA")</f>
        <v>NA</v>
      </c>
      <c r="BF237" s="1" t="str">
        <f>_xlfn.IFNA(VLOOKUP($C237,[1]akclindata!$A:$U,20,FALSE),"NA")</f>
        <v>NA</v>
      </c>
      <c r="BG237" t="str">
        <f>_xlfn.IFNA(VLOOKUP($C237,[1]akclindata!$A:$U,21,FALSE),"NA")</f>
        <v>NA</v>
      </c>
      <c r="BH237" s="1" t="str">
        <f>_xlfn.IFNA(VLOOKUP($C237,[2]Sheet1!$1:$1048576,6,FALSE),_xlfn.IFNA(VLOOKUP($C237,'[2]Transfer 06.03.22'!$1:$1048576,7,FALSE),_xlfn.IFNA(VLOOKUP($C237,'[2]Transfer 06.08.22'!$1:$1048576,7,FALSE),"None")))</f>
        <v>None</v>
      </c>
    </row>
    <row r="238" spans="1:60" x14ac:dyDescent="0.25">
      <c r="A238" t="s">
        <v>608</v>
      </c>
      <c r="B238" s="3">
        <v>9.3969339432448899E-5</v>
      </c>
      <c r="C238" t="e">
        <v>#N/A</v>
      </c>
      <c r="D238">
        <v>1</v>
      </c>
      <c r="E238">
        <v>4.5</v>
      </c>
      <c r="F238" s="1" t="s">
        <v>40</v>
      </c>
      <c r="G238" t="s">
        <v>35</v>
      </c>
      <c r="H238" t="s">
        <v>36</v>
      </c>
      <c r="I238" t="s">
        <v>398</v>
      </c>
      <c r="J238" t="s">
        <v>438</v>
      </c>
      <c r="K238">
        <v>1</v>
      </c>
      <c r="L238">
        <v>50</v>
      </c>
      <c r="M238" t="s">
        <v>40</v>
      </c>
      <c r="N238" t="s">
        <v>39</v>
      </c>
      <c r="O238" t="s">
        <v>40</v>
      </c>
      <c r="P238" t="s">
        <v>40</v>
      </c>
      <c r="Q238" t="s">
        <v>40</v>
      </c>
      <c r="S238" t="s">
        <v>40</v>
      </c>
      <c r="T238" t="s">
        <v>40</v>
      </c>
      <c r="U238" t="s">
        <v>40</v>
      </c>
      <c r="V238" t="s">
        <v>40</v>
      </c>
      <c r="X238" s="1">
        <v>43661</v>
      </c>
      <c r="Y238" t="s">
        <v>40</v>
      </c>
      <c r="Z238" t="s">
        <v>444</v>
      </c>
      <c r="AA238">
        <v>5.1597777779999996</v>
      </c>
      <c r="AB238">
        <v>23.219000000000001</v>
      </c>
      <c r="AC238" s="1">
        <v>43780</v>
      </c>
      <c r="AD238">
        <v>63</v>
      </c>
      <c r="AE238" t="s">
        <v>524</v>
      </c>
      <c r="AF238">
        <v>4</v>
      </c>
      <c r="AG238" t="s">
        <v>402</v>
      </c>
      <c r="AH238">
        <v>11.51</v>
      </c>
      <c r="AI238" s="1">
        <v>44477</v>
      </c>
      <c r="AJ238">
        <v>8453600010</v>
      </c>
      <c r="AK238">
        <v>83699010</v>
      </c>
      <c r="AL238">
        <v>1.4E-3</v>
      </c>
      <c r="AM238">
        <v>42.42</v>
      </c>
      <c r="AN238">
        <v>96.39</v>
      </c>
      <c r="AO238">
        <v>91.46</v>
      </c>
      <c r="AP238" t="s">
        <v>398</v>
      </c>
      <c r="AQ238" t="s">
        <v>46</v>
      </c>
      <c r="AR238">
        <v>-4.0269730137703998</v>
      </c>
      <c r="AS238" t="s">
        <v>35</v>
      </c>
      <c r="AT238" t="s">
        <v>35</v>
      </c>
      <c r="AU238" t="s">
        <v>403</v>
      </c>
      <c r="AV238" t="str">
        <f>_xlfn.IFNA(VLOOKUP($C238,[1]akclindata!$A:$U,17,FALSE),"NA")</f>
        <v>NA</v>
      </c>
      <c r="AW238" t="str">
        <f>_xlfn.IFNA(VLOOKUP($C238,[1]akclindata!$A:$U,17,FALSE),"NA")</f>
        <v>NA</v>
      </c>
      <c r="AX238" t="str">
        <f>_xlfn.IFNA(VLOOKUP($C238,[1]akclindata!$A:$U,7,FALSE),"NA")</f>
        <v>NA</v>
      </c>
      <c r="AY238" t="str">
        <f>_xlfn.IFNA(VLOOKUP($C238,[1]akclindata!$A:$U,8,FALSE),"NA")</f>
        <v>NA</v>
      </c>
      <c r="AZ238" t="str">
        <f>_xlfn.IFNA(VLOOKUP($C238,[1]akclindata!$A:$U,9,FALSE),"NA")</f>
        <v>NA</v>
      </c>
      <c r="BA238" t="str">
        <f>_xlfn.IFNA(VLOOKUP($C238,[1]akclindata!$A:$U,10,FALSE),"NA")</f>
        <v>NA</v>
      </c>
      <c r="BB238" t="str">
        <f>_xlfn.IFNA(VLOOKUP($C238,[1]akclindata!$A:$U,11,FALSE),"NA")</f>
        <v>NA</v>
      </c>
      <c r="BC238" s="1" t="str">
        <f>_xlfn.IFNA(VLOOKUP($C238,[1]akclindata!$A:$U,6,FALSE),"NA")</f>
        <v>NA</v>
      </c>
      <c r="BD238" s="1" t="str">
        <f>_xlfn.IFNA(VLOOKUP($C238,[1]akclindata!$A:$U,18,FALSE),"NA")</f>
        <v>NA</v>
      </c>
      <c r="BE238" s="1" t="str">
        <f>_xlfn.IFNA(VLOOKUP($C238,[1]akclindata!$A:$U,19,FALSE),"NA")</f>
        <v>NA</v>
      </c>
      <c r="BF238" s="1" t="str">
        <f>_xlfn.IFNA(VLOOKUP($C238,[1]akclindata!$A:$U,20,FALSE),"NA")</f>
        <v>NA</v>
      </c>
      <c r="BG238" t="str">
        <f>_xlfn.IFNA(VLOOKUP($C238,[1]akclindata!$A:$U,21,FALSE),"NA")</f>
        <v>NA</v>
      </c>
      <c r="BH238" s="1" t="str">
        <f>_xlfn.IFNA(VLOOKUP($C238,[2]Sheet1!$1:$1048576,6,FALSE),_xlfn.IFNA(VLOOKUP($C238,'[2]Transfer 06.03.22'!$1:$1048576,7,FALSE),_xlfn.IFNA(VLOOKUP($C238,'[2]Transfer 06.08.22'!$1:$1048576,7,FALSE),"None")))</f>
        <v>None</v>
      </c>
    </row>
    <row r="239" spans="1:60" x14ac:dyDescent="0.25">
      <c r="A239" t="s">
        <v>609</v>
      </c>
      <c r="B239" s="3">
        <v>8.1063073663140193E-6</v>
      </c>
      <c r="C239" t="e">
        <v>#N/A</v>
      </c>
      <c r="D239">
        <v>1</v>
      </c>
      <c r="E239">
        <v>4.5</v>
      </c>
      <c r="F239" s="1" t="s">
        <v>40</v>
      </c>
      <c r="G239" t="s">
        <v>35</v>
      </c>
      <c r="H239" t="s">
        <v>36</v>
      </c>
      <c r="I239" t="s">
        <v>398</v>
      </c>
      <c r="J239" t="s">
        <v>438</v>
      </c>
      <c r="K239">
        <v>2</v>
      </c>
      <c r="L239">
        <v>72</v>
      </c>
      <c r="M239" t="s">
        <v>40</v>
      </c>
      <c r="N239" t="s">
        <v>39</v>
      </c>
      <c r="O239" t="s">
        <v>40</v>
      </c>
      <c r="P239" t="s">
        <v>40</v>
      </c>
      <c r="Q239" t="s">
        <v>40</v>
      </c>
      <c r="S239" t="s">
        <v>40</v>
      </c>
      <c r="T239" t="s">
        <v>40</v>
      </c>
      <c r="U239" t="s">
        <v>40</v>
      </c>
      <c r="V239" t="s">
        <v>40</v>
      </c>
      <c r="X239" s="1">
        <v>43661</v>
      </c>
      <c r="Y239" t="s">
        <v>40</v>
      </c>
      <c r="Z239" t="s">
        <v>444</v>
      </c>
      <c r="AA239">
        <v>16.619888889999999</v>
      </c>
      <c r="AB239">
        <v>74.789500000000004</v>
      </c>
      <c r="AC239" s="1">
        <v>43780</v>
      </c>
      <c r="AD239">
        <v>63</v>
      </c>
      <c r="AE239" t="s">
        <v>526</v>
      </c>
      <c r="AF239">
        <v>4</v>
      </c>
      <c r="AG239" t="s">
        <v>402</v>
      </c>
      <c r="AH239">
        <v>36.369999999999997</v>
      </c>
      <c r="AI239" s="1">
        <v>44477</v>
      </c>
      <c r="AJ239">
        <v>9082435504</v>
      </c>
      <c r="AK239">
        <v>89925104</v>
      </c>
      <c r="AL239">
        <v>2.2000000000000001E-3</v>
      </c>
      <c r="AM239">
        <v>42</v>
      </c>
      <c r="AN239">
        <v>97.85</v>
      </c>
      <c r="AO239">
        <v>94.06</v>
      </c>
      <c r="AP239" t="s">
        <v>398</v>
      </c>
      <c r="AQ239" t="s">
        <v>53</v>
      </c>
      <c r="AR239">
        <v>-5.0911734126284802</v>
      </c>
      <c r="AS239" t="s">
        <v>35</v>
      </c>
      <c r="AT239" t="s">
        <v>35</v>
      </c>
      <c r="AU239" t="s">
        <v>410</v>
      </c>
      <c r="AV239" t="str">
        <f>_xlfn.IFNA(VLOOKUP($C239,[1]akclindata!$A:$U,17,FALSE),"NA")</f>
        <v>NA</v>
      </c>
      <c r="AW239" t="str">
        <f>_xlfn.IFNA(VLOOKUP($C239,[1]akclindata!$A:$U,17,FALSE),"NA")</f>
        <v>NA</v>
      </c>
      <c r="AX239" t="str">
        <f>_xlfn.IFNA(VLOOKUP($C239,[1]akclindata!$A:$U,7,FALSE),"NA")</f>
        <v>NA</v>
      </c>
      <c r="AY239" t="str">
        <f>_xlfn.IFNA(VLOOKUP($C239,[1]akclindata!$A:$U,8,FALSE),"NA")</f>
        <v>NA</v>
      </c>
      <c r="AZ239" t="str">
        <f>_xlfn.IFNA(VLOOKUP($C239,[1]akclindata!$A:$U,9,FALSE),"NA")</f>
        <v>NA</v>
      </c>
      <c r="BA239" t="str">
        <f>_xlfn.IFNA(VLOOKUP($C239,[1]akclindata!$A:$U,10,FALSE),"NA")</f>
        <v>NA</v>
      </c>
      <c r="BB239" t="str">
        <f>_xlfn.IFNA(VLOOKUP($C239,[1]akclindata!$A:$U,11,FALSE),"NA")</f>
        <v>NA</v>
      </c>
      <c r="BC239" s="1" t="str">
        <f>_xlfn.IFNA(VLOOKUP($C239,[1]akclindata!$A:$U,6,FALSE),"NA")</f>
        <v>NA</v>
      </c>
      <c r="BD239" s="1" t="str">
        <f>_xlfn.IFNA(VLOOKUP($C239,[1]akclindata!$A:$U,18,FALSE),"NA")</f>
        <v>NA</v>
      </c>
      <c r="BE239" s="1" t="str">
        <f>_xlfn.IFNA(VLOOKUP($C239,[1]akclindata!$A:$U,19,FALSE),"NA")</f>
        <v>NA</v>
      </c>
      <c r="BF239" s="1" t="str">
        <f>_xlfn.IFNA(VLOOKUP($C239,[1]akclindata!$A:$U,20,FALSE),"NA")</f>
        <v>NA</v>
      </c>
      <c r="BG239" t="str">
        <f>_xlfn.IFNA(VLOOKUP($C239,[1]akclindata!$A:$U,21,FALSE),"NA")</f>
        <v>NA</v>
      </c>
      <c r="BH239" s="1" t="str">
        <f>_xlfn.IFNA(VLOOKUP($C239,[2]Sheet1!$1:$1048576,6,FALSE),_xlfn.IFNA(VLOOKUP($C239,'[2]Transfer 06.03.22'!$1:$1048576,7,FALSE),_xlfn.IFNA(VLOOKUP($C239,'[2]Transfer 06.08.22'!$1:$1048576,7,FALSE),"None")))</f>
        <v>None</v>
      </c>
    </row>
    <row r="240" spans="1:60" x14ac:dyDescent="0.25">
      <c r="A240" t="s">
        <v>610</v>
      </c>
      <c r="B240">
        <v>1.48599838689356E-3</v>
      </c>
      <c r="C240" t="e">
        <v>#N/A</v>
      </c>
      <c r="D240">
        <v>1</v>
      </c>
      <c r="E240">
        <v>4.5</v>
      </c>
      <c r="F240" s="1" t="s">
        <v>40</v>
      </c>
      <c r="G240" t="s">
        <v>35</v>
      </c>
      <c r="H240" t="s">
        <v>36</v>
      </c>
      <c r="I240" t="s">
        <v>398</v>
      </c>
      <c r="J240" t="s">
        <v>438</v>
      </c>
      <c r="K240">
        <v>1</v>
      </c>
      <c r="L240">
        <v>67</v>
      </c>
      <c r="M240" t="s">
        <v>40</v>
      </c>
      <c r="N240" t="s">
        <v>39</v>
      </c>
      <c r="O240" t="s">
        <v>40</v>
      </c>
      <c r="P240" t="s">
        <v>40</v>
      </c>
      <c r="Q240" t="s">
        <v>40</v>
      </c>
      <c r="S240" t="s">
        <v>40</v>
      </c>
      <c r="T240" t="s">
        <v>40</v>
      </c>
      <c r="U240" t="s">
        <v>40</v>
      </c>
      <c r="V240" t="s">
        <v>40</v>
      </c>
      <c r="X240" s="1">
        <v>43661</v>
      </c>
      <c r="Y240" t="s">
        <v>40</v>
      </c>
      <c r="Z240" t="s">
        <v>444</v>
      </c>
      <c r="AA240">
        <v>6.9853333329999998</v>
      </c>
      <c r="AB240">
        <v>31.434000000000001</v>
      </c>
      <c r="AC240" s="1">
        <v>43783</v>
      </c>
      <c r="AD240">
        <v>64</v>
      </c>
      <c r="AE240" t="s">
        <v>611</v>
      </c>
      <c r="AF240">
        <v>4</v>
      </c>
      <c r="AG240" t="s">
        <v>402</v>
      </c>
      <c r="AH240">
        <v>16.64</v>
      </c>
      <c r="AI240" s="1">
        <v>44477</v>
      </c>
      <c r="AJ240">
        <v>9212998406</v>
      </c>
      <c r="AK240">
        <v>91217806</v>
      </c>
      <c r="AL240">
        <v>1.2999999999999999E-3</v>
      </c>
      <c r="AM240">
        <v>41.69</v>
      </c>
      <c r="AN240">
        <v>96.85</v>
      </c>
      <c r="AO240">
        <v>92.27</v>
      </c>
      <c r="AP240" t="s">
        <v>398</v>
      </c>
      <c r="AQ240" t="s">
        <v>46</v>
      </c>
      <c r="AR240">
        <v>-2.82733582114024</v>
      </c>
      <c r="AS240" t="s">
        <v>35</v>
      </c>
      <c r="AT240" t="s">
        <v>35</v>
      </c>
      <c r="AU240" t="s">
        <v>403</v>
      </c>
      <c r="AV240" t="str">
        <f>_xlfn.IFNA(VLOOKUP($C240,[1]akclindata!$A:$U,17,FALSE),"NA")</f>
        <v>NA</v>
      </c>
      <c r="AW240" t="str">
        <f>_xlfn.IFNA(VLOOKUP($C240,[1]akclindata!$A:$U,17,FALSE),"NA")</f>
        <v>NA</v>
      </c>
      <c r="AX240" t="str">
        <f>_xlfn.IFNA(VLOOKUP($C240,[1]akclindata!$A:$U,7,FALSE),"NA")</f>
        <v>NA</v>
      </c>
      <c r="AY240" t="str">
        <f>_xlfn.IFNA(VLOOKUP($C240,[1]akclindata!$A:$U,8,FALSE),"NA")</f>
        <v>NA</v>
      </c>
      <c r="AZ240" t="str">
        <f>_xlfn.IFNA(VLOOKUP($C240,[1]akclindata!$A:$U,9,FALSE),"NA")</f>
        <v>NA</v>
      </c>
      <c r="BA240" t="str">
        <f>_xlfn.IFNA(VLOOKUP($C240,[1]akclindata!$A:$U,10,FALSE),"NA")</f>
        <v>NA</v>
      </c>
      <c r="BB240" t="str">
        <f>_xlfn.IFNA(VLOOKUP($C240,[1]akclindata!$A:$U,11,FALSE),"NA")</f>
        <v>NA</v>
      </c>
      <c r="BC240" s="1" t="str">
        <f>_xlfn.IFNA(VLOOKUP($C240,[1]akclindata!$A:$U,6,FALSE),"NA")</f>
        <v>NA</v>
      </c>
      <c r="BD240" s="1" t="str">
        <f>_xlfn.IFNA(VLOOKUP($C240,[1]akclindata!$A:$U,18,FALSE),"NA")</f>
        <v>NA</v>
      </c>
      <c r="BE240" s="1" t="str">
        <f>_xlfn.IFNA(VLOOKUP($C240,[1]akclindata!$A:$U,19,FALSE),"NA")</f>
        <v>NA</v>
      </c>
      <c r="BF240" s="1" t="str">
        <f>_xlfn.IFNA(VLOOKUP($C240,[1]akclindata!$A:$U,20,FALSE),"NA")</f>
        <v>NA</v>
      </c>
      <c r="BG240" t="str">
        <f>_xlfn.IFNA(VLOOKUP($C240,[1]akclindata!$A:$U,21,FALSE),"NA")</f>
        <v>NA</v>
      </c>
      <c r="BH240" s="1" t="str">
        <f>_xlfn.IFNA(VLOOKUP($C240,[2]Sheet1!$1:$1048576,6,FALSE),_xlfn.IFNA(VLOOKUP($C240,'[2]Transfer 06.03.22'!$1:$1048576,7,FALSE),_xlfn.IFNA(VLOOKUP($C240,'[2]Transfer 06.08.22'!$1:$1048576,7,FALSE),"None")))</f>
        <v>None</v>
      </c>
    </row>
    <row r="241" spans="1:60" x14ac:dyDescent="0.25">
      <c r="A241" t="s">
        <v>612</v>
      </c>
      <c r="B241" s="3">
        <v>7.1709789620638003E-4</v>
      </c>
      <c r="C241" t="e">
        <v>#N/A</v>
      </c>
      <c r="D241">
        <v>1</v>
      </c>
      <c r="E241">
        <v>4.5</v>
      </c>
      <c r="F241" s="1" t="s">
        <v>40</v>
      </c>
      <c r="G241" t="s">
        <v>35</v>
      </c>
      <c r="H241" t="s">
        <v>36</v>
      </c>
      <c r="I241" t="s">
        <v>398</v>
      </c>
      <c r="J241" t="s">
        <v>438</v>
      </c>
      <c r="K241">
        <v>1</v>
      </c>
      <c r="L241">
        <v>50</v>
      </c>
      <c r="M241" t="s">
        <v>40</v>
      </c>
      <c r="N241" t="s">
        <v>39</v>
      </c>
      <c r="O241" t="s">
        <v>40</v>
      </c>
      <c r="P241" t="s">
        <v>40</v>
      </c>
      <c r="Q241" t="s">
        <v>40</v>
      </c>
      <c r="S241" t="s">
        <v>40</v>
      </c>
      <c r="T241" t="s">
        <v>40</v>
      </c>
      <c r="U241" t="s">
        <v>40</v>
      </c>
      <c r="V241" t="s">
        <v>40</v>
      </c>
      <c r="X241" s="1">
        <v>43661</v>
      </c>
      <c r="Y241" t="s">
        <v>40</v>
      </c>
      <c r="Z241" t="s">
        <v>444</v>
      </c>
      <c r="AA241">
        <v>3.7549999999999999</v>
      </c>
      <c r="AB241">
        <v>16.897500000000001</v>
      </c>
      <c r="AC241" s="1">
        <v>43783</v>
      </c>
      <c r="AD241">
        <v>64</v>
      </c>
      <c r="AE241" t="s">
        <v>613</v>
      </c>
      <c r="AF241">
        <v>4</v>
      </c>
      <c r="AG241" t="s">
        <v>402</v>
      </c>
      <c r="AH241">
        <v>8.68</v>
      </c>
      <c r="AI241" s="1">
        <v>44477</v>
      </c>
      <c r="AJ241">
        <v>8104572492</v>
      </c>
      <c r="AK241">
        <v>80243292</v>
      </c>
      <c r="AL241">
        <v>1.6000000000000001E-3</v>
      </c>
      <c r="AM241">
        <v>44.47</v>
      </c>
      <c r="AN241">
        <v>94.81</v>
      </c>
      <c r="AO241">
        <v>89.2</v>
      </c>
      <c r="AP241" t="s">
        <v>398</v>
      </c>
      <c r="AQ241" t="s">
        <v>46</v>
      </c>
      <c r="AR241">
        <v>-3.1441100082362801</v>
      </c>
      <c r="AS241" t="s">
        <v>35</v>
      </c>
      <c r="AT241" t="s">
        <v>35</v>
      </c>
      <c r="AU241" t="s">
        <v>403</v>
      </c>
      <c r="AV241" t="str">
        <f>_xlfn.IFNA(VLOOKUP($C241,[1]akclindata!$A:$U,17,FALSE),"NA")</f>
        <v>NA</v>
      </c>
      <c r="AW241" t="str">
        <f>_xlfn.IFNA(VLOOKUP($C241,[1]akclindata!$A:$U,17,FALSE),"NA")</f>
        <v>NA</v>
      </c>
      <c r="AX241" t="str">
        <f>_xlfn.IFNA(VLOOKUP($C241,[1]akclindata!$A:$U,7,FALSE),"NA")</f>
        <v>NA</v>
      </c>
      <c r="AY241" t="str">
        <f>_xlfn.IFNA(VLOOKUP($C241,[1]akclindata!$A:$U,8,FALSE),"NA")</f>
        <v>NA</v>
      </c>
      <c r="AZ241" t="str">
        <f>_xlfn.IFNA(VLOOKUP($C241,[1]akclindata!$A:$U,9,FALSE),"NA")</f>
        <v>NA</v>
      </c>
      <c r="BA241" t="str">
        <f>_xlfn.IFNA(VLOOKUP($C241,[1]akclindata!$A:$U,10,FALSE),"NA")</f>
        <v>NA</v>
      </c>
      <c r="BB241" t="str">
        <f>_xlfn.IFNA(VLOOKUP($C241,[1]akclindata!$A:$U,11,FALSE),"NA")</f>
        <v>NA</v>
      </c>
      <c r="BC241" s="1" t="str">
        <f>_xlfn.IFNA(VLOOKUP($C241,[1]akclindata!$A:$U,6,FALSE),"NA")</f>
        <v>NA</v>
      </c>
      <c r="BD241" s="1" t="str">
        <f>_xlfn.IFNA(VLOOKUP($C241,[1]akclindata!$A:$U,18,FALSE),"NA")</f>
        <v>NA</v>
      </c>
      <c r="BE241" s="1" t="str">
        <f>_xlfn.IFNA(VLOOKUP($C241,[1]akclindata!$A:$U,19,FALSE),"NA")</f>
        <v>NA</v>
      </c>
      <c r="BF241" s="1" t="str">
        <f>_xlfn.IFNA(VLOOKUP($C241,[1]akclindata!$A:$U,20,FALSE),"NA")</f>
        <v>NA</v>
      </c>
      <c r="BG241" t="str">
        <f>_xlfn.IFNA(VLOOKUP($C241,[1]akclindata!$A:$U,21,FALSE),"NA")</f>
        <v>NA</v>
      </c>
      <c r="BH241" s="1" t="str">
        <f>_xlfn.IFNA(VLOOKUP($C241,[2]Sheet1!$1:$1048576,6,FALSE),_xlfn.IFNA(VLOOKUP($C241,'[2]Transfer 06.03.22'!$1:$1048576,7,FALSE),_xlfn.IFNA(VLOOKUP($C241,'[2]Transfer 06.08.22'!$1:$1048576,7,FALSE),"None")))</f>
        <v>None</v>
      </c>
    </row>
    <row r="242" spans="1:60" x14ac:dyDescent="0.25">
      <c r="A242" t="s">
        <v>614</v>
      </c>
      <c r="B242">
        <v>9.6506499111696196E-3</v>
      </c>
      <c r="C242" t="e">
        <v>#N/A</v>
      </c>
      <c r="D242">
        <v>1</v>
      </c>
      <c r="E242">
        <v>4.4000000000000004</v>
      </c>
      <c r="F242" s="1" t="s">
        <v>40</v>
      </c>
      <c r="G242" t="s">
        <v>35</v>
      </c>
      <c r="H242" t="s">
        <v>36</v>
      </c>
      <c r="I242" t="s">
        <v>398</v>
      </c>
      <c r="J242" t="s">
        <v>438</v>
      </c>
      <c r="K242">
        <v>2</v>
      </c>
      <c r="L242">
        <v>56</v>
      </c>
      <c r="M242" t="s">
        <v>40</v>
      </c>
      <c r="N242" t="s">
        <v>39</v>
      </c>
      <c r="O242" t="s">
        <v>40</v>
      </c>
      <c r="P242" t="s">
        <v>40</v>
      </c>
      <c r="Q242" t="s">
        <v>40</v>
      </c>
      <c r="S242" t="s">
        <v>40</v>
      </c>
      <c r="T242" t="s">
        <v>40</v>
      </c>
      <c r="U242" t="s">
        <v>40</v>
      </c>
      <c r="V242" t="s">
        <v>40</v>
      </c>
      <c r="X242" s="1">
        <v>43661</v>
      </c>
      <c r="Y242" t="s">
        <v>40</v>
      </c>
      <c r="Z242" t="s">
        <v>444</v>
      </c>
      <c r="AA242">
        <v>1.1729545450000001</v>
      </c>
      <c r="AB242">
        <v>5.1609999999999996</v>
      </c>
      <c r="AC242" s="1">
        <v>43783</v>
      </c>
      <c r="AD242">
        <v>64</v>
      </c>
      <c r="AE242" t="s">
        <v>615</v>
      </c>
      <c r="AF242">
        <v>4</v>
      </c>
      <c r="AG242" t="s">
        <v>402</v>
      </c>
      <c r="AH242">
        <v>4</v>
      </c>
      <c r="AI242" s="1">
        <v>44477</v>
      </c>
      <c r="AJ242">
        <v>10729460684</v>
      </c>
      <c r="AK242">
        <v>106232284</v>
      </c>
      <c r="AL242">
        <v>1.4E-3</v>
      </c>
      <c r="AM242">
        <v>44.59</v>
      </c>
      <c r="AN242">
        <v>94.48</v>
      </c>
      <c r="AO242">
        <v>88.71</v>
      </c>
      <c r="AP242" t="s">
        <v>398</v>
      </c>
      <c r="AQ242" t="s">
        <v>53</v>
      </c>
      <c r="AR242">
        <v>-2.0112318595559802</v>
      </c>
      <c r="AS242" t="s">
        <v>35</v>
      </c>
      <c r="AT242" t="s">
        <v>35</v>
      </c>
      <c r="AU242" t="s">
        <v>410</v>
      </c>
      <c r="AV242" t="str">
        <f>_xlfn.IFNA(VLOOKUP($C242,[1]akclindata!$A:$U,17,FALSE),"NA")</f>
        <v>NA</v>
      </c>
      <c r="AW242" t="str">
        <f>_xlfn.IFNA(VLOOKUP($C242,[1]akclindata!$A:$U,17,FALSE),"NA")</f>
        <v>NA</v>
      </c>
      <c r="AX242" t="str">
        <f>_xlfn.IFNA(VLOOKUP($C242,[1]akclindata!$A:$U,7,FALSE),"NA")</f>
        <v>NA</v>
      </c>
      <c r="AY242" t="str">
        <f>_xlfn.IFNA(VLOOKUP($C242,[1]akclindata!$A:$U,8,FALSE),"NA")</f>
        <v>NA</v>
      </c>
      <c r="AZ242" t="str">
        <f>_xlfn.IFNA(VLOOKUP($C242,[1]akclindata!$A:$U,9,FALSE),"NA")</f>
        <v>NA</v>
      </c>
      <c r="BA242" t="str">
        <f>_xlfn.IFNA(VLOOKUP($C242,[1]akclindata!$A:$U,10,FALSE),"NA")</f>
        <v>NA</v>
      </c>
      <c r="BB242" t="str">
        <f>_xlfn.IFNA(VLOOKUP($C242,[1]akclindata!$A:$U,11,FALSE),"NA")</f>
        <v>NA</v>
      </c>
      <c r="BC242" s="1" t="str">
        <f>_xlfn.IFNA(VLOOKUP($C242,[1]akclindata!$A:$U,6,FALSE),"NA")</f>
        <v>NA</v>
      </c>
      <c r="BD242" s="1" t="str">
        <f>_xlfn.IFNA(VLOOKUP($C242,[1]akclindata!$A:$U,18,FALSE),"NA")</f>
        <v>NA</v>
      </c>
      <c r="BE242" s="1" t="str">
        <f>_xlfn.IFNA(VLOOKUP($C242,[1]akclindata!$A:$U,19,FALSE),"NA")</f>
        <v>NA</v>
      </c>
      <c r="BF242" s="1" t="str">
        <f>_xlfn.IFNA(VLOOKUP($C242,[1]akclindata!$A:$U,20,FALSE),"NA")</f>
        <v>NA</v>
      </c>
      <c r="BG242" t="str">
        <f>_xlfn.IFNA(VLOOKUP($C242,[1]akclindata!$A:$U,21,FALSE),"NA")</f>
        <v>NA</v>
      </c>
      <c r="BH242" s="1" t="str">
        <f>_xlfn.IFNA(VLOOKUP($C242,[2]Sheet1!$1:$1048576,6,FALSE),_xlfn.IFNA(VLOOKUP($C242,'[2]Transfer 06.03.22'!$1:$1048576,7,FALSE),_xlfn.IFNA(VLOOKUP($C242,'[2]Transfer 06.08.22'!$1:$1048576,7,FALSE),"None")))</f>
        <v>None</v>
      </c>
    </row>
    <row r="243" spans="1:60" x14ac:dyDescent="0.25">
      <c r="A243" t="s">
        <v>616</v>
      </c>
      <c r="B243">
        <v>7.2591323032032201E-3</v>
      </c>
      <c r="C243" t="e">
        <v>#N/A</v>
      </c>
      <c r="D243">
        <v>1</v>
      </c>
      <c r="E243">
        <v>4.4000000000000004</v>
      </c>
      <c r="F243" s="1" t="s">
        <v>40</v>
      </c>
      <c r="G243" t="s">
        <v>35</v>
      </c>
      <c r="H243" t="s">
        <v>36</v>
      </c>
      <c r="I243" t="s">
        <v>398</v>
      </c>
      <c r="J243" t="s">
        <v>438</v>
      </c>
      <c r="K243">
        <v>2</v>
      </c>
      <c r="L243">
        <v>50</v>
      </c>
      <c r="M243" t="s">
        <v>40</v>
      </c>
      <c r="N243" t="s">
        <v>39</v>
      </c>
      <c r="O243" t="s">
        <v>40</v>
      </c>
      <c r="P243" t="s">
        <v>40</v>
      </c>
      <c r="Q243" t="s">
        <v>40</v>
      </c>
      <c r="S243" t="s">
        <v>40</v>
      </c>
      <c r="T243" t="s">
        <v>40</v>
      </c>
      <c r="U243" t="s">
        <v>40</v>
      </c>
      <c r="V243" t="s">
        <v>40</v>
      </c>
      <c r="X243" s="1">
        <v>43661</v>
      </c>
      <c r="Y243" t="s">
        <v>40</v>
      </c>
      <c r="Z243" t="s">
        <v>444</v>
      </c>
      <c r="AA243">
        <v>4.7645454550000004</v>
      </c>
      <c r="AB243">
        <v>20.963999999999999</v>
      </c>
      <c r="AC243" s="1">
        <v>43791</v>
      </c>
      <c r="AD243">
        <v>65</v>
      </c>
      <c r="AE243" t="s">
        <v>596</v>
      </c>
      <c r="AF243">
        <v>4</v>
      </c>
      <c r="AG243" t="s">
        <v>402</v>
      </c>
      <c r="AH243">
        <v>10.67</v>
      </c>
      <c r="AI243" s="1">
        <v>44477</v>
      </c>
      <c r="AJ243">
        <v>9512317158</v>
      </c>
      <c r="AK243">
        <v>94181358</v>
      </c>
      <c r="AL243">
        <v>2.8E-3</v>
      </c>
      <c r="AM243">
        <v>42.95</v>
      </c>
      <c r="AN243">
        <v>97.21</v>
      </c>
      <c r="AO243">
        <v>92.93</v>
      </c>
      <c r="AP243" t="s">
        <v>398</v>
      </c>
      <c r="AQ243" t="s">
        <v>53</v>
      </c>
      <c r="AR243">
        <v>-2.1359511888219398</v>
      </c>
      <c r="AS243" t="s">
        <v>35</v>
      </c>
      <c r="AT243" t="s">
        <v>35</v>
      </c>
      <c r="AU243" t="s">
        <v>410</v>
      </c>
      <c r="AV243" t="str">
        <f>_xlfn.IFNA(VLOOKUP($C243,[1]akclindata!$A:$U,17,FALSE),"NA")</f>
        <v>NA</v>
      </c>
      <c r="AW243" t="str">
        <f>_xlfn.IFNA(VLOOKUP($C243,[1]akclindata!$A:$U,17,FALSE),"NA")</f>
        <v>NA</v>
      </c>
      <c r="AX243" t="str">
        <f>_xlfn.IFNA(VLOOKUP($C243,[1]akclindata!$A:$U,7,FALSE),"NA")</f>
        <v>NA</v>
      </c>
      <c r="AY243" t="str">
        <f>_xlfn.IFNA(VLOOKUP($C243,[1]akclindata!$A:$U,8,FALSE),"NA")</f>
        <v>NA</v>
      </c>
      <c r="AZ243" t="str">
        <f>_xlfn.IFNA(VLOOKUP($C243,[1]akclindata!$A:$U,9,FALSE),"NA")</f>
        <v>NA</v>
      </c>
      <c r="BA243" t="str">
        <f>_xlfn.IFNA(VLOOKUP($C243,[1]akclindata!$A:$U,10,FALSE),"NA")</f>
        <v>NA</v>
      </c>
      <c r="BB243" t="str">
        <f>_xlfn.IFNA(VLOOKUP($C243,[1]akclindata!$A:$U,11,FALSE),"NA")</f>
        <v>NA</v>
      </c>
      <c r="BC243" s="1" t="str">
        <f>_xlfn.IFNA(VLOOKUP($C243,[1]akclindata!$A:$U,6,FALSE),"NA")</f>
        <v>NA</v>
      </c>
      <c r="BD243" s="1" t="str">
        <f>_xlfn.IFNA(VLOOKUP($C243,[1]akclindata!$A:$U,18,FALSE),"NA")</f>
        <v>NA</v>
      </c>
      <c r="BE243" s="1" t="str">
        <f>_xlfn.IFNA(VLOOKUP($C243,[1]akclindata!$A:$U,19,FALSE),"NA")</f>
        <v>NA</v>
      </c>
      <c r="BF243" s="1" t="str">
        <f>_xlfn.IFNA(VLOOKUP($C243,[1]akclindata!$A:$U,20,FALSE),"NA")</f>
        <v>NA</v>
      </c>
      <c r="BG243" t="str">
        <f>_xlfn.IFNA(VLOOKUP($C243,[1]akclindata!$A:$U,21,FALSE),"NA")</f>
        <v>NA</v>
      </c>
      <c r="BH243" s="1" t="str">
        <f>_xlfn.IFNA(VLOOKUP($C243,[2]Sheet1!$1:$1048576,6,FALSE),_xlfn.IFNA(VLOOKUP($C243,'[2]Transfer 06.03.22'!$1:$1048576,7,FALSE),_xlfn.IFNA(VLOOKUP($C243,'[2]Transfer 06.08.22'!$1:$1048576,7,FALSE),"None")))</f>
        <v>None</v>
      </c>
    </row>
    <row r="244" spans="1:60" x14ac:dyDescent="0.25">
      <c r="A244" t="s">
        <v>617</v>
      </c>
      <c r="B244">
        <v>1.67531079757266E-3</v>
      </c>
      <c r="C244" t="e">
        <v>#N/A</v>
      </c>
      <c r="D244">
        <v>1</v>
      </c>
      <c r="E244">
        <v>4.4000000000000004</v>
      </c>
      <c r="F244" s="1" t="s">
        <v>40</v>
      </c>
      <c r="G244" t="s">
        <v>35</v>
      </c>
      <c r="H244" t="s">
        <v>36</v>
      </c>
      <c r="I244" t="s">
        <v>398</v>
      </c>
      <c r="J244" t="s">
        <v>438</v>
      </c>
      <c r="K244">
        <v>1</v>
      </c>
      <c r="L244">
        <v>50</v>
      </c>
      <c r="M244" t="s">
        <v>40</v>
      </c>
      <c r="N244" t="s">
        <v>39</v>
      </c>
      <c r="O244" t="s">
        <v>40</v>
      </c>
      <c r="P244" t="s">
        <v>40</v>
      </c>
      <c r="Q244" t="s">
        <v>40</v>
      </c>
      <c r="S244" t="s">
        <v>40</v>
      </c>
      <c r="T244" t="s">
        <v>40</v>
      </c>
      <c r="U244" t="s">
        <v>40</v>
      </c>
      <c r="V244" t="s">
        <v>40</v>
      </c>
      <c r="X244" s="1">
        <v>43661</v>
      </c>
      <c r="Y244" t="s">
        <v>40</v>
      </c>
      <c r="Z244" t="s">
        <v>444</v>
      </c>
      <c r="AA244">
        <v>3.356022727</v>
      </c>
      <c r="AB244">
        <v>14.766500000000001</v>
      </c>
      <c r="AC244" s="1">
        <v>43791</v>
      </c>
      <c r="AD244">
        <v>65</v>
      </c>
      <c r="AE244" t="s">
        <v>602</v>
      </c>
      <c r="AF244">
        <v>4</v>
      </c>
      <c r="AG244" t="s">
        <v>402</v>
      </c>
      <c r="AH244">
        <v>7.89</v>
      </c>
      <c r="AI244" s="1">
        <v>44477</v>
      </c>
      <c r="AJ244">
        <v>9223807022</v>
      </c>
      <c r="AK244">
        <v>91324822</v>
      </c>
      <c r="AL244">
        <v>2.7000000000000001E-3</v>
      </c>
      <c r="AM244">
        <v>43.06</v>
      </c>
      <c r="AN244">
        <v>96.57</v>
      </c>
      <c r="AO244">
        <v>92.04</v>
      </c>
      <c r="AP244" t="s">
        <v>398</v>
      </c>
      <c r="AQ244" t="s">
        <v>46</v>
      </c>
      <c r="AR244">
        <v>-2.77517642404209</v>
      </c>
      <c r="AS244" t="s">
        <v>35</v>
      </c>
      <c r="AT244" t="s">
        <v>35</v>
      </c>
      <c r="AU244" t="s">
        <v>403</v>
      </c>
      <c r="AV244" t="str">
        <f>_xlfn.IFNA(VLOOKUP($C244,[1]akclindata!$A:$U,17,FALSE),"NA")</f>
        <v>NA</v>
      </c>
      <c r="AW244" t="str">
        <f>_xlfn.IFNA(VLOOKUP($C244,[1]akclindata!$A:$U,17,FALSE),"NA")</f>
        <v>NA</v>
      </c>
      <c r="AX244" t="str">
        <f>_xlfn.IFNA(VLOOKUP($C244,[1]akclindata!$A:$U,7,FALSE),"NA")</f>
        <v>NA</v>
      </c>
      <c r="AY244" t="str">
        <f>_xlfn.IFNA(VLOOKUP($C244,[1]akclindata!$A:$U,8,FALSE),"NA")</f>
        <v>NA</v>
      </c>
      <c r="AZ244" t="str">
        <f>_xlfn.IFNA(VLOOKUP($C244,[1]akclindata!$A:$U,9,FALSE),"NA")</f>
        <v>NA</v>
      </c>
      <c r="BA244" t="str">
        <f>_xlfn.IFNA(VLOOKUP($C244,[1]akclindata!$A:$U,10,FALSE),"NA")</f>
        <v>NA</v>
      </c>
      <c r="BB244" t="str">
        <f>_xlfn.IFNA(VLOOKUP($C244,[1]akclindata!$A:$U,11,FALSE),"NA")</f>
        <v>NA</v>
      </c>
      <c r="BC244" s="1" t="str">
        <f>_xlfn.IFNA(VLOOKUP($C244,[1]akclindata!$A:$U,6,FALSE),"NA")</f>
        <v>NA</v>
      </c>
      <c r="BD244" s="1" t="str">
        <f>_xlfn.IFNA(VLOOKUP($C244,[1]akclindata!$A:$U,18,FALSE),"NA")</f>
        <v>NA</v>
      </c>
      <c r="BE244" s="1" t="str">
        <f>_xlfn.IFNA(VLOOKUP($C244,[1]akclindata!$A:$U,19,FALSE),"NA")</f>
        <v>NA</v>
      </c>
      <c r="BF244" s="1" t="str">
        <f>_xlfn.IFNA(VLOOKUP($C244,[1]akclindata!$A:$U,20,FALSE),"NA")</f>
        <v>NA</v>
      </c>
      <c r="BG244" t="str">
        <f>_xlfn.IFNA(VLOOKUP($C244,[1]akclindata!$A:$U,21,FALSE),"NA")</f>
        <v>NA</v>
      </c>
      <c r="BH244" s="1" t="str">
        <f>_xlfn.IFNA(VLOOKUP($C244,[2]Sheet1!$1:$1048576,6,FALSE),_xlfn.IFNA(VLOOKUP($C244,'[2]Transfer 06.03.22'!$1:$1048576,7,FALSE),_xlfn.IFNA(VLOOKUP($C244,'[2]Transfer 06.08.22'!$1:$1048576,7,FALSE),"None")))</f>
        <v>None</v>
      </c>
    </row>
    <row r="245" spans="1:60" x14ac:dyDescent="0.25">
      <c r="A245" t="s">
        <v>618</v>
      </c>
      <c r="B245" s="3">
        <v>5.0328360069200003E-4</v>
      </c>
      <c r="C245" t="e">
        <v>#N/A</v>
      </c>
      <c r="D245">
        <v>1</v>
      </c>
      <c r="E245">
        <v>4.5</v>
      </c>
      <c r="F245" s="1" t="s">
        <v>40</v>
      </c>
      <c r="G245" t="s">
        <v>35</v>
      </c>
      <c r="H245" t="s">
        <v>36</v>
      </c>
      <c r="I245" t="s">
        <v>398</v>
      </c>
      <c r="J245" t="s">
        <v>438</v>
      </c>
      <c r="K245">
        <v>1</v>
      </c>
      <c r="L245">
        <v>50</v>
      </c>
      <c r="M245" t="s">
        <v>40</v>
      </c>
      <c r="N245" t="s">
        <v>39</v>
      </c>
      <c r="O245" t="s">
        <v>40</v>
      </c>
      <c r="P245" t="s">
        <v>40</v>
      </c>
      <c r="Q245" t="s">
        <v>40</v>
      </c>
      <c r="S245" t="s">
        <v>40</v>
      </c>
      <c r="T245" t="s">
        <v>40</v>
      </c>
      <c r="U245" t="s">
        <v>40</v>
      </c>
      <c r="V245" t="s">
        <v>40</v>
      </c>
      <c r="X245" s="1">
        <v>43661</v>
      </c>
      <c r="Y245" t="s">
        <v>40</v>
      </c>
      <c r="Z245" t="s">
        <v>444</v>
      </c>
      <c r="AA245">
        <v>5.7211111109999999</v>
      </c>
      <c r="AB245">
        <v>25.745000000000001</v>
      </c>
      <c r="AC245" s="1">
        <v>43791</v>
      </c>
      <c r="AD245">
        <v>65</v>
      </c>
      <c r="AE245" t="s">
        <v>439</v>
      </c>
      <c r="AF245">
        <v>4</v>
      </c>
      <c r="AG245" t="s">
        <v>402</v>
      </c>
      <c r="AH245">
        <v>16.510000000000002</v>
      </c>
      <c r="AI245" s="1">
        <v>44477</v>
      </c>
      <c r="AJ245">
        <v>9468644556</v>
      </c>
      <c r="AK245">
        <v>93748956</v>
      </c>
      <c r="AL245">
        <v>1.2999999999999999E-3</v>
      </c>
      <c r="AM245">
        <v>41.95</v>
      </c>
      <c r="AN245">
        <v>97.2</v>
      </c>
      <c r="AO245">
        <v>92.77</v>
      </c>
      <c r="AP245" t="s">
        <v>398</v>
      </c>
      <c r="AQ245" t="s">
        <v>46</v>
      </c>
      <c r="AR245">
        <v>-3.2979685923844002</v>
      </c>
      <c r="AS245" t="s">
        <v>35</v>
      </c>
      <c r="AT245" t="s">
        <v>35</v>
      </c>
      <c r="AU245" t="s">
        <v>403</v>
      </c>
      <c r="AV245" t="str">
        <f>_xlfn.IFNA(VLOOKUP($C245,[1]akclindata!$A:$U,17,FALSE),"NA")</f>
        <v>NA</v>
      </c>
      <c r="AW245" t="str">
        <f>_xlfn.IFNA(VLOOKUP($C245,[1]akclindata!$A:$U,17,FALSE),"NA")</f>
        <v>NA</v>
      </c>
      <c r="AX245" t="str">
        <f>_xlfn.IFNA(VLOOKUP($C245,[1]akclindata!$A:$U,7,FALSE),"NA")</f>
        <v>NA</v>
      </c>
      <c r="AY245" t="str">
        <f>_xlfn.IFNA(VLOOKUP($C245,[1]akclindata!$A:$U,8,FALSE),"NA")</f>
        <v>NA</v>
      </c>
      <c r="AZ245" t="str">
        <f>_xlfn.IFNA(VLOOKUP($C245,[1]akclindata!$A:$U,9,FALSE),"NA")</f>
        <v>NA</v>
      </c>
      <c r="BA245" t="str">
        <f>_xlfn.IFNA(VLOOKUP($C245,[1]akclindata!$A:$U,10,FALSE),"NA")</f>
        <v>NA</v>
      </c>
      <c r="BB245" t="str">
        <f>_xlfn.IFNA(VLOOKUP($C245,[1]akclindata!$A:$U,11,FALSE),"NA")</f>
        <v>NA</v>
      </c>
      <c r="BC245" s="1" t="str">
        <f>_xlfn.IFNA(VLOOKUP($C245,[1]akclindata!$A:$U,6,FALSE),"NA")</f>
        <v>NA</v>
      </c>
      <c r="BD245" s="1" t="str">
        <f>_xlfn.IFNA(VLOOKUP($C245,[1]akclindata!$A:$U,18,FALSE),"NA")</f>
        <v>NA</v>
      </c>
      <c r="BE245" s="1" t="str">
        <f>_xlfn.IFNA(VLOOKUP($C245,[1]akclindata!$A:$U,19,FALSE),"NA")</f>
        <v>NA</v>
      </c>
      <c r="BF245" s="1" t="str">
        <f>_xlfn.IFNA(VLOOKUP($C245,[1]akclindata!$A:$U,20,FALSE),"NA")</f>
        <v>NA</v>
      </c>
      <c r="BG245" t="str">
        <f>_xlfn.IFNA(VLOOKUP($C245,[1]akclindata!$A:$U,21,FALSE),"NA")</f>
        <v>NA</v>
      </c>
      <c r="BH245" s="1" t="str">
        <f>_xlfn.IFNA(VLOOKUP($C245,[2]Sheet1!$1:$1048576,6,FALSE),_xlfn.IFNA(VLOOKUP($C245,'[2]Transfer 06.03.22'!$1:$1048576,7,FALSE),_xlfn.IFNA(VLOOKUP($C245,'[2]Transfer 06.08.22'!$1:$1048576,7,FALSE),"None")))</f>
        <v>None</v>
      </c>
    </row>
    <row r="246" spans="1:60" x14ac:dyDescent="0.25">
      <c r="A246" t="s">
        <v>619</v>
      </c>
      <c r="B246">
        <v>1.85065164333779E-3</v>
      </c>
      <c r="C246" t="e">
        <v>#N/A</v>
      </c>
      <c r="D246">
        <v>1</v>
      </c>
      <c r="E246">
        <v>4.5</v>
      </c>
      <c r="F246" s="1" t="s">
        <v>40</v>
      </c>
      <c r="G246" t="s">
        <v>35</v>
      </c>
      <c r="H246" t="s">
        <v>36</v>
      </c>
      <c r="I246" t="s">
        <v>398</v>
      </c>
      <c r="J246" t="s">
        <v>438</v>
      </c>
      <c r="K246">
        <v>2</v>
      </c>
      <c r="L246">
        <v>62</v>
      </c>
      <c r="M246" t="s">
        <v>40</v>
      </c>
      <c r="N246" t="s">
        <v>39</v>
      </c>
      <c r="O246" t="s">
        <v>40</v>
      </c>
      <c r="P246" t="s">
        <v>40</v>
      </c>
      <c r="Q246" t="s">
        <v>40</v>
      </c>
      <c r="S246" t="s">
        <v>40</v>
      </c>
      <c r="T246" t="s">
        <v>40</v>
      </c>
      <c r="U246" t="s">
        <v>40</v>
      </c>
      <c r="V246" t="s">
        <v>40</v>
      </c>
      <c r="X246" s="1">
        <v>43661</v>
      </c>
      <c r="Y246" t="s">
        <v>40</v>
      </c>
      <c r="Z246" t="s">
        <v>444</v>
      </c>
      <c r="AA246">
        <v>13.22533333</v>
      </c>
      <c r="AB246">
        <v>59.514000000000003</v>
      </c>
      <c r="AC246" s="1">
        <v>43791</v>
      </c>
      <c r="AD246">
        <v>65</v>
      </c>
      <c r="AE246" t="s">
        <v>620</v>
      </c>
      <c r="AF246">
        <v>4</v>
      </c>
      <c r="AG246" t="s">
        <v>402</v>
      </c>
      <c r="AH246">
        <v>32.869999999999997</v>
      </c>
      <c r="AI246" s="1">
        <v>44477</v>
      </c>
      <c r="AJ246">
        <v>44831921410</v>
      </c>
      <c r="AK246">
        <v>443880410</v>
      </c>
      <c r="AL246">
        <v>1.2999999999999999E-3</v>
      </c>
      <c r="AM246">
        <v>41.44</v>
      </c>
      <c r="AN246">
        <v>97.16</v>
      </c>
      <c r="AO246">
        <v>92.61</v>
      </c>
      <c r="AP246" t="s">
        <v>398</v>
      </c>
      <c r="AQ246" t="s">
        <v>53</v>
      </c>
      <c r="AR246">
        <v>-2.7318708503743099</v>
      </c>
      <c r="AS246" t="s">
        <v>35</v>
      </c>
      <c r="AT246" t="s">
        <v>35</v>
      </c>
      <c r="AU246" t="s">
        <v>410</v>
      </c>
      <c r="AV246" t="str">
        <f>_xlfn.IFNA(VLOOKUP($C246,[1]akclindata!$A:$U,17,FALSE),"NA")</f>
        <v>NA</v>
      </c>
      <c r="AW246" t="str">
        <f>_xlfn.IFNA(VLOOKUP($C246,[1]akclindata!$A:$U,17,FALSE),"NA")</f>
        <v>NA</v>
      </c>
      <c r="AX246" t="str">
        <f>_xlfn.IFNA(VLOOKUP($C246,[1]akclindata!$A:$U,7,FALSE),"NA")</f>
        <v>NA</v>
      </c>
      <c r="AY246" t="str">
        <f>_xlfn.IFNA(VLOOKUP($C246,[1]akclindata!$A:$U,8,FALSE),"NA")</f>
        <v>NA</v>
      </c>
      <c r="AZ246" t="str">
        <f>_xlfn.IFNA(VLOOKUP($C246,[1]akclindata!$A:$U,9,FALSE),"NA")</f>
        <v>NA</v>
      </c>
      <c r="BA246" t="str">
        <f>_xlfn.IFNA(VLOOKUP($C246,[1]akclindata!$A:$U,10,FALSE),"NA")</f>
        <v>NA</v>
      </c>
      <c r="BB246" t="str">
        <f>_xlfn.IFNA(VLOOKUP($C246,[1]akclindata!$A:$U,11,FALSE),"NA")</f>
        <v>NA</v>
      </c>
      <c r="BC246" s="1" t="str">
        <f>_xlfn.IFNA(VLOOKUP($C246,[1]akclindata!$A:$U,6,FALSE),"NA")</f>
        <v>NA</v>
      </c>
      <c r="BD246" s="1" t="str">
        <f>_xlfn.IFNA(VLOOKUP($C246,[1]akclindata!$A:$U,18,FALSE),"NA")</f>
        <v>NA</v>
      </c>
      <c r="BE246" s="1" t="str">
        <f>_xlfn.IFNA(VLOOKUP($C246,[1]akclindata!$A:$U,19,FALSE),"NA")</f>
        <v>NA</v>
      </c>
      <c r="BF246" s="1" t="str">
        <f>_xlfn.IFNA(VLOOKUP($C246,[1]akclindata!$A:$U,20,FALSE),"NA")</f>
        <v>NA</v>
      </c>
      <c r="BG246" t="str">
        <f>_xlfn.IFNA(VLOOKUP($C246,[1]akclindata!$A:$U,21,FALSE),"NA")</f>
        <v>NA</v>
      </c>
      <c r="BH246" s="1" t="str">
        <f>_xlfn.IFNA(VLOOKUP($C246,[2]Sheet1!$1:$1048576,6,FALSE),_xlfn.IFNA(VLOOKUP($C246,'[2]Transfer 06.03.22'!$1:$1048576,7,FALSE),_xlfn.IFNA(VLOOKUP($C246,'[2]Transfer 06.08.22'!$1:$1048576,7,FALSE),"None")))</f>
        <v>None</v>
      </c>
    </row>
    <row r="247" spans="1:60" x14ac:dyDescent="0.25">
      <c r="A247" t="s">
        <v>621</v>
      </c>
      <c r="B247" s="3">
        <v>4.0329194626175001E-4</v>
      </c>
      <c r="C247" t="e">
        <v>#N/A</v>
      </c>
      <c r="D247">
        <v>1</v>
      </c>
      <c r="E247">
        <v>4.4000000000000004</v>
      </c>
      <c r="F247" s="1" t="s">
        <v>40</v>
      </c>
      <c r="G247" t="s">
        <v>35</v>
      </c>
      <c r="H247" t="s">
        <v>36</v>
      </c>
      <c r="I247" t="s">
        <v>398</v>
      </c>
      <c r="J247" t="s">
        <v>438</v>
      </c>
      <c r="K247">
        <v>2</v>
      </c>
      <c r="L247">
        <v>60</v>
      </c>
      <c r="M247" t="s">
        <v>40</v>
      </c>
      <c r="N247" t="s">
        <v>39</v>
      </c>
      <c r="O247" t="s">
        <v>40</v>
      </c>
      <c r="P247" t="s">
        <v>40</v>
      </c>
      <c r="Q247" t="s">
        <v>40</v>
      </c>
      <c r="S247" t="s">
        <v>40</v>
      </c>
      <c r="T247" t="s">
        <v>40</v>
      </c>
      <c r="U247" t="s">
        <v>40</v>
      </c>
      <c r="V247" t="s">
        <v>40</v>
      </c>
      <c r="X247" s="1">
        <v>43662</v>
      </c>
      <c r="Y247" t="s">
        <v>40</v>
      </c>
      <c r="Z247" t="s">
        <v>444</v>
      </c>
      <c r="AA247">
        <v>10.921931819999999</v>
      </c>
      <c r="AB247">
        <v>48.0565</v>
      </c>
      <c r="AC247" s="1">
        <v>43861</v>
      </c>
      <c r="AD247">
        <v>70</v>
      </c>
      <c r="AE247" t="s">
        <v>622</v>
      </c>
      <c r="AF247">
        <v>4</v>
      </c>
      <c r="AG247" t="s">
        <v>402</v>
      </c>
      <c r="AH247">
        <v>8.56</v>
      </c>
      <c r="AI247" s="1">
        <v>44477</v>
      </c>
      <c r="AJ247">
        <v>9269631732</v>
      </c>
      <c r="AK247">
        <v>91778532</v>
      </c>
      <c r="AL247">
        <v>5.4999999999999997E-3</v>
      </c>
      <c r="AM247">
        <v>42.31</v>
      </c>
      <c r="AN247">
        <v>96.78</v>
      </c>
      <c r="AO247">
        <v>91.5</v>
      </c>
      <c r="AP247" t="s">
        <v>398</v>
      </c>
      <c r="AQ247" t="s">
        <v>53</v>
      </c>
      <c r="AR247">
        <v>-3.39420526797038</v>
      </c>
      <c r="AS247" t="s">
        <v>35</v>
      </c>
      <c r="AT247" t="s">
        <v>35</v>
      </c>
      <c r="AU247" t="s">
        <v>410</v>
      </c>
      <c r="AV247" t="str">
        <f>_xlfn.IFNA(VLOOKUP($C247,[1]akclindata!$A:$U,17,FALSE),"NA")</f>
        <v>NA</v>
      </c>
      <c r="AW247" t="str">
        <f>_xlfn.IFNA(VLOOKUP($C247,[1]akclindata!$A:$U,17,FALSE),"NA")</f>
        <v>NA</v>
      </c>
      <c r="AX247" t="str">
        <f>_xlfn.IFNA(VLOOKUP($C247,[1]akclindata!$A:$U,7,FALSE),"NA")</f>
        <v>NA</v>
      </c>
      <c r="AY247" t="str">
        <f>_xlfn.IFNA(VLOOKUP($C247,[1]akclindata!$A:$U,8,FALSE),"NA")</f>
        <v>NA</v>
      </c>
      <c r="AZ247" t="str">
        <f>_xlfn.IFNA(VLOOKUP($C247,[1]akclindata!$A:$U,9,FALSE),"NA")</f>
        <v>NA</v>
      </c>
      <c r="BA247" t="str">
        <f>_xlfn.IFNA(VLOOKUP($C247,[1]akclindata!$A:$U,10,FALSE),"NA")</f>
        <v>NA</v>
      </c>
      <c r="BB247" t="str">
        <f>_xlfn.IFNA(VLOOKUP($C247,[1]akclindata!$A:$U,11,FALSE),"NA")</f>
        <v>NA</v>
      </c>
      <c r="BC247" s="1" t="str">
        <f>_xlfn.IFNA(VLOOKUP($C247,[1]akclindata!$A:$U,6,FALSE),"NA")</f>
        <v>NA</v>
      </c>
      <c r="BD247" s="1" t="str">
        <f>_xlfn.IFNA(VLOOKUP($C247,[1]akclindata!$A:$U,18,FALSE),"NA")</f>
        <v>NA</v>
      </c>
      <c r="BE247" s="1" t="str">
        <f>_xlfn.IFNA(VLOOKUP($C247,[1]akclindata!$A:$U,19,FALSE),"NA")</f>
        <v>NA</v>
      </c>
      <c r="BF247" s="1" t="str">
        <f>_xlfn.IFNA(VLOOKUP($C247,[1]akclindata!$A:$U,20,FALSE),"NA")</f>
        <v>NA</v>
      </c>
      <c r="BG247" t="str">
        <f>_xlfn.IFNA(VLOOKUP($C247,[1]akclindata!$A:$U,21,FALSE),"NA")</f>
        <v>NA</v>
      </c>
      <c r="BH247" s="1" t="str">
        <f>_xlfn.IFNA(VLOOKUP($C247,[2]Sheet1!$1:$1048576,6,FALSE),_xlfn.IFNA(VLOOKUP($C247,'[2]Transfer 06.03.22'!$1:$1048576,7,FALSE),_xlfn.IFNA(VLOOKUP($C247,'[2]Transfer 06.08.22'!$1:$1048576,7,FALSE),"None")))</f>
        <v>None</v>
      </c>
    </row>
    <row r="248" spans="1:60" x14ac:dyDescent="0.25">
      <c r="A248" t="s">
        <v>623</v>
      </c>
      <c r="B248">
        <v>2.19385499680926E-3</v>
      </c>
      <c r="C248" t="e">
        <v>#N/A</v>
      </c>
      <c r="D248">
        <v>1</v>
      </c>
      <c r="E248">
        <v>4.4000000000000004</v>
      </c>
      <c r="F248" s="1" t="s">
        <v>40</v>
      </c>
      <c r="G248" t="s">
        <v>35</v>
      </c>
      <c r="H248" t="s">
        <v>36</v>
      </c>
      <c r="I248" t="s">
        <v>398</v>
      </c>
      <c r="J248" t="s">
        <v>438</v>
      </c>
      <c r="K248">
        <v>2</v>
      </c>
      <c r="L248">
        <v>51</v>
      </c>
      <c r="M248" t="s">
        <v>40</v>
      </c>
      <c r="N248" t="s">
        <v>39</v>
      </c>
      <c r="O248" t="s">
        <v>40</v>
      </c>
      <c r="P248" t="s">
        <v>40</v>
      </c>
      <c r="Q248" t="s">
        <v>40</v>
      </c>
      <c r="S248" t="s">
        <v>40</v>
      </c>
      <c r="T248" t="s">
        <v>40</v>
      </c>
      <c r="U248" t="s">
        <v>40</v>
      </c>
      <c r="V248" t="s">
        <v>40</v>
      </c>
      <c r="X248" s="1">
        <v>43662</v>
      </c>
      <c r="Y248" t="s">
        <v>40</v>
      </c>
      <c r="Z248" t="s">
        <v>444</v>
      </c>
      <c r="AA248">
        <v>9.2438636360000004</v>
      </c>
      <c r="AB248">
        <v>40.673000000000002</v>
      </c>
      <c r="AC248" s="1">
        <v>43861</v>
      </c>
      <c r="AD248">
        <v>70</v>
      </c>
      <c r="AE248" t="s">
        <v>624</v>
      </c>
      <c r="AF248">
        <v>4</v>
      </c>
      <c r="AG248" t="s">
        <v>402</v>
      </c>
      <c r="AH248">
        <v>15.49</v>
      </c>
      <c r="AI248" s="1">
        <v>44477</v>
      </c>
      <c r="AJ248">
        <v>9180736986</v>
      </c>
      <c r="AK248">
        <v>90898386</v>
      </c>
      <c r="AL248">
        <v>2.8E-3</v>
      </c>
      <c r="AM248">
        <v>43</v>
      </c>
      <c r="AN248">
        <v>97.11</v>
      </c>
      <c r="AO248">
        <v>92.78</v>
      </c>
      <c r="AP248" t="s">
        <v>398</v>
      </c>
      <c r="AQ248" t="s">
        <v>53</v>
      </c>
      <c r="AR248">
        <v>-2.6578382547948198</v>
      </c>
      <c r="AS248" t="s">
        <v>35</v>
      </c>
      <c r="AT248" t="s">
        <v>35</v>
      </c>
      <c r="AU248" t="s">
        <v>410</v>
      </c>
      <c r="AV248" t="str">
        <f>_xlfn.IFNA(VLOOKUP($C248,[1]akclindata!$A:$U,17,FALSE),"NA")</f>
        <v>NA</v>
      </c>
      <c r="AW248" t="str">
        <f>_xlfn.IFNA(VLOOKUP($C248,[1]akclindata!$A:$U,17,FALSE),"NA")</f>
        <v>NA</v>
      </c>
      <c r="AX248" t="str">
        <f>_xlfn.IFNA(VLOOKUP($C248,[1]akclindata!$A:$U,7,FALSE),"NA")</f>
        <v>NA</v>
      </c>
      <c r="AY248" t="str">
        <f>_xlfn.IFNA(VLOOKUP($C248,[1]akclindata!$A:$U,8,FALSE),"NA")</f>
        <v>NA</v>
      </c>
      <c r="AZ248" t="str">
        <f>_xlfn.IFNA(VLOOKUP($C248,[1]akclindata!$A:$U,9,FALSE),"NA")</f>
        <v>NA</v>
      </c>
      <c r="BA248" t="str">
        <f>_xlfn.IFNA(VLOOKUP($C248,[1]akclindata!$A:$U,10,FALSE),"NA")</f>
        <v>NA</v>
      </c>
      <c r="BB248" t="str">
        <f>_xlfn.IFNA(VLOOKUP($C248,[1]akclindata!$A:$U,11,FALSE),"NA")</f>
        <v>NA</v>
      </c>
      <c r="BC248" s="1" t="str">
        <f>_xlfn.IFNA(VLOOKUP($C248,[1]akclindata!$A:$U,6,FALSE),"NA")</f>
        <v>NA</v>
      </c>
      <c r="BD248" s="1" t="str">
        <f>_xlfn.IFNA(VLOOKUP($C248,[1]akclindata!$A:$U,18,FALSE),"NA")</f>
        <v>NA</v>
      </c>
      <c r="BE248" s="1" t="str">
        <f>_xlfn.IFNA(VLOOKUP($C248,[1]akclindata!$A:$U,19,FALSE),"NA")</f>
        <v>NA</v>
      </c>
      <c r="BF248" s="1" t="str">
        <f>_xlfn.IFNA(VLOOKUP($C248,[1]akclindata!$A:$U,20,FALSE),"NA")</f>
        <v>NA</v>
      </c>
      <c r="BG248" t="str">
        <f>_xlfn.IFNA(VLOOKUP($C248,[1]akclindata!$A:$U,21,FALSE),"NA")</f>
        <v>NA</v>
      </c>
      <c r="BH248" s="1" t="str">
        <f>_xlfn.IFNA(VLOOKUP($C248,[2]Sheet1!$1:$1048576,6,FALSE),_xlfn.IFNA(VLOOKUP($C248,'[2]Transfer 06.03.22'!$1:$1048576,7,FALSE),_xlfn.IFNA(VLOOKUP($C248,'[2]Transfer 06.08.22'!$1:$1048576,7,FALSE),"None")))</f>
        <v>None</v>
      </c>
    </row>
    <row r="249" spans="1:60" x14ac:dyDescent="0.25">
      <c r="A249" t="s">
        <v>625</v>
      </c>
      <c r="B249" s="3">
        <v>6.8579533189904005E-4</v>
      </c>
      <c r="C249" t="e">
        <v>#N/A</v>
      </c>
      <c r="D249">
        <v>1</v>
      </c>
      <c r="E249">
        <v>5</v>
      </c>
      <c r="F249" s="1" t="s">
        <v>40</v>
      </c>
      <c r="G249" t="s">
        <v>35</v>
      </c>
      <c r="H249" t="s">
        <v>36</v>
      </c>
      <c r="I249" t="s">
        <v>398</v>
      </c>
      <c r="J249" t="s">
        <v>399</v>
      </c>
      <c r="K249">
        <v>2</v>
      </c>
      <c r="L249">
        <v>56</v>
      </c>
      <c r="M249" t="s">
        <v>40</v>
      </c>
      <c r="N249" t="s">
        <v>39</v>
      </c>
      <c r="O249" t="s">
        <v>40</v>
      </c>
      <c r="P249" t="s">
        <v>40</v>
      </c>
      <c r="Q249" t="s">
        <v>40</v>
      </c>
      <c r="S249" t="s">
        <v>40</v>
      </c>
      <c r="T249" t="s">
        <v>40</v>
      </c>
      <c r="U249" t="s">
        <v>40</v>
      </c>
      <c r="V249" t="s">
        <v>40</v>
      </c>
      <c r="X249" s="1">
        <v>43529</v>
      </c>
      <c r="Y249" t="s">
        <v>40</v>
      </c>
      <c r="Z249" t="s">
        <v>444</v>
      </c>
      <c r="AA249">
        <v>3.8919999999999999</v>
      </c>
      <c r="AB249">
        <v>19.46</v>
      </c>
      <c r="AC249" s="1">
        <v>43556</v>
      </c>
      <c r="AD249">
        <v>26</v>
      </c>
      <c r="AE249" t="s">
        <v>445</v>
      </c>
      <c r="AF249">
        <v>4</v>
      </c>
      <c r="AG249" t="s">
        <v>440</v>
      </c>
      <c r="AH249">
        <v>14.29</v>
      </c>
      <c r="AI249" s="1">
        <v>44510</v>
      </c>
      <c r="AJ249">
        <v>8964124912</v>
      </c>
      <c r="AK249">
        <v>88753712</v>
      </c>
      <c r="AL249">
        <v>7.9100000000000004E-2</v>
      </c>
      <c r="AM249">
        <v>41.84</v>
      </c>
      <c r="AN249">
        <v>97.51</v>
      </c>
      <c r="AO249">
        <v>93.74</v>
      </c>
      <c r="AP249" t="s">
        <v>398</v>
      </c>
      <c r="AQ249" t="s">
        <v>53</v>
      </c>
      <c r="AR249">
        <v>-3.16350753608251</v>
      </c>
      <c r="AS249" t="s">
        <v>35</v>
      </c>
      <c r="AT249" t="s">
        <v>35</v>
      </c>
      <c r="AU249" t="s">
        <v>410</v>
      </c>
      <c r="AV249" t="str">
        <f>_xlfn.IFNA(VLOOKUP($C249,[1]akclindata!$A:$U,17,FALSE),"NA")</f>
        <v>NA</v>
      </c>
      <c r="AW249" t="str">
        <f>_xlfn.IFNA(VLOOKUP($C249,[1]akclindata!$A:$U,17,FALSE),"NA")</f>
        <v>NA</v>
      </c>
      <c r="AX249" t="str">
        <f>_xlfn.IFNA(VLOOKUP($C249,[1]akclindata!$A:$U,7,FALSE),"NA")</f>
        <v>NA</v>
      </c>
      <c r="AY249" t="str">
        <f>_xlfn.IFNA(VLOOKUP($C249,[1]akclindata!$A:$U,8,FALSE),"NA")</f>
        <v>NA</v>
      </c>
      <c r="AZ249" t="str">
        <f>_xlfn.IFNA(VLOOKUP($C249,[1]akclindata!$A:$U,9,FALSE),"NA")</f>
        <v>NA</v>
      </c>
      <c r="BA249" t="str">
        <f>_xlfn.IFNA(VLOOKUP($C249,[1]akclindata!$A:$U,10,FALSE),"NA")</f>
        <v>NA</v>
      </c>
      <c r="BB249" t="str">
        <f>_xlfn.IFNA(VLOOKUP($C249,[1]akclindata!$A:$U,11,FALSE),"NA")</f>
        <v>NA</v>
      </c>
      <c r="BC249" s="1" t="str">
        <f>_xlfn.IFNA(VLOOKUP($C249,[1]akclindata!$A:$U,6,FALSE),"NA")</f>
        <v>NA</v>
      </c>
      <c r="BD249" s="1" t="str">
        <f>_xlfn.IFNA(VLOOKUP($C249,[1]akclindata!$A:$U,18,FALSE),"NA")</f>
        <v>NA</v>
      </c>
      <c r="BE249" s="1" t="str">
        <f>_xlfn.IFNA(VLOOKUP($C249,[1]akclindata!$A:$U,19,FALSE),"NA")</f>
        <v>NA</v>
      </c>
      <c r="BF249" s="1" t="str">
        <f>_xlfn.IFNA(VLOOKUP($C249,[1]akclindata!$A:$U,20,FALSE),"NA")</f>
        <v>NA</v>
      </c>
      <c r="BG249" t="str">
        <f>_xlfn.IFNA(VLOOKUP($C249,[1]akclindata!$A:$U,21,FALSE),"NA")</f>
        <v>NA</v>
      </c>
      <c r="BH249" s="1" t="str">
        <f>_xlfn.IFNA(VLOOKUP($C249,[2]Sheet1!$1:$1048576,6,FALSE),_xlfn.IFNA(VLOOKUP($C249,'[2]Transfer 06.03.22'!$1:$1048576,7,FALSE),_xlfn.IFNA(VLOOKUP($C249,'[2]Transfer 06.08.22'!$1:$1048576,7,FALSE),"None")))</f>
        <v>None</v>
      </c>
    </row>
    <row r="250" spans="1:60" x14ac:dyDescent="0.25">
      <c r="A250" t="s">
        <v>626</v>
      </c>
      <c r="B250" s="3">
        <v>8.2893768851667303E-5</v>
      </c>
      <c r="C250" t="e">
        <v>#N/A</v>
      </c>
      <c r="D250">
        <v>1</v>
      </c>
      <c r="E250">
        <v>4.0999999999999996</v>
      </c>
      <c r="F250" s="1" t="s">
        <v>40</v>
      </c>
      <c r="G250" t="s">
        <v>35</v>
      </c>
      <c r="H250" t="s">
        <v>36</v>
      </c>
      <c r="I250" t="s">
        <v>398</v>
      </c>
      <c r="J250" t="s">
        <v>399</v>
      </c>
      <c r="K250">
        <v>2</v>
      </c>
      <c r="L250">
        <v>55</v>
      </c>
      <c r="M250" t="s">
        <v>40</v>
      </c>
      <c r="N250" t="s">
        <v>39</v>
      </c>
      <c r="O250" t="s">
        <v>40</v>
      </c>
      <c r="P250" t="s">
        <v>40</v>
      </c>
      <c r="Q250" t="s">
        <v>40</v>
      </c>
      <c r="S250" t="s">
        <v>40</v>
      </c>
      <c r="T250" t="s">
        <v>40</v>
      </c>
      <c r="U250" t="s">
        <v>40</v>
      </c>
      <c r="V250" t="s">
        <v>40</v>
      </c>
      <c r="X250" s="1">
        <v>43529</v>
      </c>
      <c r="Y250" t="s">
        <v>40</v>
      </c>
      <c r="Z250" t="s">
        <v>444</v>
      </c>
      <c r="AA250">
        <v>14.524634150000001</v>
      </c>
      <c r="AB250">
        <v>59.551000000000002</v>
      </c>
      <c r="AC250" s="1">
        <v>43556</v>
      </c>
      <c r="AD250">
        <v>26</v>
      </c>
      <c r="AE250" t="s">
        <v>447</v>
      </c>
      <c r="AF250">
        <v>4</v>
      </c>
      <c r="AG250" t="s">
        <v>440</v>
      </c>
      <c r="AH250">
        <v>31.13</v>
      </c>
      <c r="AI250" s="1">
        <v>44510</v>
      </c>
      <c r="AJ250">
        <v>6480138588</v>
      </c>
      <c r="AK250">
        <v>64159788</v>
      </c>
      <c r="AL250">
        <v>7.7499999999999999E-2</v>
      </c>
      <c r="AM250">
        <v>41.45</v>
      </c>
      <c r="AN250">
        <v>97.55</v>
      </c>
      <c r="AO250">
        <v>93.74</v>
      </c>
      <c r="AP250" t="s">
        <v>398</v>
      </c>
      <c r="AQ250" t="s">
        <v>53</v>
      </c>
      <c r="AR250">
        <v>-4.0814421124647202</v>
      </c>
      <c r="AS250" t="s">
        <v>35</v>
      </c>
      <c r="AT250" t="s">
        <v>35</v>
      </c>
      <c r="AU250" t="s">
        <v>410</v>
      </c>
      <c r="AV250" t="str">
        <f>_xlfn.IFNA(VLOOKUP($C250,[1]akclindata!$A:$U,17,FALSE),"NA")</f>
        <v>NA</v>
      </c>
      <c r="AW250" t="str">
        <f>_xlfn.IFNA(VLOOKUP($C250,[1]akclindata!$A:$U,17,FALSE),"NA")</f>
        <v>NA</v>
      </c>
      <c r="AX250" t="str">
        <f>_xlfn.IFNA(VLOOKUP($C250,[1]akclindata!$A:$U,7,FALSE),"NA")</f>
        <v>NA</v>
      </c>
      <c r="AY250" t="str">
        <f>_xlfn.IFNA(VLOOKUP($C250,[1]akclindata!$A:$U,8,FALSE),"NA")</f>
        <v>NA</v>
      </c>
      <c r="AZ250" t="str">
        <f>_xlfn.IFNA(VLOOKUP($C250,[1]akclindata!$A:$U,9,FALSE),"NA")</f>
        <v>NA</v>
      </c>
      <c r="BA250" t="str">
        <f>_xlfn.IFNA(VLOOKUP($C250,[1]akclindata!$A:$U,10,FALSE),"NA")</f>
        <v>NA</v>
      </c>
      <c r="BB250" t="str">
        <f>_xlfn.IFNA(VLOOKUP($C250,[1]akclindata!$A:$U,11,FALSE),"NA")</f>
        <v>NA</v>
      </c>
      <c r="BC250" s="1" t="str">
        <f>_xlfn.IFNA(VLOOKUP($C250,[1]akclindata!$A:$U,6,FALSE),"NA")</f>
        <v>NA</v>
      </c>
      <c r="BD250" s="1" t="str">
        <f>_xlfn.IFNA(VLOOKUP($C250,[1]akclindata!$A:$U,18,FALSE),"NA")</f>
        <v>NA</v>
      </c>
      <c r="BE250" s="1" t="str">
        <f>_xlfn.IFNA(VLOOKUP($C250,[1]akclindata!$A:$U,19,FALSE),"NA")</f>
        <v>NA</v>
      </c>
      <c r="BF250" s="1" t="str">
        <f>_xlfn.IFNA(VLOOKUP($C250,[1]akclindata!$A:$U,20,FALSE),"NA")</f>
        <v>NA</v>
      </c>
      <c r="BG250" t="str">
        <f>_xlfn.IFNA(VLOOKUP($C250,[1]akclindata!$A:$U,21,FALSE),"NA")</f>
        <v>NA</v>
      </c>
      <c r="BH250" s="1" t="str">
        <f>_xlfn.IFNA(VLOOKUP($C250,[2]Sheet1!$1:$1048576,6,FALSE),_xlfn.IFNA(VLOOKUP($C250,'[2]Transfer 06.03.22'!$1:$1048576,7,FALSE),_xlfn.IFNA(VLOOKUP($C250,'[2]Transfer 06.08.22'!$1:$1048576,7,FALSE),"None")))</f>
        <v>None</v>
      </c>
    </row>
    <row r="251" spans="1:60" x14ac:dyDescent="0.25">
      <c r="A251" t="s">
        <v>627</v>
      </c>
      <c r="B251">
        <v>3.5569604775528602E-3</v>
      </c>
      <c r="C251" t="e">
        <v>#N/A</v>
      </c>
      <c r="D251">
        <v>1</v>
      </c>
      <c r="E251">
        <v>3.5</v>
      </c>
      <c r="F251" s="1" t="s">
        <v>40</v>
      </c>
      <c r="G251" t="s">
        <v>35</v>
      </c>
      <c r="H251" t="s">
        <v>36</v>
      </c>
      <c r="I251" t="s">
        <v>398</v>
      </c>
      <c r="J251" t="s">
        <v>399</v>
      </c>
      <c r="K251">
        <v>1</v>
      </c>
      <c r="L251">
        <v>54</v>
      </c>
      <c r="M251" t="s">
        <v>40</v>
      </c>
      <c r="N251" t="s">
        <v>39</v>
      </c>
      <c r="O251" t="s">
        <v>40</v>
      </c>
      <c r="P251" t="s">
        <v>40</v>
      </c>
      <c r="Q251" t="s">
        <v>40</v>
      </c>
      <c r="S251" t="s">
        <v>40</v>
      </c>
      <c r="T251" t="s">
        <v>40</v>
      </c>
      <c r="U251" t="s">
        <v>40</v>
      </c>
      <c r="V251" t="s">
        <v>40</v>
      </c>
      <c r="X251" s="1">
        <v>43529</v>
      </c>
      <c r="Y251" t="s">
        <v>40</v>
      </c>
      <c r="Z251" t="s">
        <v>444</v>
      </c>
      <c r="AA251">
        <v>23.112285709999998</v>
      </c>
      <c r="AB251">
        <v>80.893000000000001</v>
      </c>
      <c r="AC251" s="1">
        <v>43556</v>
      </c>
      <c r="AD251">
        <v>26</v>
      </c>
      <c r="AE251" t="s">
        <v>449</v>
      </c>
      <c r="AF251">
        <v>4</v>
      </c>
      <c r="AG251" t="s">
        <v>440</v>
      </c>
      <c r="AH251">
        <v>13.35</v>
      </c>
      <c r="AI251" s="1">
        <v>44510</v>
      </c>
      <c r="AJ251">
        <v>6450464182</v>
      </c>
      <c r="AK251">
        <v>63865982</v>
      </c>
      <c r="AL251">
        <v>7.9299999999999995E-2</v>
      </c>
      <c r="AM251">
        <v>41.75</v>
      </c>
      <c r="AN251">
        <v>97.66</v>
      </c>
      <c r="AO251">
        <v>94.01</v>
      </c>
      <c r="AP251" t="s">
        <v>398</v>
      </c>
      <c r="AQ251" t="s">
        <v>46</v>
      </c>
      <c r="AR251">
        <v>-2.44737343818286</v>
      </c>
      <c r="AS251" t="s">
        <v>35</v>
      </c>
      <c r="AT251" t="s">
        <v>35</v>
      </c>
      <c r="AU251" t="s">
        <v>403</v>
      </c>
      <c r="AV251" t="str">
        <f>_xlfn.IFNA(VLOOKUP($C251,[1]akclindata!$A:$U,17,FALSE),"NA")</f>
        <v>NA</v>
      </c>
      <c r="AW251" t="str">
        <f>_xlfn.IFNA(VLOOKUP($C251,[1]akclindata!$A:$U,17,FALSE),"NA")</f>
        <v>NA</v>
      </c>
      <c r="AX251" t="str">
        <f>_xlfn.IFNA(VLOOKUP($C251,[1]akclindata!$A:$U,7,FALSE),"NA")</f>
        <v>NA</v>
      </c>
      <c r="AY251" t="str">
        <f>_xlfn.IFNA(VLOOKUP($C251,[1]akclindata!$A:$U,8,FALSE),"NA")</f>
        <v>NA</v>
      </c>
      <c r="AZ251" t="str">
        <f>_xlfn.IFNA(VLOOKUP($C251,[1]akclindata!$A:$U,9,FALSE),"NA")</f>
        <v>NA</v>
      </c>
      <c r="BA251" t="str">
        <f>_xlfn.IFNA(VLOOKUP($C251,[1]akclindata!$A:$U,10,FALSE),"NA")</f>
        <v>NA</v>
      </c>
      <c r="BB251" t="str">
        <f>_xlfn.IFNA(VLOOKUP($C251,[1]akclindata!$A:$U,11,FALSE),"NA")</f>
        <v>NA</v>
      </c>
      <c r="BC251" s="1" t="str">
        <f>_xlfn.IFNA(VLOOKUP($C251,[1]akclindata!$A:$U,6,FALSE),"NA")</f>
        <v>NA</v>
      </c>
      <c r="BD251" s="1" t="str">
        <f>_xlfn.IFNA(VLOOKUP($C251,[1]akclindata!$A:$U,18,FALSE),"NA")</f>
        <v>NA</v>
      </c>
      <c r="BE251" s="1" t="str">
        <f>_xlfn.IFNA(VLOOKUP($C251,[1]akclindata!$A:$U,19,FALSE),"NA")</f>
        <v>NA</v>
      </c>
      <c r="BF251" s="1" t="str">
        <f>_xlfn.IFNA(VLOOKUP($C251,[1]akclindata!$A:$U,20,FALSE),"NA")</f>
        <v>NA</v>
      </c>
      <c r="BG251" t="str">
        <f>_xlfn.IFNA(VLOOKUP($C251,[1]akclindata!$A:$U,21,FALSE),"NA")</f>
        <v>NA</v>
      </c>
      <c r="BH251" s="1" t="str">
        <f>_xlfn.IFNA(VLOOKUP($C251,[2]Sheet1!$1:$1048576,6,FALSE),_xlfn.IFNA(VLOOKUP($C251,'[2]Transfer 06.03.22'!$1:$1048576,7,FALSE),_xlfn.IFNA(VLOOKUP($C251,'[2]Transfer 06.08.22'!$1:$1048576,7,FALSE),"None")))</f>
        <v>None</v>
      </c>
    </row>
    <row r="252" spans="1:60" x14ac:dyDescent="0.25">
      <c r="A252" t="s">
        <v>628</v>
      </c>
      <c r="B252" s="3">
        <v>6.8664258693492005E-4</v>
      </c>
      <c r="C252" t="e">
        <v>#N/A</v>
      </c>
      <c r="D252">
        <v>1</v>
      </c>
      <c r="E252">
        <v>4.0999999999999996</v>
      </c>
      <c r="F252" s="1" t="s">
        <v>40</v>
      </c>
      <c r="G252" t="s">
        <v>35</v>
      </c>
      <c r="H252" t="s">
        <v>36</v>
      </c>
      <c r="I252" t="s">
        <v>398</v>
      </c>
      <c r="J252" t="s">
        <v>399</v>
      </c>
      <c r="K252">
        <v>2</v>
      </c>
      <c r="L252">
        <v>55</v>
      </c>
      <c r="M252" t="s">
        <v>40</v>
      </c>
      <c r="N252" t="s">
        <v>39</v>
      </c>
      <c r="O252" t="s">
        <v>40</v>
      </c>
      <c r="P252" t="s">
        <v>40</v>
      </c>
      <c r="Q252" t="s">
        <v>40</v>
      </c>
      <c r="S252" t="s">
        <v>40</v>
      </c>
      <c r="T252" t="s">
        <v>40</v>
      </c>
      <c r="U252" t="s">
        <v>40</v>
      </c>
      <c r="V252" t="s">
        <v>40</v>
      </c>
      <c r="X252" s="1">
        <v>43529</v>
      </c>
      <c r="Y252" t="s">
        <v>40</v>
      </c>
      <c r="Z252" t="s">
        <v>444</v>
      </c>
      <c r="AA252">
        <v>2.3108536590000002</v>
      </c>
      <c r="AB252">
        <v>9.4745000000000008</v>
      </c>
      <c r="AC252" s="1">
        <v>43556</v>
      </c>
      <c r="AD252">
        <v>26</v>
      </c>
      <c r="AE252" t="s">
        <v>451</v>
      </c>
      <c r="AF252">
        <v>4</v>
      </c>
      <c r="AG252" t="s">
        <v>440</v>
      </c>
      <c r="AH252">
        <v>6.59</v>
      </c>
      <c r="AI252" s="1">
        <v>44510</v>
      </c>
      <c r="AJ252">
        <v>7959920898</v>
      </c>
      <c r="AK252">
        <v>78811098</v>
      </c>
      <c r="AL252">
        <v>7.7799999999999994E-2</v>
      </c>
      <c r="AM252">
        <v>41.87</v>
      </c>
      <c r="AN252">
        <v>96.59</v>
      </c>
      <c r="AO252">
        <v>92.66</v>
      </c>
      <c r="AP252" t="s">
        <v>398</v>
      </c>
      <c r="AQ252" t="s">
        <v>53</v>
      </c>
      <c r="AR252">
        <v>-3.16297095675632</v>
      </c>
      <c r="AS252" t="s">
        <v>35</v>
      </c>
      <c r="AT252" t="s">
        <v>35</v>
      </c>
      <c r="AU252" t="s">
        <v>410</v>
      </c>
      <c r="AV252" t="str">
        <f>_xlfn.IFNA(VLOOKUP($C252,[1]akclindata!$A:$U,17,FALSE),"NA")</f>
        <v>NA</v>
      </c>
      <c r="AW252" t="str">
        <f>_xlfn.IFNA(VLOOKUP($C252,[1]akclindata!$A:$U,17,FALSE),"NA")</f>
        <v>NA</v>
      </c>
      <c r="AX252" t="str">
        <f>_xlfn.IFNA(VLOOKUP($C252,[1]akclindata!$A:$U,7,FALSE),"NA")</f>
        <v>NA</v>
      </c>
      <c r="AY252" t="str">
        <f>_xlfn.IFNA(VLOOKUP($C252,[1]akclindata!$A:$U,8,FALSE),"NA")</f>
        <v>NA</v>
      </c>
      <c r="AZ252" t="str">
        <f>_xlfn.IFNA(VLOOKUP($C252,[1]akclindata!$A:$U,9,FALSE),"NA")</f>
        <v>NA</v>
      </c>
      <c r="BA252" t="str">
        <f>_xlfn.IFNA(VLOOKUP($C252,[1]akclindata!$A:$U,10,FALSE),"NA")</f>
        <v>NA</v>
      </c>
      <c r="BB252" t="str">
        <f>_xlfn.IFNA(VLOOKUP($C252,[1]akclindata!$A:$U,11,FALSE),"NA")</f>
        <v>NA</v>
      </c>
      <c r="BC252" s="1" t="str">
        <f>_xlfn.IFNA(VLOOKUP($C252,[1]akclindata!$A:$U,6,FALSE),"NA")</f>
        <v>NA</v>
      </c>
      <c r="BD252" s="1" t="str">
        <f>_xlfn.IFNA(VLOOKUP($C252,[1]akclindata!$A:$U,18,FALSE),"NA")</f>
        <v>NA</v>
      </c>
      <c r="BE252" s="1" t="str">
        <f>_xlfn.IFNA(VLOOKUP($C252,[1]akclindata!$A:$U,19,FALSE),"NA")</f>
        <v>NA</v>
      </c>
      <c r="BF252" s="1" t="str">
        <f>_xlfn.IFNA(VLOOKUP($C252,[1]akclindata!$A:$U,20,FALSE),"NA")</f>
        <v>NA</v>
      </c>
      <c r="BG252" t="str">
        <f>_xlfn.IFNA(VLOOKUP($C252,[1]akclindata!$A:$U,21,FALSE),"NA")</f>
        <v>NA</v>
      </c>
      <c r="BH252" s="1" t="str">
        <f>_xlfn.IFNA(VLOOKUP($C252,[2]Sheet1!$1:$1048576,6,FALSE),_xlfn.IFNA(VLOOKUP($C252,'[2]Transfer 06.03.22'!$1:$1048576,7,FALSE),_xlfn.IFNA(VLOOKUP($C252,'[2]Transfer 06.08.22'!$1:$1048576,7,FALSE),"None")))</f>
        <v>None</v>
      </c>
    </row>
    <row r="253" spans="1:60" x14ac:dyDescent="0.25">
      <c r="A253" t="s">
        <v>629</v>
      </c>
      <c r="B253">
        <v>1.25277378107761E-2</v>
      </c>
      <c r="C253" t="e">
        <v>#N/A</v>
      </c>
      <c r="D253">
        <v>1</v>
      </c>
      <c r="E253">
        <v>3</v>
      </c>
      <c r="F253" s="1" t="s">
        <v>40</v>
      </c>
      <c r="G253" t="s">
        <v>35</v>
      </c>
      <c r="H253" t="s">
        <v>36</v>
      </c>
      <c r="I253" t="s">
        <v>398</v>
      </c>
      <c r="J253" t="s">
        <v>399</v>
      </c>
      <c r="K253">
        <v>2</v>
      </c>
      <c r="L253">
        <v>66</v>
      </c>
      <c r="M253" t="s">
        <v>40</v>
      </c>
      <c r="N253" t="s">
        <v>39</v>
      </c>
      <c r="O253" t="s">
        <v>40</v>
      </c>
      <c r="P253" t="s">
        <v>40</v>
      </c>
      <c r="Q253" t="s">
        <v>40</v>
      </c>
      <c r="S253" t="s">
        <v>40</v>
      </c>
      <c r="T253" t="s">
        <v>40</v>
      </c>
      <c r="U253" t="s">
        <v>40</v>
      </c>
      <c r="V253" t="s">
        <v>40</v>
      </c>
      <c r="X253" s="1">
        <v>43529</v>
      </c>
      <c r="Y253" t="s">
        <v>40</v>
      </c>
      <c r="Z253" t="s">
        <v>444</v>
      </c>
      <c r="AA253">
        <v>4.457833333</v>
      </c>
      <c r="AB253">
        <v>13.3735</v>
      </c>
      <c r="AC253" s="1">
        <v>43556</v>
      </c>
      <c r="AD253">
        <v>26</v>
      </c>
      <c r="AE253" t="s">
        <v>453</v>
      </c>
      <c r="AF253">
        <v>4</v>
      </c>
      <c r="AG253" t="s">
        <v>440</v>
      </c>
      <c r="AH253">
        <v>8.5500000000000007</v>
      </c>
      <c r="AI253" s="1">
        <v>44510</v>
      </c>
      <c r="AJ253">
        <v>9409632276</v>
      </c>
      <c r="AK253">
        <v>93164676</v>
      </c>
      <c r="AL253">
        <v>7.8600000000000003E-2</v>
      </c>
      <c r="AM253">
        <v>42.13</v>
      </c>
      <c r="AN253">
        <v>96.96</v>
      </c>
      <c r="AO253">
        <v>92.97</v>
      </c>
      <c r="AP253" t="s">
        <v>398</v>
      </c>
      <c r="AQ253" t="s">
        <v>53</v>
      </c>
      <c r="AR253">
        <v>-1.89665224967168</v>
      </c>
      <c r="AS253" t="s">
        <v>35</v>
      </c>
      <c r="AT253" t="s">
        <v>35</v>
      </c>
      <c r="AU253" t="s">
        <v>410</v>
      </c>
      <c r="AV253" t="str">
        <f>_xlfn.IFNA(VLOOKUP($C253,[1]akclindata!$A:$U,17,FALSE),"NA")</f>
        <v>NA</v>
      </c>
      <c r="AW253" t="str">
        <f>_xlfn.IFNA(VLOOKUP($C253,[1]akclindata!$A:$U,17,FALSE),"NA")</f>
        <v>NA</v>
      </c>
      <c r="AX253" t="str">
        <f>_xlfn.IFNA(VLOOKUP($C253,[1]akclindata!$A:$U,7,FALSE),"NA")</f>
        <v>NA</v>
      </c>
      <c r="AY253" t="str">
        <f>_xlfn.IFNA(VLOOKUP($C253,[1]akclindata!$A:$U,8,FALSE),"NA")</f>
        <v>NA</v>
      </c>
      <c r="AZ253" t="str">
        <f>_xlfn.IFNA(VLOOKUP($C253,[1]akclindata!$A:$U,9,FALSE),"NA")</f>
        <v>NA</v>
      </c>
      <c r="BA253" t="str">
        <f>_xlfn.IFNA(VLOOKUP($C253,[1]akclindata!$A:$U,10,FALSE),"NA")</f>
        <v>NA</v>
      </c>
      <c r="BB253" t="str">
        <f>_xlfn.IFNA(VLOOKUP($C253,[1]akclindata!$A:$U,11,FALSE),"NA")</f>
        <v>NA</v>
      </c>
      <c r="BC253" s="1" t="str">
        <f>_xlfn.IFNA(VLOOKUP($C253,[1]akclindata!$A:$U,6,FALSE),"NA")</f>
        <v>NA</v>
      </c>
      <c r="BD253" s="1" t="str">
        <f>_xlfn.IFNA(VLOOKUP($C253,[1]akclindata!$A:$U,18,FALSE),"NA")</f>
        <v>NA</v>
      </c>
      <c r="BE253" s="1" t="str">
        <f>_xlfn.IFNA(VLOOKUP($C253,[1]akclindata!$A:$U,19,FALSE),"NA")</f>
        <v>NA</v>
      </c>
      <c r="BF253" s="1" t="str">
        <f>_xlfn.IFNA(VLOOKUP($C253,[1]akclindata!$A:$U,20,FALSE),"NA")</f>
        <v>NA</v>
      </c>
      <c r="BG253" t="str">
        <f>_xlfn.IFNA(VLOOKUP($C253,[1]akclindata!$A:$U,21,FALSE),"NA")</f>
        <v>NA</v>
      </c>
      <c r="BH253" s="1" t="str">
        <f>_xlfn.IFNA(VLOOKUP($C253,[2]Sheet1!$1:$1048576,6,FALSE),_xlfn.IFNA(VLOOKUP($C253,'[2]Transfer 06.03.22'!$1:$1048576,7,FALSE),_xlfn.IFNA(VLOOKUP($C253,'[2]Transfer 06.08.22'!$1:$1048576,7,FALSE),"None")))</f>
        <v>None</v>
      </c>
    </row>
    <row r="254" spans="1:60" x14ac:dyDescent="0.25">
      <c r="A254" t="s">
        <v>630</v>
      </c>
      <c r="B254">
        <v>7.5217831180144903E-3</v>
      </c>
      <c r="C254" t="e">
        <v>#N/A</v>
      </c>
      <c r="D254">
        <v>1</v>
      </c>
      <c r="E254">
        <v>4</v>
      </c>
      <c r="F254" s="1" t="s">
        <v>40</v>
      </c>
      <c r="G254" t="s">
        <v>35</v>
      </c>
      <c r="H254" t="s">
        <v>36</v>
      </c>
      <c r="I254" t="s">
        <v>398</v>
      </c>
      <c r="J254" t="s">
        <v>399</v>
      </c>
      <c r="K254">
        <v>2</v>
      </c>
      <c r="L254">
        <v>67</v>
      </c>
      <c r="M254" t="s">
        <v>40</v>
      </c>
      <c r="N254" t="s">
        <v>39</v>
      </c>
      <c r="O254" t="s">
        <v>40</v>
      </c>
      <c r="P254" t="s">
        <v>40</v>
      </c>
      <c r="Q254" t="s">
        <v>40</v>
      </c>
      <c r="S254" t="s">
        <v>40</v>
      </c>
      <c r="T254" t="s">
        <v>40</v>
      </c>
      <c r="U254" t="s">
        <v>40</v>
      </c>
      <c r="V254" t="s">
        <v>40</v>
      </c>
      <c r="X254" s="1">
        <v>43529</v>
      </c>
      <c r="Y254" t="s">
        <v>40</v>
      </c>
      <c r="Z254" t="s">
        <v>444</v>
      </c>
      <c r="AA254">
        <v>4.4323750000000004</v>
      </c>
      <c r="AB254">
        <v>17.729500000000002</v>
      </c>
      <c r="AC254" s="1">
        <v>43556</v>
      </c>
      <c r="AD254">
        <v>26</v>
      </c>
      <c r="AE254" t="s">
        <v>455</v>
      </c>
      <c r="AF254">
        <v>4</v>
      </c>
      <c r="AG254" t="s">
        <v>440</v>
      </c>
      <c r="AH254">
        <v>10.41</v>
      </c>
      <c r="AI254" s="1">
        <v>44510</v>
      </c>
      <c r="AJ254">
        <v>8866296514</v>
      </c>
      <c r="AK254">
        <v>87785114</v>
      </c>
      <c r="AL254">
        <v>7.9000000000000001E-2</v>
      </c>
      <c r="AM254">
        <v>42.16</v>
      </c>
      <c r="AN254">
        <v>97.26</v>
      </c>
      <c r="AO254">
        <v>93.52</v>
      </c>
      <c r="AP254" t="s">
        <v>398</v>
      </c>
      <c r="AQ254" t="s">
        <v>53</v>
      </c>
      <c r="AR254">
        <v>-2.1204001766704201</v>
      </c>
      <c r="AS254" t="s">
        <v>35</v>
      </c>
      <c r="AT254" t="s">
        <v>35</v>
      </c>
      <c r="AU254" t="s">
        <v>410</v>
      </c>
      <c r="AV254" t="str">
        <f>_xlfn.IFNA(VLOOKUP($C254,[1]akclindata!$A:$U,17,FALSE),"NA")</f>
        <v>NA</v>
      </c>
      <c r="AW254" t="str">
        <f>_xlfn.IFNA(VLOOKUP($C254,[1]akclindata!$A:$U,17,FALSE),"NA")</f>
        <v>NA</v>
      </c>
      <c r="AX254" t="str">
        <f>_xlfn.IFNA(VLOOKUP($C254,[1]akclindata!$A:$U,7,FALSE),"NA")</f>
        <v>NA</v>
      </c>
      <c r="AY254" t="str">
        <f>_xlfn.IFNA(VLOOKUP($C254,[1]akclindata!$A:$U,8,FALSE),"NA")</f>
        <v>NA</v>
      </c>
      <c r="AZ254" t="str">
        <f>_xlfn.IFNA(VLOOKUP($C254,[1]akclindata!$A:$U,9,FALSE),"NA")</f>
        <v>NA</v>
      </c>
      <c r="BA254" t="str">
        <f>_xlfn.IFNA(VLOOKUP($C254,[1]akclindata!$A:$U,10,FALSE),"NA")</f>
        <v>NA</v>
      </c>
      <c r="BB254" t="str">
        <f>_xlfn.IFNA(VLOOKUP($C254,[1]akclindata!$A:$U,11,FALSE),"NA")</f>
        <v>NA</v>
      </c>
      <c r="BC254" s="1" t="str">
        <f>_xlfn.IFNA(VLOOKUP($C254,[1]akclindata!$A:$U,6,FALSE),"NA")</f>
        <v>NA</v>
      </c>
      <c r="BD254" s="1" t="str">
        <f>_xlfn.IFNA(VLOOKUP($C254,[1]akclindata!$A:$U,18,FALSE),"NA")</f>
        <v>NA</v>
      </c>
      <c r="BE254" s="1" t="str">
        <f>_xlfn.IFNA(VLOOKUP($C254,[1]akclindata!$A:$U,19,FALSE),"NA")</f>
        <v>NA</v>
      </c>
      <c r="BF254" s="1" t="str">
        <f>_xlfn.IFNA(VLOOKUP($C254,[1]akclindata!$A:$U,20,FALSE),"NA")</f>
        <v>NA</v>
      </c>
      <c r="BG254" t="str">
        <f>_xlfn.IFNA(VLOOKUP($C254,[1]akclindata!$A:$U,21,FALSE),"NA")</f>
        <v>NA</v>
      </c>
      <c r="BH254" s="1" t="str">
        <f>_xlfn.IFNA(VLOOKUP($C254,[2]Sheet1!$1:$1048576,6,FALSE),_xlfn.IFNA(VLOOKUP($C254,'[2]Transfer 06.03.22'!$1:$1048576,7,FALSE),_xlfn.IFNA(VLOOKUP($C254,'[2]Transfer 06.08.22'!$1:$1048576,7,FALSE),"None")))</f>
        <v>None</v>
      </c>
    </row>
    <row r="255" spans="1:60" x14ac:dyDescent="0.25">
      <c r="A255" t="s">
        <v>631</v>
      </c>
      <c r="B255">
        <v>9.9515280153405702E-3</v>
      </c>
      <c r="C255" t="e">
        <v>#N/A</v>
      </c>
      <c r="D255">
        <v>1</v>
      </c>
      <c r="E255">
        <v>4.5999999999999996</v>
      </c>
      <c r="F255" s="1" t="s">
        <v>40</v>
      </c>
      <c r="G255" t="s">
        <v>35</v>
      </c>
      <c r="H255" t="s">
        <v>36</v>
      </c>
      <c r="I255" t="s">
        <v>398</v>
      </c>
      <c r="J255" t="s">
        <v>399</v>
      </c>
      <c r="K255">
        <v>2</v>
      </c>
      <c r="L255">
        <v>72</v>
      </c>
      <c r="M255" t="s">
        <v>40</v>
      </c>
      <c r="N255" t="s">
        <v>39</v>
      </c>
      <c r="O255" t="s">
        <v>40</v>
      </c>
      <c r="P255" t="s">
        <v>40</v>
      </c>
      <c r="Q255" t="s">
        <v>40</v>
      </c>
      <c r="S255" t="s">
        <v>40</v>
      </c>
      <c r="T255" t="s">
        <v>40</v>
      </c>
      <c r="U255" t="s">
        <v>40</v>
      </c>
      <c r="V255" t="s">
        <v>40</v>
      </c>
      <c r="X255" s="1">
        <v>43529</v>
      </c>
      <c r="Y255" t="s">
        <v>40</v>
      </c>
      <c r="Z255" t="s">
        <v>444</v>
      </c>
      <c r="AA255">
        <v>11.99130435</v>
      </c>
      <c r="AB255">
        <v>55.16</v>
      </c>
      <c r="AC255" s="1">
        <v>43556</v>
      </c>
      <c r="AD255">
        <v>26</v>
      </c>
      <c r="AE255" t="s">
        <v>457</v>
      </c>
      <c r="AF255">
        <v>4</v>
      </c>
      <c r="AG255" t="s">
        <v>440</v>
      </c>
      <c r="AH255">
        <v>10.73</v>
      </c>
      <c r="AI255" s="1">
        <v>44510</v>
      </c>
      <c r="AJ255">
        <v>11985298926</v>
      </c>
      <c r="AK255">
        <v>118666326</v>
      </c>
      <c r="AL255">
        <v>7.9699999999999993E-2</v>
      </c>
      <c r="AM255">
        <v>41.95</v>
      </c>
      <c r="AN255">
        <v>97.34</v>
      </c>
      <c r="AO255">
        <v>93.61</v>
      </c>
      <c r="AP255" t="s">
        <v>398</v>
      </c>
      <c r="AQ255" t="s">
        <v>53</v>
      </c>
      <c r="AR255">
        <v>-1.9977666878701199</v>
      </c>
      <c r="AS255" t="s">
        <v>35</v>
      </c>
      <c r="AT255" t="s">
        <v>35</v>
      </c>
      <c r="AU255" t="s">
        <v>410</v>
      </c>
      <c r="AV255" t="str">
        <f>_xlfn.IFNA(VLOOKUP($C255,[1]akclindata!$A:$U,17,FALSE),"NA")</f>
        <v>NA</v>
      </c>
      <c r="AW255" t="str">
        <f>_xlfn.IFNA(VLOOKUP($C255,[1]akclindata!$A:$U,17,FALSE),"NA")</f>
        <v>NA</v>
      </c>
      <c r="AX255" t="str">
        <f>_xlfn.IFNA(VLOOKUP($C255,[1]akclindata!$A:$U,7,FALSE),"NA")</f>
        <v>NA</v>
      </c>
      <c r="AY255" t="str">
        <f>_xlfn.IFNA(VLOOKUP($C255,[1]akclindata!$A:$U,8,FALSE),"NA")</f>
        <v>NA</v>
      </c>
      <c r="AZ255" t="str">
        <f>_xlfn.IFNA(VLOOKUP($C255,[1]akclindata!$A:$U,9,FALSE),"NA")</f>
        <v>NA</v>
      </c>
      <c r="BA255" t="str">
        <f>_xlfn.IFNA(VLOOKUP($C255,[1]akclindata!$A:$U,10,FALSE),"NA")</f>
        <v>NA</v>
      </c>
      <c r="BB255" t="str">
        <f>_xlfn.IFNA(VLOOKUP($C255,[1]akclindata!$A:$U,11,FALSE),"NA")</f>
        <v>NA</v>
      </c>
      <c r="BC255" s="1" t="str">
        <f>_xlfn.IFNA(VLOOKUP($C255,[1]akclindata!$A:$U,6,FALSE),"NA")</f>
        <v>NA</v>
      </c>
      <c r="BD255" s="1" t="str">
        <f>_xlfn.IFNA(VLOOKUP($C255,[1]akclindata!$A:$U,18,FALSE),"NA")</f>
        <v>NA</v>
      </c>
      <c r="BE255" s="1" t="str">
        <f>_xlfn.IFNA(VLOOKUP($C255,[1]akclindata!$A:$U,19,FALSE),"NA")</f>
        <v>NA</v>
      </c>
      <c r="BF255" s="1" t="str">
        <f>_xlfn.IFNA(VLOOKUP($C255,[1]akclindata!$A:$U,20,FALSE),"NA")</f>
        <v>NA</v>
      </c>
      <c r="BG255" t="str">
        <f>_xlfn.IFNA(VLOOKUP($C255,[1]akclindata!$A:$U,21,FALSE),"NA")</f>
        <v>NA</v>
      </c>
      <c r="BH255" s="1" t="str">
        <f>_xlfn.IFNA(VLOOKUP($C255,[2]Sheet1!$1:$1048576,6,FALSE),_xlfn.IFNA(VLOOKUP($C255,'[2]Transfer 06.03.22'!$1:$1048576,7,FALSE),_xlfn.IFNA(VLOOKUP($C255,'[2]Transfer 06.08.22'!$1:$1048576,7,FALSE),"None")))</f>
        <v>None</v>
      </c>
    </row>
    <row r="256" spans="1:60" x14ac:dyDescent="0.25">
      <c r="A256" t="s">
        <v>632</v>
      </c>
      <c r="B256">
        <v>1.9781297421876998E-2</v>
      </c>
      <c r="C256" t="e">
        <v>#N/A</v>
      </c>
      <c r="D256">
        <v>1</v>
      </c>
      <c r="E256">
        <v>3.4</v>
      </c>
      <c r="F256" s="1" t="s">
        <v>40</v>
      </c>
      <c r="G256" t="s">
        <v>35</v>
      </c>
      <c r="H256" t="s">
        <v>36</v>
      </c>
      <c r="I256" t="s">
        <v>398</v>
      </c>
      <c r="J256" t="s">
        <v>399</v>
      </c>
      <c r="K256">
        <v>1</v>
      </c>
      <c r="L256">
        <v>51</v>
      </c>
      <c r="M256" t="s">
        <v>40</v>
      </c>
      <c r="N256" t="s">
        <v>39</v>
      </c>
      <c r="O256" t="s">
        <v>40</v>
      </c>
      <c r="P256" t="s">
        <v>40</v>
      </c>
      <c r="Q256" t="s">
        <v>40</v>
      </c>
      <c r="S256" t="s">
        <v>40</v>
      </c>
      <c r="T256" t="s">
        <v>40</v>
      </c>
      <c r="U256" t="s">
        <v>40</v>
      </c>
      <c r="V256" t="s">
        <v>40</v>
      </c>
      <c r="X256" s="1">
        <v>43529</v>
      </c>
      <c r="Y256" t="s">
        <v>40</v>
      </c>
      <c r="Z256" t="s">
        <v>444</v>
      </c>
      <c r="AA256">
        <v>10.415147060000001</v>
      </c>
      <c r="AB256">
        <v>35.411499999999997</v>
      </c>
      <c r="AC256" s="1">
        <v>43556</v>
      </c>
      <c r="AD256">
        <v>26</v>
      </c>
      <c r="AE256" t="s">
        <v>459</v>
      </c>
      <c r="AF256">
        <v>4</v>
      </c>
      <c r="AG256" t="s">
        <v>440</v>
      </c>
      <c r="AH256">
        <v>22.98</v>
      </c>
      <c r="AI256" s="1">
        <v>44510</v>
      </c>
      <c r="AJ256">
        <v>24583394546</v>
      </c>
      <c r="AK256">
        <v>243399946</v>
      </c>
      <c r="AL256">
        <v>7.7299999999999994E-2</v>
      </c>
      <c r="AM256">
        <v>41.75</v>
      </c>
      <c r="AN256">
        <v>97.46</v>
      </c>
      <c r="AO256">
        <v>93.74</v>
      </c>
      <c r="AP256" t="s">
        <v>398</v>
      </c>
      <c r="AQ256" t="s">
        <v>46</v>
      </c>
      <c r="AR256">
        <v>-1.69506821176006</v>
      </c>
      <c r="AS256" t="s">
        <v>35</v>
      </c>
      <c r="AT256" t="s">
        <v>35</v>
      </c>
      <c r="AU256" t="s">
        <v>403</v>
      </c>
      <c r="AV256" t="str">
        <f>_xlfn.IFNA(VLOOKUP($C256,[1]akclindata!$A:$U,17,FALSE),"NA")</f>
        <v>NA</v>
      </c>
      <c r="AW256" t="str">
        <f>_xlfn.IFNA(VLOOKUP($C256,[1]akclindata!$A:$U,17,FALSE),"NA")</f>
        <v>NA</v>
      </c>
      <c r="AX256" t="str">
        <f>_xlfn.IFNA(VLOOKUP($C256,[1]akclindata!$A:$U,7,FALSE),"NA")</f>
        <v>NA</v>
      </c>
      <c r="AY256" t="str">
        <f>_xlfn.IFNA(VLOOKUP($C256,[1]akclindata!$A:$U,8,FALSE),"NA")</f>
        <v>NA</v>
      </c>
      <c r="AZ256" t="str">
        <f>_xlfn.IFNA(VLOOKUP($C256,[1]akclindata!$A:$U,9,FALSE),"NA")</f>
        <v>NA</v>
      </c>
      <c r="BA256" t="str">
        <f>_xlfn.IFNA(VLOOKUP($C256,[1]akclindata!$A:$U,10,FALSE),"NA")</f>
        <v>NA</v>
      </c>
      <c r="BB256" t="str">
        <f>_xlfn.IFNA(VLOOKUP($C256,[1]akclindata!$A:$U,11,FALSE),"NA")</f>
        <v>NA</v>
      </c>
      <c r="BC256" s="1" t="str">
        <f>_xlfn.IFNA(VLOOKUP($C256,[1]akclindata!$A:$U,6,FALSE),"NA")</f>
        <v>NA</v>
      </c>
      <c r="BD256" s="1" t="str">
        <f>_xlfn.IFNA(VLOOKUP($C256,[1]akclindata!$A:$U,18,FALSE),"NA")</f>
        <v>NA</v>
      </c>
      <c r="BE256" s="1" t="str">
        <f>_xlfn.IFNA(VLOOKUP($C256,[1]akclindata!$A:$U,19,FALSE),"NA")</f>
        <v>NA</v>
      </c>
      <c r="BF256" s="1" t="str">
        <f>_xlfn.IFNA(VLOOKUP($C256,[1]akclindata!$A:$U,20,FALSE),"NA")</f>
        <v>NA</v>
      </c>
      <c r="BG256" t="str">
        <f>_xlfn.IFNA(VLOOKUP($C256,[1]akclindata!$A:$U,21,FALSE),"NA")</f>
        <v>NA</v>
      </c>
      <c r="BH256" s="1" t="str">
        <f>_xlfn.IFNA(VLOOKUP($C256,[2]Sheet1!$1:$1048576,6,FALSE),_xlfn.IFNA(VLOOKUP($C256,'[2]Transfer 06.03.22'!$1:$1048576,7,FALSE),_xlfn.IFNA(VLOOKUP($C256,'[2]Transfer 06.08.22'!$1:$1048576,7,FALSE),"None")))</f>
        <v>None</v>
      </c>
    </row>
    <row r="257" spans="1:60" x14ac:dyDescent="0.25">
      <c r="A257" t="s">
        <v>633</v>
      </c>
      <c r="B257">
        <v>4.8818383508167799E-2</v>
      </c>
      <c r="C257" t="e">
        <v>#N/A</v>
      </c>
      <c r="D257">
        <v>1</v>
      </c>
      <c r="E257">
        <v>3.1</v>
      </c>
      <c r="F257" s="1" t="s">
        <v>40</v>
      </c>
      <c r="G257" t="s">
        <v>35</v>
      </c>
      <c r="H257" t="s">
        <v>36</v>
      </c>
      <c r="I257" t="s">
        <v>398</v>
      </c>
      <c r="J257" t="s">
        <v>399</v>
      </c>
      <c r="K257">
        <v>1</v>
      </c>
      <c r="L257">
        <v>65</v>
      </c>
      <c r="M257" t="s">
        <v>40</v>
      </c>
      <c r="N257" t="s">
        <v>39</v>
      </c>
      <c r="O257" t="s">
        <v>40</v>
      </c>
      <c r="P257" t="s">
        <v>40</v>
      </c>
      <c r="Q257" t="s">
        <v>40</v>
      </c>
      <c r="S257" t="s">
        <v>40</v>
      </c>
      <c r="T257" t="s">
        <v>40</v>
      </c>
      <c r="U257" t="s">
        <v>40</v>
      </c>
      <c r="V257" t="s">
        <v>40</v>
      </c>
      <c r="X257" s="1">
        <v>43529</v>
      </c>
      <c r="Y257" t="s">
        <v>40</v>
      </c>
      <c r="Z257" t="s">
        <v>444</v>
      </c>
      <c r="AA257">
        <v>8.502096774</v>
      </c>
      <c r="AB257">
        <v>26.3565</v>
      </c>
      <c r="AC257" s="1">
        <v>43556</v>
      </c>
      <c r="AD257">
        <v>26</v>
      </c>
      <c r="AE257" t="s">
        <v>463</v>
      </c>
      <c r="AF257">
        <v>4</v>
      </c>
      <c r="AG257" t="s">
        <v>440</v>
      </c>
      <c r="AH257">
        <v>9.99</v>
      </c>
      <c r="AI257" s="1">
        <v>44510</v>
      </c>
      <c r="AJ257">
        <v>7206724104</v>
      </c>
      <c r="AK257">
        <v>71353704</v>
      </c>
      <c r="AL257">
        <v>7.7799999999999994E-2</v>
      </c>
      <c r="AM257">
        <v>41.78</v>
      </c>
      <c r="AN257">
        <v>97.31</v>
      </c>
      <c r="AO257">
        <v>93.51</v>
      </c>
      <c r="AP257" t="s">
        <v>398</v>
      </c>
      <c r="AQ257" t="s">
        <v>46</v>
      </c>
      <c r="AR257">
        <v>-1.2896800532681401</v>
      </c>
      <c r="AS257" t="s">
        <v>35</v>
      </c>
      <c r="AT257" t="s">
        <v>35</v>
      </c>
      <c r="AU257" t="s">
        <v>403</v>
      </c>
      <c r="AV257" t="str">
        <f>_xlfn.IFNA(VLOOKUP($C257,[1]akclindata!$A:$U,17,FALSE),"NA")</f>
        <v>NA</v>
      </c>
      <c r="AW257" t="str">
        <f>_xlfn.IFNA(VLOOKUP($C257,[1]akclindata!$A:$U,17,FALSE),"NA")</f>
        <v>NA</v>
      </c>
      <c r="AX257" t="str">
        <f>_xlfn.IFNA(VLOOKUP($C257,[1]akclindata!$A:$U,7,FALSE),"NA")</f>
        <v>NA</v>
      </c>
      <c r="AY257" t="str">
        <f>_xlfn.IFNA(VLOOKUP($C257,[1]akclindata!$A:$U,8,FALSE),"NA")</f>
        <v>NA</v>
      </c>
      <c r="AZ257" t="str">
        <f>_xlfn.IFNA(VLOOKUP($C257,[1]akclindata!$A:$U,9,FALSE),"NA")</f>
        <v>NA</v>
      </c>
      <c r="BA257" t="str">
        <f>_xlfn.IFNA(VLOOKUP($C257,[1]akclindata!$A:$U,10,FALSE),"NA")</f>
        <v>NA</v>
      </c>
      <c r="BB257" t="str">
        <f>_xlfn.IFNA(VLOOKUP($C257,[1]akclindata!$A:$U,11,FALSE),"NA")</f>
        <v>NA</v>
      </c>
      <c r="BC257" s="1" t="str">
        <f>_xlfn.IFNA(VLOOKUP($C257,[1]akclindata!$A:$U,6,FALSE),"NA")</f>
        <v>NA</v>
      </c>
      <c r="BD257" s="1" t="str">
        <f>_xlfn.IFNA(VLOOKUP($C257,[1]akclindata!$A:$U,18,FALSE),"NA")</f>
        <v>NA</v>
      </c>
      <c r="BE257" s="1" t="str">
        <f>_xlfn.IFNA(VLOOKUP($C257,[1]akclindata!$A:$U,19,FALSE),"NA")</f>
        <v>NA</v>
      </c>
      <c r="BF257" s="1" t="str">
        <f>_xlfn.IFNA(VLOOKUP($C257,[1]akclindata!$A:$U,20,FALSE),"NA")</f>
        <v>NA</v>
      </c>
      <c r="BG257" t="str">
        <f>_xlfn.IFNA(VLOOKUP($C257,[1]akclindata!$A:$U,21,FALSE),"NA")</f>
        <v>NA</v>
      </c>
      <c r="BH257" s="1" t="str">
        <f>_xlfn.IFNA(VLOOKUP($C257,[2]Sheet1!$1:$1048576,6,FALSE),_xlfn.IFNA(VLOOKUP($C257,'[2]Transfer 06.03.22'!$1:$1048576,7,FALSE),_xlfn.IFNA(VLOOKUP($C257,'[2]Transfer 06.08.22'!$1:$1048576,7,FALSE),"None")))</f>
        <v>None</v>
      </c>
    </row>
    <row r="258" spans="1:60" x14ac:dyDescent="0.25">
      <c r="A258" t="s">
        <v>634</v>
      </c>
      <c r="B258">
        <v>0.100480803073868</v>
      </c>
      <c r="C258" t="e">
        <v>#N/A</v>
      </c>
      <c r="D258">
        <v>1</v>
      </c>
      <c r="E258">
        <v>3</v>
      </c>
      <c r="F258" s="1" t="s">
        <v>40</v>
      </c>
      <c r="G258" t="s">
        <v>35</v>
      </c>
      <c r="H258" t="s">
        <v>36</v>
      </c>
      <c r="I258" t="s">
        <v>398</v>
      </c>
      <c r="J258" t="s">
        <v>399</v>
      </c>
      <c r="K258">
        <v>1</v>
      </c>
      <c r="L258">
        <v>60</v>
      </c>
      <c r="M258" t="s">
        <v>40</v>
      </c>
      <c r="N258" t="s">
        <v>39</v>
      </c>
      <c r="O258" t="s">
        <v>40</v>
      </c>
      <c r="P258" t="s">
        <v>40</v>
      </c>
      <c r="Q258" t="s">
        <v>40</v>
      </c>
      <c r="S258" t="s">
        <v>40</v>
      </c>
      <c r="T258" t="s">
        <v>40</v>
      </c>
      <c r="U258" t="s">
        <v>40</v>
      </c>
      <c r="V258" t="s">
        <v>40</v>
      </c>
      <c r="X258" s="1">
        <v>43529</v>
      </c>
      <c r="Y258" t="s">
        <v>40</v>
      </c>
      <c r="Z258" t="s">
        <v>444</v>
      </c>
      <c r="AA258">
        <v>3.0960000000000001</v>
      </c>
      <c r="AB258">
        <v>9.2880000000000003</v>
      </c>
      <c r="AC258" s="1">
        <v>43559</v>
      </c>
      <c r="AD258">
        <v>0</v>
      </c>
      <c r="AE258">
        <v>0</v>
      </c>
      <c r="AF258">
        <v>4</v>
      </c>
      <c r="AG258" t="s">
        <v>440</v>
      </c>
      <c r="AH258">
        <v>7.61</v>
      </c>
      <c r="AI258" s="1">
        <v>44551</v>
      </c>
      <c r="AJ258">
        <v>10191760722</v>
      </c>
      <c r="AK258">
        <v>100908522</v>
      </c>
      <c r="AL258">
        <v>42.52</v>
      </c>
      <c r="AM258">
        <v>57.48</v>
      </c>
      <c r="AN258">
        <v>96.7</v>
      </c>
      <c r="AO258">
        <v>92.24</v>
      </c>
      <c r="AP258" t="s">
        <v>398</v>
      </c>
      <c r="AQ258" t="s">
        <v>46</v>
      </c>
      <c r="AR258">
        <v>-0.95192733877381996</v>
      </c>
      <c r="AS258" t="s">
        <v>35</v>
      </c>
      <c r="AT258" t="s">
        <v>35</v>
      </c>
      <c r="AU258" t="s">
        <v>403</v>
      </c>
      <c r="AV258" t="str">
        <f>_xlfn.IFNA(VLOOKUP($C258,[1]akclindata!$A:$U,17,FALSE),"NA")</f>
        <v>NA</v>
      </c>
      <c r="AW258" t="str">
        <f>_xlfn.IFNA(VLOOKUP($C258,[1]akclindata!$A:$U,17,FALSE),"NA")</f>
        <v>NA</v>
      </c>
      <c r="AX258" t="str">
        <f>_xlfn.IFNA(VLOOKUP($C258,[1]akclindata!$A:$U,7,FALSE),"NA")</f>
        <v>NA</v>
      </c>
      <c r="AY258" t="str">
        <f>_xlfn.IFNA(VLOOKUP($C258,[1]akclindata!$A:$U,8,FALSE),"NA")</f>
        <v>NA</v>
      </c>
      <c r="AZ258" t="str">
        <f>_xlfn.IFNA(VLOOKUP($C258,[1]akclindata!$A:$U,9,FALSE),"NA")</f>
        <v>NA</v>
      </c>
      <c r="BA258" t="str">
        <f>_xlfn.IFNA(VLOOKUP($C258,[1]akclindata!$A:$U,10,FALSE),"NA")</f>
        <v>NA</v>
      </c>
      <c r="BB258" t="str">
        <f>_xlfn.IFNA(VLOOKUP($C258,[1]akclindata!$A:$U,11,FALSE),"NA")</f>
        <v>NA</v>
      </c>
      <c r="BC258" s="1" t="str">
        <f>_xlfn.IFNA(VLOOKUP($C258,[1]akclindata!$A:$U,6,FALSE),"NA")</f>
        <v>NA</v>
      </c>
      <c r="BD258" s="1" t="str">
        <f>_xlfn.IFNA(VLOOKUP($C258,[1]akclindata!$A:$U,18,FALSE),"NA")</f>
        <v>NA</v>
      </c>
      <c r="BE258" s="1" t="str">
        <f>_xlfn.IFNA(VLOOKUP($C258,[1]akclindata!$A:$U,19,FALSE),"NA")</f>
        <v>NA</v>
      </c>
      <c r="BF258" s="1" t="str">
        <f>_xlfn.IFNA(VLOOKUP($C258,[1]akclindata!$A:$U,20,FALSE),"NA")</f>
        <v>NA</v>
      </c>
      <c r="BG258" t="str">
        <f>_xlfn.IFNA(VLOOKUP($C258,[1]akclindata!$A:$U,21,FALSE),"NA")</f>
        <v>NA</v>
      </c>
      <c r="BH258" s="1" t="str">
        <f>_xlfn.IFNA(VLOOKUP($C258,[2]Sheet1!$1:$1048576,6,FALSE),_xlfn.IFNA(VLOOKUP($C258,'[2]Transfer 06.03.22'!$1:$1048576,7,FALSE),_xlfn.IFNA(VLOOKUP($C258,'[2]Transfer 06.08.22'!$1:$1048576,7,FALSE),"None")))</f>
        <v>None</v>
      </c>
    </row>
    <row r="259" spans="1:60" x14ac:dyDescent="0.25">
      <c r="A259" t="s">
        <v>635</v>
      </c>
      <c r="B259">
        <v>1.0148356649262801E-2</v>
      </c>
      <c r="C259" t="e">
        <v>#N/A</v>
      </c>
      <c r="D259">
        <v>1</v>
      </c>
      <c r="E259">
        <v>3.7</v>
      </c>
      <c r="F259" s="1" t="s">
        <v>40</v>
      </c>
      <c r="G259" t="s">
        <v>35</v>
      </c>
      <c r="H259" t="s">
        <v>36</v>
      </c>
      <c r="I259" t="s">
        <v>398</v>
      </c>
      <c r="J259" t="s">
        <v>399</v>
      </c>
      <c r="K259">
        <v>2</v>
      </c>
      <c r="L259">
        <v>54</v>
      </c>
      <c r="M259" t="s">
        <v>40</v>
      </c>
      <c r="N259" t="s">
        <v>39</v>
      </c>
      <c r="O259" t="s">
        <v>40</v>
      </c>
      <c r="P259" t="s">
        <v>40</v>
      </c>
      <c r="Q259" t="s">
        <v>40</v>
      </c>
      <c r="S259" t="s">
        <v>40</v>
      </c>
      <c r="T259" t="s">
        <v>40</v>
      </c>
      <c r="U259" t="s">
        <v>40</v>
      </c>
      <c r="V259" t="s">
        <v>40</v>
      </c>
      <c r="X259" s="1">
        <v>43529</v>
      </c>
      <c r="Y259" t="s">
        <v>40</v>
      </c>
      <c r="Z259" t="s">
        <v>444</v>
      </c>
      <c r="AA259">
        <v>6.5081081080000001</v>
      </c>
      <c r="AB259">
        <v>24.08</v>
      </c>
      <c r="AC259" s="1">
        <v>43559</v>
      </c>
      <c r="AD259">
        <v>0</v>
      </c>
      <c r="AE259">
        <v>0</v>
      </c>
      <c r="AF259">
        <v>4</v>
      </c>
      <c r="AG259" t="s">
        <v>440</v>
      </c>
      <c r="AH259">
        <v>17.48</v>
      </c>
      <c r="AI259" s="1">
        <v>44551</v>
      </c>
      <c r="AJ259">
        <v>10152831080</v>
      </c>
      <c r="AK259">
        <v>100523080</v>
      </c>
      <c r="AL259">
        <v>41.53</v>
      </c>
      <c r="AM259">
        <v>58.47</v>
      </c>
      <c r="AN259">
        <v>96.91</v>
      </c>
      <c r="AO259">
        <v>92.39</v>
      </c>
      <c r="AP259" t="s">
        <v>398</v>
      </c>
      <c r="AQ259" t="s">
        <v>53</v>
      </c>
      <c r="AR259">
        <v>-1.9891743869666501</v>
      </c>
      <c r="AS259" t="s">
        <v>35</v>
      </c>
      <c r="AT259" t="s">
        <v>35</v>
      </c>
      <c r="AU259" t="s">
        <v>410</v>
      </c>
      <c r="AV259" t="str">
        <f>_xlfn.IFNA(VLOOKUP($C259,[1]akclindata!$A:$U,17,FALSE),"NA")</f>
        <v>NA</v>
      </c>
      <c r="AW259" t="str">
        <f>_xlfn.IFNA(VLOOKUP($C259,[1]akclindata!$A:$U,17,FALSE),"NA")</f>
        <v>NA</v>
      </c>
      <c r="AX259" t="str">
        <f>_xlfn.IFNA(VLOOKUP($C259,[1]akclindata!$A:$U,7,FALSE),"NA")</f>
        <v>NA</v>
      </c>
      <c r="AY259" t="str">
        <f>_xlfn.IFNA(VLOOKUP($C259,[1]akclindata!$A:$U,8,FALSE),"NA")</f>
        <v>NA</v>
      </c>
      <c r="AZ259" t="str">
        <f>_xlfn.IFNA(VLOOKUP($C259,[1]akclindata!$A:$U,9,FALSE),"NA")</f>
        <v>NA</v>
      </c>
      <c r="BA259" t="str">
        <f>_xlfn.IFNA(VLOOKUP($C259,[1]akclindata!$A:$U,10,FALSE),"NA")</f>
        <v>NA</v>
      </c>
      <c r="BB259" t="str">
        <f>_xlfn.IFNA(VLOOKUP($C259,[1]akclindata!$A:$U,11,FALSE),"NA")</f>
        <v>NA</v>
      </c>
      <c r="BC259" s="1" t="str">
        <f>_xlfn.IFNA(VLOOKUP($C259,[1]akclindata!$A:$U,6,FALSE),"NA")</f>
        <v>NA</v>
      </c>
      <c r="BD259" s="1" t="str">
        <f>_xlfn.IFNA(VLOOKUP($C259,[1]akclindata!$A:$U,18,FALSE),"NA")</f>
        <v>NA</v>
      </c>
      <c r="BE259" s="1" t="str">
        <f>_xlfn.IFNA(VLOOKUP($C259,[1]akclindata!$A:$U,19,FALSE),"NA")</f>
        <v>NA</v>
      </c>
      <c r="BF259" s="1" t="str">
        <f>_xlfn.IFNA(VLOOKUP($C259,[1]akclindata!$A:$U,20,FALSE),"NA")</f>
        <v>NA</v>
      </c>
      <c r="BG259" t="str">
        <f>_xlfn.IFNA(VLOOKUP($C259,[1]akclindata!$A:$U,21,FALSE),"NA")</f>
        <v>NA</v>
      </c>
      <c r="BH259" s="1" t="str">
        <f>_xlfn.IFNA(VLOOKUP($C259,[2]Sheet1!$1:$1048576,6,FALSE),_xlfn.IFNA(VLOOKUP($C259,'[2]Transfer 06.03.22'!$1:$1048576,7,FALSE),_xlfn.IFNA(VLOOKUP($C259,'[2]Transfer 06.08.22'!$1:$1048576,7,FALSE),"None")))</f>
        <v>None</v>
      </c>
    </row>
    <row r="260" spans="1:60" x14ac:dyDescent="0.25">
      <c r="A260" t="s">
        <v>636</v>
      </c>
      <c r="B260">
        <v>3.8775771849383698E-3</v>
      </c>
      <c r="C260" t="e">
        <v>#N/A</v>
      </c>
      <c r="D260">
        <v>1</v>
      </c>
      <c r="E260">
        <v>4.0999999999999996</v>
      </c>
      <c r="F260" s="1" t="s">
        <v>40</v>
      </c>
      <c r="G260" t="s">
        <v>35</v>
      </c>
      <c r="H260" t="s">
        <v>36</v>
      </c>
      <c r="I260" t="s">
        <v>398</v>
      </c>
      <c r="J260" t="s">
        <v>399</v>
      </c>
      <c r="K260">
        <v>2</v>
      </c>
      <c r="L260">
        <v>55</v>
      </c>
      <c r="M260" t="s">
        <v>40</v>
      </c>
      <c r="N260" t="s">
        <v>39</v>
      </c>
      <c r="O260" t="s">
        <v>40</v>
      </c>
      <c r="P260" t="s">
        <v>40</v>
      </c>
      <c r="Q260" t="s">
        <v>40</v>
      </c>
      <c r="S260" t="s">
        <v>40</v>
      </c>
      <c r="T260" t="s">
        <v>40</v>
      </c>
      <c r="U260" t="s">
        <v>40</v>
      </c>
      <c r="V260" t="s">
        <v>40</v>
      </c>
      <c r="X260" s="1">
        <v>43529</v>
      </c>
      <c r="Y260" t="s">
        <v>40</v>
      </c>
      <c r="Z260" t="s">
        <v>444</v>
      </c>
      <c r="AA260">
        <v>4.6346341459999998</v>
      </c>
      <c r="AB260">
        <v>19.001999999999999</v>
      </c>
      <c r="AC260" s="1">
        <v>43559</v>
      </c>
      <c r="AD260">
        <v>0</v>
      </c>
      <c r="AE260">
        <v>0</v>
      </c>
      <c r="AF260">
        <v>4</v>
      </c>
      <c r="AG260" t="s">
        <v>440</v>
      </c>
      <c r="AH260">
        <v>11.93</v>
      </c>
      <c r="AI260" s="1">
        <v>44551</v>
      </c>
      <c r="AJ260">
        <v>8647463450</v>
      </c>
      <c r="AK260">
        <v>85618450</v>
      </c>
      <c r="AL260">
        <v>42.03</v>
      </c>
      <c r="AM260">
        <v>57.97</v>
      </c>
      <c r="AN260">
        <v>97.26</v>
      </c>
      <c r="AO260">
        <v>92.92</v>
      </c>
      <c r="AP260" t="s">
        <v>398</v>
      </c>
      <c r="AQ260" t="s">
        <v>53</v>
      </c>
      <c r="AR260">
        <v>-2.4097522648196898</v>
      </c>
      <c r="AS260" t="s">
        <v>35</v>
      </c>
      <c r="AT260" t="s">
        <v>35</v>
      </c>
      <c r="AU260" t="s">
        <v>410</v>
      </c>
      <c r="AV260" t="str">
        <f>_xlfn.IFNA(VLOOKUP($C260,[1]akclindata!$A:$U,17,FALSE),"NA")</f>
        <v>NA</v>
      </c>
      <c r="AW260" t="str">
        <f>_xlfn.IFNA(VLOOKUP($C260,[1]akclindata!$A:$U,17,FALSE),"NA")</f>
        <v>NA</v>
      </c>
      <c r="AX260" t="str">
        <f>_xlfn.IFNA(VLOOKUP($C260,[1]akclindata!$A:$U,7,FALSE),"NA")</f>
        <v>NA</v>
      </c>
      <c r="AY260" t="str">
        <f>_xlfn.IFNA(VLOOKUP($C260,[1]akclindata!$A:$U,8,FALSE),"NA")</f>
        <v>NA</v>
      </c>
      <c r="AZ260" t="str">
        <f>_xlfn.IFNA(VLOOKUP($C260,[1]akclindata!$A:$U,9,FALSE),"NA")</f>
        <v>NA</v>
      </c>
      <c r="BA260" t="str">
        <f>_xlfn.IFNA(VLOOKUP($C260,[1]akclindata!$A:$U,10,FALSE),"NA")</f>
        <v>NA</v>
      </c>
      <c r="BB260" t="str">
        <f>_xlfn.IFNA(VLOOKUP($C260,[1]akclindata!$A:$U,11,FALSE),"NA")</f>
        <v>NA</v>
      </c>
      <c r="BC260" s="1" t="str">
        <f>_xlfn.IFNA(VLOOKUP($C260,[1]akclindata!$A:$U,6,FALSE),"NA")</f>
        <v>NA</v>
      </c>
      <c r="BD260" s="1" t="str">
        <f>_xlfn.IFNA(VLOOKUP($C260,[1]akclindata!$A:$U,18,FALSE),"NA")</f>
        <v>NA</v>
      </c>
      <c r="BE260" s="1" t="str">
        <f>_xlfn.IFNA(VLOOKUP($C260,[1]akclindata!$A:$U,19,FALSE),"NA")</f>
        <v>NA</v>
      </c>
      <c r="BF260" s="1" t="str">
        <f>_xlfn.IFNA(VLOOKUP($C260,[1]akclindata!$A:$U,20,FALSE),"NA")</f>
        <v>NA</v>
      </c>
      <c r="BG260" t="str">
        <f>_xlfn.IFNA(VLOOKUP($C260,[1]akclindata!$A:$U,21,FALSE),"NA")</f>
        <v>NA</v>
      </c>
      <c r="BH260" s="1" t="str">
        <f>_xlfn.IFNA(VLOOKUP($C260,[2]Sheet1!$1:$1048576,6,FALSE),_xlfn.IFNA(VLOOKUP($C260,'[2]Transfer 06.03.22'!$1:$1048576,7,FALSE),_xlfn.IFNA(VLOOKUP($C260,'[2]Transfer 06.08.22'!$1:$1048576,7,FALSE),"None")))</f>
        <v>None</v>
      </c>
    </row>
    <row r="261" spans="1:60" x14ac:dyDescent="0.25">
      <c r="A261" t="s">
        <v>637</v>
      </c>
      <c r="B261">
        <v>7.6933573893505601E-3</v>
      </c>
      <c r="C261" t="e">
        <v>#N/A</v>
      </c>
      <c r="D261">
        <v>1</v>
      </c>
      <c r="E261">
        <v>3.9</v>
      </c>
      <c r="F261" s="1" t="s">
        <v>40</v>
      </c>
      <c r="G261" t="s">
        <v>35</v>
      </c>
      <c r="H261" t="s">
        <v>36</v>
      </c>
      <c r="I261" t="s">
        <v>398</v>
      </c>
      <c r="J261" t="s">
        <v>399</v>
      </c>
      <c r="K261">
        <v>2</v>
      </c>
      <c r="L261">
        <v>59</v>
      </c>
      <c r="M261" t="s">
        <v>40</v>
      </c>
      <c r="N261" t="s">
        <v>39</v>
      </c>
      <c r="O261" t="s">
        <v>40</v>
      </c>
      <c r="P261" t="s">
        <v>40</v>
      </c>
      <c r="Q261" t="s">
        <v>40</v>
      </c>
      <c r="S261" t="s">
        <v>40</v>
      </c>
      <c r="T261" t="s">
        <v>40</v>
      </c>
      <c r="U261" t="s">
        <v>40</v>
      </c>
      <c r="V261" t="s">
        <v>40</v>
      </c>
      <c r="X261" s="1">
        <v>43529</v>
      </c>
      <c r="Y261" t="s">
        <v>40</v>
      </c>
      <c r="Z261" t="s">
        <v>444</v>
      </c>
      <c r="AA261">
        <v>2.0919230770000001</v>
      </c>
      <c r="AB261">
        <v>8.1585000000000001</v>
      </c>
      <c r="AC261" s="1">
        <v>43559</v>
      </c>
      <c r="AD261">
        <v>0</v>
      </c>
      <c r="AE261">
        <v>0</v>
      </c>
      <c r="AF261">
        <v>4</v>
      </c>
      <c r="AG261" t="s">
        <v>440</v>
      </c>
      <c r="AH261">
        <v>7.31</v>
      </c>
      <c r="AI261" s="1">
        <v>44551</v>
      </c>
      <c r="AJ261">
        <v>11797347420</v>
      </c>
      <c r="AK261">
        <v>116805420</v>
      </c>
      <c r="AL261">
        <v>41.82</v>
      </c>
      <c r="AM261">
        <v>58.18</v>
      </c>
      <c r="AN261">
        <v>96.86</v>
      </c>
      <c r="AO261">
        <v>92.51</v>
      </c>
      <c r="AP261" t="s">
        <v>398</v>
      </c>
      <c r="AQ261" t="s">
        <v>53</v>
      </c>
      <c r="AR261">
        <v>-2.1105299908383301</v>
      </c>
      <c r="AS261" t="s">
        <v>35</v>
      </c>
      <c r="AT261" t="s">
        <v>35</v>
      </c>
      <c r="AU261" t="s">
        <v>410</v>
      </c>
      <c r="AV261" t="str">
        <f>_xlfn.IFNA(VLOOKUP($C261,[1]akclindata!$A:$U,17,FALSE),"NA")</f>
        <v>NA</v>
      </c>
      <c r="AW261" t="str">
        <f>_xlfn.IFNA(VLOOKUP($C261,[1]akclindata!$A:$U,17,FALSE),"NA")</f>
        <v>NA</v>
      </c>
      <c r="AX261" t="str">
        <f>_xlfn.IFNA(VLOOKUP($C261,[1]akclindata!$A:$U,7,FALSE),"NA")</f>
        <v>NA</v>
      </c>
      <c r="AY261" t="str">
        <f>_xlfn.IFNA(VLOOKUP($C261,[1]akclindata!$A:$U,8,FALSE),"NA")</f>
        <v>NA</v>
      </c>
      <c r="AZ261" t="str">
        <f>_xlfn.IFNA(VLOOKUP($C261,[1]akclindata!$A:$U,9,FALSE),"NA")</f>
        <v>NA</v>
      </c>
      <c r="BA261" t="str">
        <f>_xlfn.IFNA(VLOOKUP($C261,[1]akclindata!$A:$U,10,FALSE),"NA")</f>
        <v>NA</v>
      </c>
      <c r="BB261" t="str">
        <f>_xlfn.IFNA(VLOOKUP($C261,[1]akclindata!$A:$U,11,FALSE),"NA")</f>
        <v>NA</v>
      </c>
      <c r="BC261" s="1" t="str">
        <f>_xlfn.IFNA(VLOOKUP($C261,[1]akclindata!$A:$U,6,FALSE),"NA")</f>
        <v>NA</v>
      </c>
      <c r="BD261" s="1" t="str">
        <f>_xlfn.IFNA(VLOOKUP($C261,[1]akclindata!$A:$U,18,FALSE),"NA")</f>
        <v>NA</v>
      </c>
      <c r="BE261" s="1" t="str">
        <f>_xlfn.IFNA(VLOOKUP($C261,[1]akclindata!$A:$U,19,FALSE),"NA")</f>
        <v>NA</v>
      </c>
      <c r="BF261" s="1" t="str">
        <f>_xlfn.IFNA(VLOOKUP($C261,[1]akclindata!$A:$U,20,FALSE),"NA")</f>
        <v>NA</v>
      </c>
      <c r="BG261" t="str">
        <f>_xlfn.IFNA(VLOOKUP($C261,[1]akclindata!$A:$U,21,FALSE),"NA")</f>
        <v>NA</v>
      </c>
      <c r="BH261" s="1" t="str">
        <f>_xlfn.IFNA(VLOOKUP($C261,[2]Sheet1!$1:$1048576,6,FALSE),_xlfn.IFNA(VLOOKUP($C261,'[2]Transfer 06.03.22'!$1:$1048576,7,FALSE),_xlfn.IFNA(VLOOKUP($C261,'[2]Transfer 06.08.22'!$1:$1048576,7,FALSE),"None")))</f>
        <v>None</v>
      </c>
    </row>
    <row r="262" spans="1:60" x14ac:dyDescent="0.25">
      <c r="A262" t="s">
        <v>638</v>
      </c>
      <c r="B262">
        <v>1.3774301703953901E-3</v>
      </c>
      <c r="C262" t="e">
        <v>#N/A</v>
      </c>
      <c r="D262">
        <v>1</v>
      </c>
      <c r="E262">
        <v>4.4000000000000004</v>
      </c>
      <c r="F262" s="1" t="s">
        <v>40</v>
      </c>
      <c r="G262" t="s">
        <v>35</v>
      </c>
      <c r="H262" t="s">
        <v>36</v>
      </c>
      <c r="I262" t="s">
        <v>398</v>
      </c>
      <c r="J262" t="s">
        <v>399</v>
      </c>
      <c r="K262">
        <v>1</v>
      </c>
      <c r="L262">
        <v>53</v>
      </c>
      <c r="M262" t="s">
        <v>40</v>
      </c>
      <c r="N262" t="s">
        <v>39</v>
      </c>
      <c r="O262" t="s">
        <v>40</v>
      </c>
      <c r="P262" t="s">
        <v>40</v>
      </c>
      <c r="Q262" t="s">
        <v>40</v>
      </c>
      <c r="S262" t="s">
        <v>40</v>
      </c>
      <c r="T262" t="s">
        <v>40</v>
      </c>
      <c r="U262" t="s">
        <v>40</v>
      </c>
      <c r="V262" t="s">
        <v>40</v>
      </c>
      <c r="X262" s="1">
        <v>43529</v>
      </c>
      <c r="Y262" t="s">
        <v>40</v>
      </c>
      <c r="Z262" t="s">
        <v>444</v>
      </c>
      <c r="AA262">
        <v>13.95931818</v>
      </c>
      <c r="AB262">
        <v>61.420999999999999</v>
      </c>
      <c r="AC262" s="1">
        <v>43559</v>
      </c>
      <c r="AD262">
        <v>0</v>
      </c>
      <c r="AE262">
        <v>0</v>
      </c>
      <c r="AF262">
        <v>4</v>
      </c>
      <c r="AG262" t="s">
        <v>440</v>
      </c>
      <c r="AH262">
        <v>46.19</v>
      </c>
      <c r="AI262" s="1">
        <v>44551</v>
      </c>
      <c r="AJ262">
        <v>14488272038</v>
      </c>
      <c r="AK262">
        <v>143448238</v>
      </c>
      <c r="AL262">
        <v>41.5</v>
      </c>
      <c r="AM262">
        <v>58.5</v>
      </c>
      <c r="AN262">
        <v>97.64</v>
      </c>
      <c r="AO262">
        <v>93.46</v>
      </c>
      <c r="AP262" t="s">
        <v>398</v>
      </c>
      <c r="AQ262" t="s">
        <v>46</v>
      </c>
      <c r="AR262">
        <v>-2.86033178602607</v>
      </c>
      <c r="AS262" t="s">
        <v>35</v>
      </c>
      <c r="AT262" t="s">
        <v>35</v>
      </c>
      <c r="AU262" t="s">
        <v>403</v>
      </c>
      <c r="AV262" t="str">
        <f>_xlfn.IFNA(VLOOKUP($C262,[1]akclindata!$A:$U,17,FALSE),"NA")</f>
        <v>NA</v>
      </c>
      <c r="AW262" t="str">
        <f>_xlfn.IFNA(VLOOKUP($C262,[1]akclindata!$A:$U,17,FALSE),"NA")</f>
        <v>NA</v>
      </c>
      <c r="AX262" t="str">
        <f>_xlfn.IFNA(VLOOKUP($C262,[1]akclindata!$A:$U,7,FALSE),"NA")</f>
        <v>NA</v>
      </c>
      <c r="AY262" t="str">
        <f>_xlfn.IFNA(VLOOKUP($C262,[1]akclindata!$A:$U,8,FALSE),"NA")</f>
        <v>NA</v>
      </c>
      <c r="AZ262" t="str">
        <f>_xlfn.IFNA(VLOOKUP($C262,[1]akclindata!$A:$U,9,FALSE),"NA")</f>
        <v>NA</v>
      </c>
      <c r="BA262" t="str">
        <f>_xlfn.IFNA(VLOOKUP($C262,[1]akclindata!$A:$U,10,FALSE),"NA")</f>
        <v>NA</v>
      </c>
      <c r="BB262" t="str">
        <f>_xlfn.IFNA(VLOOKUP($C262,[1]akclindata!$A:$U,11,FALSE),"NA")</f>
        <v>NA</v>
      </c>
      <c r="BC262" s="1" t="str">
        <f>_xlfn.IFNA(VLOOKUP($C262,[1]akclindata!$A:$U,6,FALSE),"NA")</f>
        <v>NA</v>
      </c>
      <c r="BD262" s="1" t="str">
        <f>_xlfn.IFNA(VLOOKUP($C262,[1]akclindata!$A:$U,18,FALSE),"NA")</f>
        <v>NA</v>
      </c>
      <c r="BE262" s="1" t="str">
        <f>_xlfn.IFNA(VLOOKUP($C262,[1]akclindata!$A:$U,19,FALSE),"NA")</f>
        <v>NA</v>
      </c>
      <c r="BF262" s="1" t="str">
        <f>_xlfn.IFNA(VLOOKUP($C262,[1]akclindata!$A:$U,20,FALSE),"NA")</f>
        <v>NA</v>
      </c>
      <c r="BG262" t="str">
        <f>_xlfn.IFNA(VLOOKUP($C262,[1]akclindata!$A:$U,21,FALSE),"NA")</f>
        <v>NA</v>
      </c>
      <c r="BH262" s="1" t="str">
        <f>_xlfn.IFNA(VLOOKUP($C262,[2]Sheet1!$1:$1048576,6,FALSE),_xlfn.IFNA(VLOOKUP($C262,'[2]Transfer 06.03.22'!$1:$1048576,7,FALSE),_xlfn.IFNA(VLOOKUP($C262,'[2]Transfer 06.08.22'!$1:$1048576,7,FALSE),"None")))</f>
        <v>None</v>
      </c>
    </row>
    <row r="263" spans="1:60" x14ac:dyDescent="0.25">
      <c r="A263" t="s">
        <v>639</v>
      </c>
      <c r="B263">
        <v>7.6329865133144001E-3</v>
      </c>
      <c r="C263" t="e">
        <v>#N/A</v>
      </c>
      <c r="D263">
        <v>1</v>
      </c>
      <c r="E263">
        <v>3.5</v>
      </c>
      <c r="F263" s="1" t="s">
        <v>40</v>
      </c>
      <c r="G263" t="s">
        <v>35</v>
      </c>
      <c r="H263" t="s">
        <v>36</v>
      </c>
      <c r="I263" t="s">
        <v>398</v>
      </c>
      <c r="J263" t="s">
        <v>399</v>
      </c>
      <c r="K263">
        <v>1</v>
      </c>
      <c r="L263">
        <v>59</v>
      </c>
      <c r="M263" t="s">
        <v>40</v>
      </c>
      <c r="N263" t="s">
        <v>39</v>
      </c>
      <c r="O263" t="s">
        <v>40</v>
      </c>
      <c r="P263" t="s">
        <v>40</v>
      </c>
      <c r="Q263" t="s">
        <v>40</v>
      </c>
      <c r="S263" t="s">
        <v>40</v>
      </c>
      <c r="T263" t="s">
        <v>40</v>
      </c>
      <c r="U263" t="s">
        <v>40</v>
      </c>
      <c r="V263" t="s">
        <v>40</v>
      </c>
      <c r="X263" s="1">
        <v>43529</v>
      </c>
      <c r="Y263" t="s">
        <v>40</v>
      </c>
      <c r="Z263" t="s">
        <v>444</v>
      </c>
      <c r="AA263">
        <v>4.0647142860000001</v>
      </c>
      <c r="AB263">
        <v>14.2265</v>
      </c>
      <c r="AC263" s="1">
        <v>43559</v>
      </c>
      <c r="AD263">
        <v>0</v>
      </c>
      <c r="AE263">
        <v>0</v>
      </c>
      <c r="AF263">
        <v>4</v>
      </c>
      <c r="AG263" t="s">
        <v>440</v>
      </c>
      <c r="AH263">
        <v>7.16</v>
      </c>
      <c r="AI263" s="1">
        <v>44551</v>
      </c>
      <c r="AJ263">
        <v>11693827470</v>
      </c>
      <c r="AK263">
        <v>115780470</v>
      </c>
      <c r="AL263">
        <v>42.25</v>
      </c>
      <c r="AM263">
        <v>57.75</v>
      </c>
      <c r="AN263">
        <v>96.36</v>
      </c>
      <c r="AO263">
        <v>91.85</v>
      </c>
      <c r="AP263" t="s">
        <v>398</v>
      </c>
      <c r="AQ263" t="s">
        <v>46</v>
      </c>
      <c r="AR263">
        <v>-2.1139778247596701</v>
      </c>
      <c r="AS263" t="s">
        <v>35</v>
      </c>
      <c r="AT263" t="s">
        <v>35</v>
      </c>
      <c r="AU263" t="s">
        <v>403</v>
      </c>
      <c r="AV263" t="str">
        <f>_xlfn.IFNA(VLOOKUP($C263,[1]akclindata!$A:$U,17,FALSE),"NA")</f>
        <v>NA</v>
      </c>
      <c r="AW263" t="str">
        <f>_xlfn.IFNA(VLOOKUP($C263,[1]akclindata!$A:$U,17,FALSE),"NA")</f>
        <v>NA</v>
      </c>
      <c r="AX263" t="str">
        <f>_xlfn.IFNA(VLOOKUP($C263,[1]akclindata!$A:$U,7,FALSE),"NA")</f>
        <v>NA</v>
      </c>
      <c r="AY263" t="str">
        <f>_xlfn.IFNA(VLOOKUP($C263,[1]akclindata!$A:$U,8,FALSE),"NA")</f>
        <v>NA</v>
      </c>
      <c r="AZ263" t="str">
        <f>_xlfn.IFNA(VLOOKUP($C263,[1]akclindata!$A:$U,9,FALSE),"NA")</f>
        <v>NA</v>
      </c>
      <c r="BA263" t="str">
        <f>_xlfn.IFNA(VLOOKUP($C263,[1]akclindata!$A:$U,10,FALSE),"NA")</f>
        <v>NA</v>
      </c>
      <c r="BB263" t="str">
        <f>_xlfn.IFNA(VLOOKUP($C263,[1]akclindata!$A:$U,11,FALSE),"NA")</f>
        <v>NA</v>
      </c>
      <c r="BC263" s="1" t="str">
        <f>_xlfn.IFNA(VLOOKUP($C263,[1]akclindata!$A:$U,6,FALSE),"NA")</f>
        <v>NA</v>
      </c>
      <c r="BD263" s="1" t="str">
        <f>_xlfn.IFNA(VLOOKUP($C263,[1]akclindata!$A:$U,18,FALSE),"NA")</f>
        <v>NA</v>
      </c>
      <c r="BE263" s="1" t="str">
        <f>_xlfn.IFNA(VLOOKUP($C263,[1]akclindata!$A:$U,19,FALSE),"NA")</f>
        <v>NA</v>
      </c>
      <c r="BF263" s="1" t="str">
        <f>_xlfn.IFNA(VLOOKUP($C263,[1]akclindata!$A:$U,20,FALSE),"NA")</f>
        <v>NA</v>
      </c>
      <c r="BG263" t="str">
        <f>_xlfn.IFNA(VLOOKUP($C263,[1]akclindata!$A:$U,21,FALSE),"NA")</f>
        <v>NA</v>
      </c>
      <c r="BH263" s="1" t="str">
        <f>_xlfn.IFNA(VLOOKUP($C263,[2]Sheet1!$1:$1048576,6,FALSE),_xlfn.IFNA(VLOOKUP($C263,'[2]Transfer 06.03.22'!$1:$1048576,7,FALSE),_xlfn.IFNA(VLOOKUP($C263,'[2]Transfer 06.08.22'!$1:$1048576,7,FALSE),"None")))</f>
        <v>None</v>
      </c>
    </row>
    <row r="264" spans="1:60" x14ac:dyDescent="0.25">
      <c r="A264" t="s">
        <v>640</v>
      </c>
      <c r="B264">
        <v>2.05082068791029E-3</v>
      </c>
      <c r="C264" t="e">
        <v>#N/A</v>
      </c>
      <c r="D264">
        <v>1</v>
      </c>
      <c r="E264">
        <v>4.4000000000000004</v>
      </c>
      <c r="F264" s="1" t="s">
        <v>40</v>
      </c>
      <c r="G264" t="s">
        <v>35</v>
      </c>
      <c r="H264" t="s">
        <v>36</v>
      </c>
      <c r="I264" t="s">
        <v>398</v>
      </c>
      <c r="J264" t="s">
        <v>399</v>
      </c>
      <c r="K264">
        <v>1</v>
      </c>
      <c r="L264">
        <v>51</v>
      </c>
      <c r="M264" t="s">
        <v>40</v>
      </c>
      <c r="N264" t="s">
        <v>39</v>
      </c>
      <c r="O264" t="s">
        <v>40</v>
      </c>
      <c r="P264" t="s">
        <v>40</v>
      </c>
      <c r="Q264" t="s">
        <v>40</v>
      </c>
      <c r="S264" t="s">
        <v>40</v>
      </c>
      <c r="T264" t="s">
        <v>40</v>
      </c>
      <c r="U264" t="s">
        <v>40</v>
      </c>
      <c r="V264" t="s">
        <v>40</v>
      </c>
      <c r="X264" s="1">
        <v>43529</v>
      </c>
      <c r="Y264" t="s">
        <v>40</v>
      </c>
      <c r="Z264" t="s">
        <v>444</v>
      </c>
      <c r="AA264">
        <v>2.5978409089999999</v>
      </c>
      <c r="AB264">
        <v>11.4305</v>
      </c>
      <c r="AC264" s="1">
        <v>43559</v>
      </c>
      <c r="AD264">
        <v>0</v>
      </c>
      <c r="AE264">
        <v>0</v>
      </c>
      <c r="AF264">
        <v>4</v>
      </c>
      <c r="AG264" t="s">
        <v>440</v>
      </c>
      <c r="AH264">
        <v>6.33</v>
      </c>
      <c r="AI264" s="1">
        <v>44551</v>
      </c>
      <c r="AJ264">
        <v>10205627618</v>
      </c>
      <c r="AK264">
        <v>101045818</v>
      </c>
      <c r="AL264">
        <v>42.34</v>
      </c>
      <c r="AM264">
        <v>57.66</v>
      </c>
      <c r="AN264">
        <v>96.39</v>
      </c>
      <c r="AO264">
        <v>91.9</v>
      </c>
      <c r="AP264" t="s">
        <v>398</v>
      </c>
      <c r="AQ264" t="s">
        <v>46</v>
      </c>
      <c r="AR264">
        <v>-2.6871807355588002</v>
      </c>
      <c r="AS264" t="s">
        <v>35</v>
      </c>
      <c r="AT264" t="s">
        <v>35</v>
      </c>
      <c r="AU264" t="s">
        <v>403</v>
      </c>
      <c r="AV264" t="str">
        <f>_xlfn.IFNA(VLOOKUP($C264,[1]akclindata!$A:$U,17,FALSE),"NA")</f>
        <v>NA</v>
      </c>
      <c r="AW264" t="str">
        <f>_xlfn.IFNA(VLOOKUP($C264,[1]akclindata!$A:$U,17,FALSE),"NA")</f>
        <v>NA</v>
      </c>
      <c r="AX264" t="str">
        <f>_xlfn.IFNA(VLOOKUP($C264,[1]akclindata!$A:$U,7,FALSE),"NA")</f>
        <v>NA</v>
      </c>
      <c r="AY264" t="str">
        <f>_xlfn.IFNA(VLOOKUP($C264,[1]akclindata!$A:$U,8,FALSE),"NA")</f>
        <v>NA</v>
      </c>
      <c r="AZ264" t="str">
        <f>_xlfn.IFNA(VLOOKUP($C264,[1]akclindata!$A:$U,9,FALSE),"NA")</f>
        <v>NA</v>
      </c>
      <c r="BA264" t="str">
        <f>_xlfn.IFNA(VLOOKUP($C264,[1]akclindata!$A:$U,10,FALSE),"NA")</f>
        <v>NA</v>
      </c>
      <c r="BB264" t="str">
        <f>_xlfn.IFNA(VLOOKUP($C264,[1]akclindata!$A:$U,11,FALSE),"NA")</f>
        <v>NA</v>
      </c>
      <c r="BC264" s="1" t="str">
        <f>_xlfn.IFNA(VLOOKUP($C264,[1]akclindata!$A:$U,6,FALSE),"NA")</f>
        <v>NA</v>
      </c>
      <c r="BD264" s="1" t="str">
        <f>_xlfn.IFNA(VLOOKUP($C264,[1]akclindata!$A:$U,18,FALSE),"NA")</f>
        <v>NA</v>
      </c>
      <c r="BE264" s="1" t="str">
        <f>_xlfn.IFNA(VLOOKUP($C264,[1]akclindata!$A:$U,19,FALSE),"NA")</f>
        <v>NA</v>
      </c>
      <c r="BF264" s="1" t="str">
        <f>_xlfn.IFNA(VLOOKUP($C264,[1]akclindata!$A:$U,20,FALSE),"NA")</f>
        <v>NA</v>
      </c>
      <c r="BG264" t="str">
        <f>_xlfn.IFNA(VLOOKUP($C264,[1]akclindata!$A:$U,21,FALSE),"NA")</f>
        <v>NA</v>
      </c>
      <c r="BH264" s="1" t="str">
        <f>_xlfn.IFNA(VLOOKUP($C264,[2]Sheet1!$1:$1048576,6,FALSE),_xlfn.IFNA(VLOOKUP($C264,'[2]Transfer 06.03.22'!$1:$1048576,7,FALSE),_xlfn.IFNA(VLOOKUP($C264,'[2]Transfer 06.08.22'!$1:$1048576,7,FALSE),"None")))</f>
        <v>None</v>
      </c>
    </row>
    <row r="265" spans="1:60" x14ac:dyDescent="0.25">
      <c r="A265" t="s">
        <v>641</v>
      </c>
      <c r="B265" s="3">
        <v>5.3445562222228995E-4</v>
      </c>
      <c r="C265" t="e">
        <v>#N/A</v>
      </c>
      <c r="D265">
        <v>1</v>
      </c>
      <c r="E265">
        <v>4.4000000000000004</v>
      </c>
      <c r="F265" s="1" t="s">
        <v>40</v>
      </c>
      <c r="G265" t="s">
        <v>35</v>
      </c>
      <c r="H265" t="s">
        <v>36</v>
      </c>
      <c r="I265" t="s">
        <v>398</v>
      </c>
      <c r="J265" t="s">
        <v>399</v>
      </c>
      <c r="K265">
        <v>1</v>
      </c>
      <c r="L265">
        <v>62</v>
      </c>
      <c r="M265" t="s">
        <v>40</v>
      </c>
      <c r="N265" t="s">
        <v>39</v>
      </c>
      <c r="O265" t="s">
        <v>40</v>
      </c>
      <c r="P265" t="s">
        <v>40</v>
      </c>
      <c r="Q265" t="s">
        <v>40</v>
      </c>
      <c r="S265" t="s">
        <v>40</v>
      </c>
      <c r="T265" t="s">
        <v>40</v>
      </c>
      <c r="U265" t="s">
        <v>40</v>
      </c>
      <c r="V265" t="s">
        <v>40</v>
      </c>
      <c r="X265" s="1">
        <v>43529</v>
      </c>
      <c r="Y265" t="s">
        <v>40</v>
      </c>
      <c r="Z265" t="s">
        <v>444</v>
      </c>
      <c r="AA265">
        <v>12.34443182</v>
      </c>
      <c r="AB265">
        <v>54.3155</v>
      </c>
      <c r="AC265" s="1">
        <v>43559</v>
      </c>
      <c r="AD265">
        <v>0</v>
      </c>
      <c r="AE265">
        <v>0</v>
      </c>
      <c r="AF265">
        <v>4</v>
      </c>
      <c r="AG265" t="s">
        <v>440</v>
      </c>
      <c r="AH265">
        <v>31.4</v>
      </c>
      <c r="AI265" s="1">
        <v>44551</v>
      </c>
      <c r="AJ265">
        <v>9458457494</v>
      </c>
      <c r="AK265">
        <v>93648094</v>
      </c>
      <c r="AL265">
        <v>41.31</v>
      </c>
      <c r="AM265">
        <v>58.69</v>
      </c>
      <c r="AN265">
        <v>97.58</v>
      </c>
      <c r="AO265">
        <v>93.37</v>
      </c>
      <c r="AP265" t="s">
        <v>398</v>
      </c>
      <c r="AQ265" t="s">
        <v>46</v>
      </c>
      <c r="AR265">
        <v>-3.2718561768189498</v>
      </c>
      <c r="AS265" t="s">
        <v>35</v>
      </c>
      <c r="AT265" t="s">
        <v>35</v>
      </c>
      <c r="AU265" t="s">
        <v>403</v>
      </c>
      <c r="AV265" t="str">
        <f>_xlfn.IFNA(VLOOKUP($C265,[1]akclindata!$A:$U,17,FALSE),"NA")</f>
        <v>NA</v>
      </c>
      <c r="AW265" t="str">
        <f>_xlfn.IFNA(VLOOKUP($C265,[1]akclindata!$A:$U,17,FALSE),"NA")</f>
        <v>NA</v>
      </c>
      <c r="AX265" t="str">
        <f>_xlfn.IFNA(VLOOKUP($C265,[1]akclindata!$A:$U,7,FALSE),"NA")</f>
        <v>NA</v>
      </c>
      <c r="AY265" t="str">
        <f>_xlfn.IFNA(VLOOKUP($C265,[1]akclindata!$A:$U,8,FALSE),"NA")</f>
        <v>NA</v>
      </c>
      <c r="AZ265" t="str">
        <f>_xlfn.IFNA(VLOOKUP($C265,[1]akclindata!$A:$U,9,FALSE),"NA")</f>
        <v>NA</v>
      </c>
      <c r="BA265" t="str">
        <f>_xlfn.IFNA(VLOOKUP($C265,[1]akclindata!$A:$U,10,FALSE),"NA")</f>
        <v>NA</v>
      </c>
      <c r="BB265" t="str">
        <f>_xlfn.IFNA(VLOOKUP($C265,[1]akclindata!$A:$U,11,FALSE),"NA")</f>
        <v>NA</v>
      </c>
      <c r="BC265" s="1" t="str">
        <f>_xlfn.IFNA(VLOOKUP($C265,[1]akclindata!$A:$U,6,FALSE),"NA")</f>
        <v>NA</v>
      </c>
      <c r="BD265" s="1" t="str">
        <f>_xlfn.IFNA(VLOOKUP($C265,[1]akclindata!$A:$U,18,FALSE),"NA")</f>
        <v>NA</v>
      </c>
      <c r="BE265" s="1" t="str">
        <f>_xlfn.IFNA(VLOOKUP($C265,[1]akclindata!$A:$U,19,FALSE),"NA")</f>
        <v>NA</v>
      </c>
      <c r="BF265" s="1" t="str">
        <f>_xlfn.IFNA(VLOOKUP($C265,[1]akclindata!$A:$U,20,FALSE),"NA")</f>
        <v>NA</v>
      </c>
      <c r="BG265" t="str">
        <f>_xlfn.IFNA(VLOOKUP($C265,[1]akclindata!$A:$U,21,FALSE),"NA")</f>
        <v>NA</v>
      </c>
      <c r="BH265" s="1" t="str">
        <f>_xlfn.IFNA(VLOOKUP($C265,[2]Sheet1!$1:$1048576,6,FALSE),_xlfn.IFNA(VLOOKUP($C265,'[2]Transfer 06.03.22'!$1:$1048576,7,FALSE),_xlfn.IFNA(VLOOKUP($C265,'[2]Transfer 06.08.22'!$1:$1048576,7,FALSE),"None")))</f>
        <v>None</v>
      </c>
    </row>
    <row r="266" spans="1:60" x14ac:dyDescent="0.25">
      <c r="A266" t="s">
        <v>642</v>
      </c>
      <c r="B266">
        <v>0.114801809126667</v>
      </c>
      <c r="C266" t="e">
        <v>#N/A</v>
      </c>
      <c r="D266">
        <v>1</v>
      </c>
      <c r="E266">
        <v>3.5</v>
      </c>
      <c r="F266" s="1" t="s">
        <v>40</v>
      </c>
      <c r="G266" t="s">
        <v>35</v>
      </c>
      <c r="H266" t="s">
        <v>36</v>
      </c>
      <c r="I266" t="s">
        <v>398</v>
      </c>
      <c r="J266" t="s">
        <v>399</v>
      </c>
      <c r="K266">
        <v>2</v>
      </c>
      <c r="L266">
        <v>60</v>
      </c>
      <c r="M266" t="s">
        <v>40</v>
      </c>
      <c r="N266" t="s">
        <v>39</v>
      </c>
      <c r="O266" t="s">
        <v>40</v>
      </c>
      <c r="P266" t="s">
        <v>40</v>
      </c>
      <c r="Q266" t="s">
        <v>40</v>
      </c>
      <c r="S266" t="s">
        <v>40</v>
      </c>
      <c r="T266" t="s">
        <v>40</v>
      </c>
      <c r="U266" t="s">
        <v>40</v>
      </c>
      <c r="V266" t="s">
        <v>40</v>
      </c>
      <c r="X266" s="1">
        <v>43529</v>
      </c>
      <c r="Y266" t="s">
        <v>40</v>
      </c>
      <c r="Z266" t="s">
        <v>444</v>
      </c>
      <c r="AA266">
        <v>4.1921428570000003</v>
      </c>
      <c r="AB266">
        <v>14.672499999999999</v>
      </c>
      <c r="AC266" s="1">
        <v>43559</v>
      </c>
      <c r="AD266">
        <v>0</v>
      </c>
      <c r="AE266">
        <v>0</v>
      </c>
      <c r="AF266">
        <v>4</v>
      </c>
      <c r="AG266" t="s">
        <v>440</v>
      </c>
      <c r="AH266">
        <v>10.64</v>
      </c>
      <c r="AI266" s="1">
        <v>44551</v>
      </c>
      <c r="AJ266">
        <v>7305633808</v>
      </c>
      <c r="AK266">
        <v>72333008</v>
      </c>
      <c r="AL266">
        <v>41.94</v>
      </c>
      <c r="AM266">
        <v>58.06</v>
      </c>
      <c r="AN266">
        <v>96.9</v>
      </c>
      <c r="AO266">
        <v>92.45</v>
      </c>
      <c r="AP266" t="s">
        <v>398</v>
      </c>
      <c r="AQ266" t="s">
        <v>53</v>
      </c>
      <c r="AR266">
        <v>-0.88709178563532098</v>
      </c>
      <c r="AS266" t="s">
        <v>35</v>
      </c>
      <c r="AT266" t="s">
        <v>35</v>
      </c>
      <c r="AU266" t="s">
        <v>410</v>
      </c>
      <c r="AV266" t="str">
        <f>_xlfn.IFNA(VLOOKUP($C266,[1]akclindata!$A:$U,17,FALSE),"NA")</f>
        <v>NA</v>
      </c>
      <c r="AW266" t="str">
        <f>_xlfn.IFNA(VLOOKUP($C266,[1]akclindata!$A:$U,17,FALSE),"NA")</f>
        <v>NA</v>
      </c>
      <c r="AX266" t="str">
        <f>_xlfn.IFNA(VLOOKUP($C266,[1]akclindata!$A:$U,7,FALSE),"NA")</f>
        <v>NA</v>
      </c>
      <c r="AY266" t="str">
        <f>_xlfn.IFNA(VLOOKUP($C266,[1]akclindata!$A:$U,8,FALSE),"NA")</f>
        <v>NA</v>
      </c>
      <c r="AZ266" t="str">
        <f>_xlfn.IFNA(VLOOKUP($C266,[1]akclindata!$A:$U,9,FALSE),"NA")</f>
        <v>NA</v>
      </c>
      <c r="BA266" t="str">
        <f>_xlfn.IFNA(VLOOKUP($C266,[1]akclindata!$A:$U,10,FALSE),"NA")</f>
        <v>NA</v>
      </c>
      <c r="BB266" t="str">
        <f>_xlfn.IFNA(VLOOKUP($C266,[1]akclindata!$A:$U,11,FALSE),"NA")</f>
        <v>NA</v>
      </c>
      <c r="BC266" s="1" t="str">
        <f>_xlfn.IFNA(VLOOKUP($C266,[1]akclindata!$A:$U,6,FALSE),"NA")</f>
        <v>NA</v>
      </c>
      <c r="BD266" s="1" t="str">
        <f>_xlfn.IFNA(VLOOKUP($C266,[1]akclindata!$A:$U,18,FALSE),"NA")</f>
        <v>NA</v>
      </c>
      <c r="BE266" s="1" t="str">
        <f>_xlfn.IFNA(VLOOKUP($C266,[1]akclindata!$A:$U,19,FALSE),"NA")</f>
        <v>NA</v>
      </c>
      <c r="BF266" s="1" t="str">
        <f>_xlfn.IFNA(VLOOKUP($C266,[1]akclindata!$A:$U,20,FALSE),"NA")</f>
        <v>NA</v>
      </c>
      <c r="BG266" t="str">
        <f>_xlfn.IFNA(VLOOKUP($C266,[1]akclindata!$A:$U,21,FALSE),"NA")</f>
        <v>NA</v>
      </c>
      <c r="BH266" s="1" t="str">
        <f>_xlfn.IFNA(VLOOKUP($C266,[2]Sheet1!$1:$1048576,6,FALSE),_xlfn.IFNA(VLOOKUP($C266,'[2]Transfer 06.03.22'!$1:$1048576,7,FALSE),_xlfn.IFNA(VLOOKUP($C266,'[2]Transfer 06.08.22'!$1:$1048576,7,FALSE),"None")))</f>
        <v>None</v>
      </c>
    </row>
    <row r="267" spans="1:60" x14ac:dyDescent="0.25">
      <c r="A267" t="s">
        <v>643</v>
      </c>
      <c r="B267">
        <v>1.47832158462981E-2</v>
      </c>
      <c r="C267" t="e">
        <v>#N/A</v>
      </c>
      <c r="D267">
        <v>1</v>
      </c>
      <c r="E267">
        <v>3</v>
      </c>
      <c r="F267" s="1" t="s">
        <v>40</v>
      </c>
      <c r="G267" t="s">
        <v>35</v>
      </c>
      <c r="H267" t="s">
        <v>36</v>
      </c>
      <c r="I267" t="s">
        <v>398</v>
      </c>
      <c r="J267" t="s">
        <v>399</v>
      </c>
      <c r="K267">
        <v>2</v>
      </c>
      <c r="L267">
        <v>59</v>
      </c>
      <c r="M267" t="s">
        <v>40</v>
      </c>
      <c r="N267" t="s">
        <v>39</v>
      </c>
      <c r="O267" t="s">
        <v>40</v>
      </c>
      <c r="P267" t="s">
        <v>40</v>
      </c>
      <c r="Q267" t="s">
        <v>40</v>
      </c>
      <c r="S267" t="s">
        <v>40</v>
      </c>
      <c r="T267" t="s">
        <v>40</v>
      </c>
      <c r="U267" t="s">
        <v>40</v>
      </c>
      <c r="V267" t="s">
        <v>40</v>
      </c>
      <c r="X267" s="1">
        <v>43529</v>
      </c>
      <c r="Y267" t="s">
        <v>40</v>
      </c>
      <c r="Z267" t="s">
        <v>444</v>
      </c>
      <c r="AA267">
        <v>4.2406666670000002</v>
      </c>
      <c r="AB267">
        <v>12.722</v>
      </c>
      <c r="AC267" s="1">
        <v>43560</v>
      </c>
      <c r="AD267">
        <v>30</v>
      </c>
      <c r="AE267" t="s">
        <v>445</v>
      </c>
      <c r="AF267">
        <v>4</v>
      </c>
      <c r="AG267" t="s">
        <v>440</v>
      </c>
      <c r="AH267">
        <v>8.82</v>
      </c>
      <c r="AI267" s="1">
        <v>44477</v>
      </c>
      <c r="AJ267">
        <v>13593543338</v>
      </c>
      <c r="AK267">
        <v>134589538</v>
      </c>
      <c r="AL267">
        <v>2.5000000000000001E-3</v>
      </c>
      <c r="AM267">
        <v>42.51</v>
      </c>
      <c r="AN267">
        <v>97.14</v>
      </c>
      <c r="AO267">
        <v>92.67</v>
      </c>
      <c r="AP267" t="s">
        <v>398</v>
      </c>
      <c r="AQ267" t="s">
        <v>53</v>
      </c>
      <c r="AR267">
        <v>-1.82376288388914</v>
      </c>
      <c r="AS267" t="s">
        <v>35</v>
      </c>
      <c r="AT267" t="s">
        <v>35</v>
      </c>
      <c r="AU267" t="s">
        <v>410</v>
      </c>
      <c r="AV267" t="str">
        <f>_xlfn.IFNA(VLOOKUP($C267,[1]akclindata!$A:$U,17,FALSE),"NA")</f>
        <v>NA</v>
      </c>
      <c r="AW267" t="str">
        <f>_xlfn.IFNA(VLOOKUP($C267,[1]akclindata!$A:$U,17,FALSE),"NA")</f>
        <v>NA</v>
      </c>
      <c r="AX267" t="str">
        <f>_xlfn.IFNA(VLOOKUP($C267,[1]akclindata!$A:$U,7,FALSE),"NA")</f>
        <v>NA</v>
      </c>
      <c r="AY267" t="str">
        <f>_xlfn.IFNA(VLOOKUP($C267,[1]akclindata!$A:$U,8,FALSE),"NA")</f>
        <v>NA</v>
      </c>
      <c r="AZ267" t="str">
        <f>_xlfn.IFNA(VLOOKUP($C267,[1]akclindata!$A:$U,9,FALSE),"NA")</f>
        <v>NA</v>
      </c>
      <c r="BA267" t="str">
        <f>_xlfn.IFNA(VLOOKUP($C267,[1]akclindata!$A:$U,10,FALSE),"NA")</f>
        <v>NA</v>
      </c>
      <c r="BB267" t="str">
        <f>_xlfn.IFNA(VLOOKUP($C267,[1]akclindata!$A:$U,11,FALSE),"NA")</f>
        <v>NA</v>
      </c>
      <c r="BC267" s="1" t="str">
        <f>_xlfn.IFNA(VLOOKUP($C267,[1]akclindata!$A:$U,6,FALSE),"NA")</f>
        <v>NA</v>
      </c>
      <c r="BD267" s="1" t="str">
        <f>_xlfn.IFNA(VLOOKUP($C267,[1]akclindata!$A:$U,18,FALSE),"NA")</f>
        <v>NA</v>
      </c>
      <c r="BE267" s="1" t="str">
        <f>_xlfn.IFNA(VLOOKUP($C267,[1]akclindata!$A:$U,19,FALSE),"NA")</f>
        <v>NA</v>
      </c>
      <c r="BF267" s="1" t="str">
        <f>_xlfn.IFNA(VLOOKUP($C267,[1]akclindata!$A:$U,20,FALSE),"NA")</f>
        <v>NA</v>
      </c>
      <c r="BG267" t="str">
        <f>_xlfn.IFNA(VLOOKUP($C267,[1]akclindata!$A:$U,21,FALSE),"NA")</f>
        <v>NA</v>
      </c>
      <c r="BH267" s="1" t="str">
        <f>_xlfn.IFNA(VLOOKUP($C267,[2]Sheet1!$1:$1048576,6,FALSE),_xlfn.IFNA(VLOOKUP($C267,'[2]Transfer 06.03.22'!$1:$1048576,7,FALSE),_xlfn.IFNA(VLOOKUP($C267,'[2]Transfer 06.08.22'!$1:$1048576,7,FALSE),"None")))</f>
        <v>None</v>
      </c>
    </row>
    <row r="268" spans="1:60" x14ac:dyDescent="0.25">
      <c r="A268" t="s">
        <v>644</v>
      </c>
      <c r="B268">
        <v>4.6472050252170096E-3</v>
      </c>
      <c r="C268" t="e">
        <v>#N/A</v>
      </c>
      <c r="D268">
        <v>1</v>
      </c>
      <c r="E268">
        <v>3.1</v>
      </c>
      <c r="F268" s="1" t="s">
        <v>40</v>
      </c>
      <c r="G268" t="s">
        <v>35</v>
      </c>
      <c r="H268" t="s">
        <v>36</v>
      </c>
      <c r="I268" t="s">
        <v>398</v>
      </c>
      <c r="J268" t="s">
        <v>399</v>
      </c>
      <c r="K268">
        <v>2</v>
      </c>
      <c r="L268">
        <v>60</v>
      </c>
      <c r="M268" t="s">
        <v>40</v>
      </c>
      <c r="N268" t="s">
        <v>39</v>
      </c>
      <c r="O268" t="s">
        <v>40</v>
      </c>
      <c r="P268" t="s">
        <v>40</v>
      </c>
      <c r="Q268" t="s">
        <v>40</v>
      </c>
      <c r="S268" t="s">
        <v>40</v>
      </c>
      <c r="T268" t="s">
        <v>40</v>
      </c>
      <c r="U268" t="s">
        <v>40</v>
      </c>
      <c r="V268" t="s">
        <v>40</v>
      </c>
      <c r="X268" s="1">
        <v>43529</v>
      </c>
      <c r="Y268" t="s">
        <v>40</v>
      </c>
      <c r="Z268" t="s">
        <v>444</v>
      </c>
      <c r="AA268">
        <v>4.8358064519999999</v>
      </c>
      <c r="AB268">
        <v>14.991</v>
      </c>
      <c r="AC268" s="1">
        <v>43564</v>
      </c>
      <c r="AD268">
        <v>0</v>
      </c>
      <c r="AE268">
        <v>0</v>
      </c>
      <c r="AF268">
        <v>4</v>
      </c>
      <c r="AG268" t="s">
        <v>440</v>
      </c>
      <c r="AH268">
        <v>9.07</v>
      </c>
      <c r="AI268" s="1">
        <v>44551</v>
      </c>
      <c r="AJ268">
        <v>12133750746</v>
      </c>
      <c r="AK268">
        <v>120136146</v>
      </c>
      <c r="AL268">
        <v>41.92</v>
      </c>
      <c r="AM268">
        <v>58.08</v>
      </c>
      <c r="AN268">
        <v>97.31</v>
      </c>
      <c r="AO268">
        <v>93.22</v>
      </c>
      <c r="AP268" t="s">
        <v>398</v>
      </c>
      <c r="AQ268" t="s">
        <v>53</v>
      </c>
      <c r="AR268">
        <v>-2.3307852072086002</v>
      </c>
      <c r="AS268" t="s">
        <v>35</v>
      </c>
      <c r="AT268" t="s">
        <v>35</v>
      </c>
      <c r="AU268" t="s">
        <v>410</v>
      </c>
      <c r="AV268" t="str">
        <f>_xlfn.IFNA(VLOOKUP($C268,[1]akclindata!$A:$U,17,FALSE),"NA")</f>
        <v>NA</v>
      </c>
      <c r="AW268" t="str">
        <f>_xlfn.IFNA(VLOOKUP($C268,[1]akclindata!$A:$U,17,FALSE),"NA")</f>
        <v>NA</v>
      </c>
      <c r="AX268" t="str">
        <f>_xlfn.IFNA(VLOOKUP($C268,[1]akclindata!$A:$U,7,FALSE),"NA")</f>
        <v>NA</v>
      </c>
      <c r="AY268" t="str">
        <f>_xlfn.IFNA(VLOOKUP($C268,[1]akclindata!$A:$U,8,FALSE),"NA")</f>
        <v>NA</v>
      </c>
      <c r="AZ268" t="str">
        <f>_xlfn.IFNA(VLOOKUP($C268,[1]akclindata!$A:$U,9,FALSE),"NA")</f>
        <v>NA</v>
      </c>
      <c r="BA268" t="str">
        <f>_xlfn.IFNA(VLOOKUP($C268,[1]akclindata!$A:$U,10,FALSE),"NA")</f>
        <v>NA</v>
      </c>
      <c r="BB268" t="str">
        <f>_xlfn.IFNA(VLOOKUP($C268,[1]akclindata!$A:$U,11,FALSE),"NA")</f>
        <v>NA</v>
      </c>
      <c r="BC268" s="1" t="str">
        <f>_xlfn.IFNA(VLOOKUP($C268,[1]akclindata!$A:$U,6,FALSE),"NA")</f>
        <v>NA</v>
      </c>
      <c r="BD268" s="1" t="str">
        <f>_xlfn.IFNA(VLOOKUP($C268,[1]akclindata!$A:$U,18,FALSE),"NA")</f>
        <v>NA</v>
      </c>
      <c r="BE268" s="1" t="str">
        <f>_xlfn.IFNA(VLOOKUP($C268,[1]akclindata!$A:$U,19,FALSE),"NA")</f>
        <v>NA</v>
      </c>
      <c r="BF268" s="1" t="str">
        <f>_xlfn.IFNA(VLOOKUP($C268,[1]akclindata!$A:$U,20,FALSE),"NA")</f>
        <v>NA</v>
      </c>
      <c r="BG268" t="str">
        <f>_xlfn.IFNA(VLOOKUP($C268,[1]akclindata!$A:$U,21,FALSE),"NA")</f>
        <v>NA</v>
      </c>
      <c r="BH268" s="1" t="str">
        <f>_xlfn.IFNA(VLOOKUP($C268,[2]Sheet1!$1:$1048576,6,FALSE),_xlfn.IFNA(VLOOKUP($C268,'[2]Transfer 06.03.22'!$1:$1048576,7,FALSE),_xlfn.IFNA(VLOOKUP($C268,'[2]Transfer 06.08.22'!$1:$1048576,7,FALSE),"None")))</f>
        <v>None</v>
      </c>
    </row>
    <row r="269" spans="1:60" x14ac:dyDescent="0.25">
      <c r="A269" t="s">
        <v>645</v>
      </c>
      <c r="B269">
        <v>0.26080528260661601</v>
      </c>
      <c r="C269" t="e">
        <v>#N/A</v>
      </c>
      <c r="D269">
        <v>1</v>
      </c>
      <c r="E269">
        <v>2.6</v>
      </c>
      <c r="F269" s="1" t="s">
        <v>40</v>
      </c>
      <c r="G269" t="s">
        <v>35</v>
      </c>
      <c r="H269" t="s">
        <v>36</v>
      </c>
      <c r="I269" t="s">
        <v>398</v>
      </c>
      <c r="J269" t="s">
        <v>399</v>
      </c>
      <c r="K269">
        <v>2</v>
      </c>
      <c r="L269">
        <v>55</v>
      </c>
      <c r="M269" t="s">
        <v>40</v>
      </c>
      <c r="N269" t="s">
        <v>39</v>
      </c>
      <c r="O269" t="s">
        <v>40</v>
      </c>
      <c r="P269" t="s">
        <v>40</v>
      </c>
      <c r="Q269" t="s">
        <v>40</v>
      </c>
      <c r="S269" t="s">
        <v>40</v>
      </c>
      <c r="T269" t="s">
        <v>40</v>
      </c>
      <c r="U269" t="s">
        <v>40</v>
      </c>
      <c r="V269" t="s">
        <v>40</v>
      </c>
      <c r="X269" s="1">
        <v>43529</v>
      </c>
      <c r="Y269" t="s">
        <v>40</v>
      </c>
      <c r="Z269" t="s">
        <v>444</v>
      </c>
      <c r="AA269">
        <v>3.4</v>
      </c>
      <c r="AB269">
        <v>8.84</v>
      </c>
      <c r="AC269" s="1">
        <v>43564</v>
      </c>
      <c r="AD269">
        <v>0</v>
      </c>
      <c r="AE269">
        <v>0</v>
      </c>
      <c r="AF269">
        <v>4</v>
      </c>
      <c r="AG269" t="s">
        <v>440</v>
      </c>
      <c r="AH269">
        <v>5.53</v>
      </c>
      <c r="AI269" s="1">
        <v>44551</v>
      </c>
      <c r="AJ269">
        <v>11071433958</v>
      </c>
      <c r="AK269">
        <v>109618158</v>
      </c>
      <c r="AL269">
        <v>42.31</v>
      </c>
      <c r="AM269">
        <v>57.69</v>
      </c>
      <c r="AN269">
        <v>96.51</v>
      </c>
      <c r="AO269">
        <v>92.25</v>
      </c>
      <c r="AP269" t="s">
        <v>398</v>
      </c>
      <c r="AQ269" t="s">
        <v>53</v>
      </c>
      <c r="AR269">
        <v>-0.45244247078967598</v>
      </c>
      <c r="AS269" t="s">
        <v>35</v>
      </c>
      <c r="AT269" t="s">
        <v>35</v>
      </c>
      <c r="AU269" t="s">
        <v>410</v>
      </c>
      <c r="AV269" t="str">
        <f>_xlfn.IFNA(VLOOKUP($C269,[1]akclindata!$A:$U,17,FALSE),"NA")</f>
        <v>NA</v>
      </c>
      <c r="AW269" t="str">
        <f>_xlfn.IFNA(VLOOKUP($C269,[1]akclindata!$A:$U,17,FALSE),"NA")</f>
        <v>NA</v>
      </c>
      <c r="AX269" t="str">
        <f>_xlfn.IFNA(VLOOKUP($C269,[1]akclindata!$A:$U,7,FALSE),"NA")</f>
        <v>NA</v>
      </c>
      <c r="AY269" t="str">
        <f>_xlfn.IFNA(VLOOKUP($C269,[1]akclindata!$A:$U,8,FALSE),"NA")</f>
        <v>NA</v>
      </c>
      <c r="AZ269" t="str">
        <f>_xlfn.IFNA(VLOOKUP($C269,[1]akclindata!$A:$U,9,FALSE),"NA")</f>
        <v>NA</v>
      </c>
      <c r="BA269" t="str">
        <f>_xlfn.IFNA(VLOOKUP($C269,[1]akclindata!$A:$U,10,FALSE),"NA")</f>
        <v>NA</v>
      </c>
      <c r="BB269" t="str">
        <f>_xlfn.IFNA(VLOOKUP($C269,[1]akclindata!$A:$U,11,FALSE),"NA")</f>
        <v>NA</v>
      </c>
      <c r="BC269" s="1" t="str">
        <f>_xlfn.IFNA(VLOOKUP($C269,[1]akclindata!$A:$U,6,FALSE),"NA")</f>
        <v>NA</v>
      </c>
      <c r="BD269" s="1" t="str">
        <f>_xlfn.IFNA(VLOOKUP($C269,[1]akclindata!$A:$U,18,FALSE),"NA")</f>
        <v>NA</v>
      </c>
      <c r="BE269" s="1" t="str">
        <f>_xlfn.IFNA(VLOOKUP($C269,[1]akclindata!$A:$U,19,FALSE),"NA")</f>
        <v>NA</v>
      </c>
      <c r="BF269" s="1" t="str">
        <f>_xlfn.IFNA(VLOOKUP($C269,[1]akclindata!$A:$U,20,FALSE),"NA")</f>
        <v>NA</v>
      </c>
      <c r="BG269" t="str">
        <f>_xlfn.IFNA(VLOOKUP($C269,[1]akclindata!$A:$U,21,FALSE),"NA")</f>
        <v>NA</v>
      </c>
      <c r="BH269" s="1" t="str">
        <f>_xlfn.IFNA(VLOOKUP($C269,[2]Sheet1!$1:$1048576,6,FALSE),_xlfn.IFNA(VLOOKUP($C269,'[2]Transfer 06.03.22'!$1:$1048576,7,FALSE),_xlfn.IFNA(VLOOKUP($C269,'[2]Transfer 06.08.22'!$1:$1048576,7,FALSE),"None")))</f>
        <v>None</v>
      </c>
    </row>
    <row r="270" spans="1:60" x14ac:dyDescent="0.25">
      <c r="A270" t="s">
        <v>646</v>
      </c>
      <c r="B270">
        <v>0.105084911213467</v>
      </c>
      <c r="C270" t="e">
        <v>#N/A</v>
      </c>
      <c r="D270">
        <v>1</v>
      </c>
      <c r="E270">
        <v>3.6</v>
      </c>
      <c r="F270" s="1" t="s">
        <v>40</v>
      </c>
      <c r="G270" t="s">
        <v>35</v>
      </c>
      <c r="H270" t="s">
        <v>36</v>
      </c>
      <c r="I270" t="s">
        <v>398</v>
      </c>
      <c r="J270" t="s">
        <v>399</v>
      </c>
      <c r="K270">
        <v>2</v>
      </c>
      <c r="L270">
        <v>54</v>
      </c>
      <c r="M270" t="s">
        <v>40</v>
      </c>
      <c r="N270" t="s">
        <v>39</v>
      </c>
      <c r="O270" t="s">
        <v>40</v>
      </c>
      <c r="P270" t="s">
        <v>40</v>
      </c>
      <c r="Q270" t="s">
        <v>40</v>
      </c>
      <c r="S270" t="s">
        <v>40</v>
      </c>
      <c r="T270" t="s">
        <v>40</v>
      </c>
      <c r="U270" t="s">
        <v>40</v>
      </c>
      <c r="V270" t="s">
        <v>40</v>
      </c>
      <c r="X270" s="1">
        <v>43529</v>
      </c>
      <c r="Y270" t="s">
        <v>40</v>
      </c>
      <c r="Z270" t="s">
        <v>444</v>
      </c>
      <c r="AA270">
        <v>0.76027777799999996</v>
      </c>
      <c r="AB270">
        <v>2.7370000000000001</v>
      </c>
      <c r="AC270" s="1">
        <v>43560</v>
      </c>
      <c r="AD270">
        <v>30</v>
      </c>
      <c r="AE270" t="s">
        <v>447</v>
      </c>
      <c r="AF270">
        <v>4</v>
      </c>
      <c r="AG270" t="s">
        <v>440</v>
      </c>
      <c r="AH270">
        <v>13.76</v>
      </c>
      <c r="AI270" s="1">
        <v>44477</v>
      </c>
      <c r="AJ270">
        <v>8281517220</v>
      </c>
      <c r="AK270">
        <v>81995220</v>
      </c>
      <c r="AL270">
        <v>1.6000000000000001E-3</v>
      </c>
      <c r="AM270">
        <v>41.44</v>
      </c>
      <c r="AN270">
        <v>96.67</v>
      </c>
      <c r="AO270">
        <v>91.94</v>
      </c>
      <c r="AP270" t="s">
        <v>398</v>
      </c>
      <c r="AQ270" t="s">
        <v>53</v>
      </c>
      <c r="AR270">
        <v>-0.93024146896903004</v>
      </c>
      <c r="AS270" t="s">
        <v>35</v>
      </c>
      <c r="AT270" t="s">
        <v>35</v>
      </c>
      <c r="AU270" t="s">
        <v>410</v>
      </c>
      <c r="AV270" t="str">
        <f>_xlfn.IFNA(VLOOKUP($C270,[1]akclindata!$A:$U,17,FALSE),"NA")</f>
        <v>NA</v>
      </c>
      <c r="AW270" t="str">
        <f>_xlfn.IFNA(VLOOKUP($C270,[1]akclindata!$A:$U,17,FALSE),"NA")</f>
        <v>NA</v>
      </c>
      <c r="AX270" t="str">
        <f>_xlfn.IFNA(VLOOKUP($C270,[1]akclindata!$A:$U,7,FALSE),"NA")</f>
        <v>NA</v>
      </c>
      <c r="AY270" t="str">
        <f>_xlfn.IFNA(VLOOKUP($C270,[1]akclindata!$A:$U,8,FALSE),"NA")</f>
        <v>NA</v>
      </c>
      <c r="AZ270" t="str">
        <f>_xlfn.IFNA(VLOOKUP($C270,[1]akclindata!$A:$U,9,FALSE),"NA")</f>
        <v>NA</v>
      </c>
      <c r="BA270" t="str">
        <f>_xlfn.IFNA(VLOOKUP($C270,[1]akclindata!$A:$U,10,FALSE),"NA")</f>
        <v>NA</v>
      </c>
      <c r="BB270" t="str">
        <f>_xlfn.IFNA(VLOOKUP($C270,[1]akclindata!$A:$U,11,FALSE),"NA")</f>
        <v>NA</v>
      </c>
      <c r="BC270" s="1" t="str">
        <f>_xlfn.IFNA(VLOOKUP($C270,[1]akclindata!$A:$U,6,FALSE),"NA")</f>
        <v>NA</v>
      </c>
      <c r="BD270" s="1" t="str">
        <f>_xlfn.IFNA(VLOOKUP($C270,[1]akclindata!$A:$U,18,FALSE),"NA")</f>
        <v>NA</v>
      </c>
      <c r="BE270" s="1" t="str">
        <f>_xlfn.IFNA(VLOOKUP($C270,[1]akclindata!$A:$U,19,FALSE),"NA")</f>
        <v>NA</v>
      </c>
      <c r="BF270" s="1" t="str">
        <f>_xlfn.IFNA(VLOOKUP($C270,[1]akclindata!$A:$U,20,FALSE),"NA")</f>
        <v>NA</v>
      </c>
      <c r="BG270" t="str">
        <f>_xlfn.IFNA(VLOOKUP($C270,[1]akclindata!$A:$U,21,FALSE),"NA")</f>
        <v>NA</v>
      </c>
      <c r="BH270" s="1" t="str">
        <f>_xlfn.IFNA(VLOOKUP($C270,[2]Sheet1!$1:$1048576,6,FALSE),_xlfn.IFNA(VLOOKUP($C270,'[2]Transfer 06.03.22'!$1:$1048576,7,FALSE),_xlfn.IFNA(VLOOKUP($C270,'[2]Transfer 06.08.22'!$1:$1048576,7,FALSE),"None")))</f>
        <v>None</v>
      </c>
    </row>
    <row r="271" spans="1:60" x14ac:dyDescent="0.25">
      <c r="A271" t="s">
        <v>647</v>
      </c>
      <c r="B271">
        <v>5.5249026278498398E-3</v>
      </c>
      <c r="C271" t="e">
        <v>#N/A</v>
      </c>
      <c r="D271">
        <v>1</v>
      </c>
      <c r="E271">
        <v>3.2</v>
      </c>
      <c r="F271" s="1" t="s">
        <v>40</v>
      </c>
      <c r="G271" t="s">
        <v>35</v>
      </c>
      <c r="H271" t="s">
        <v>36</v>
      </c>
      <c r="I271" t="s">
        <v>398</v>
      </c>
      <c r="J271" t="s">
        <v>399</v>
      </c>
      <c r="K271">
        <v>2</v>
      </c>
      <c r="L271">
        <v>63</v>
      </c>
      <c r="M271" t="s">
        <v>40</v>
      </c>
      <c r="N271" t="s">
        <v>39</v>
      </c>
      <c r="O271" t="s">
        <v>40</v>
      </c>
      <c r="P271" t="s">
        <v>40</v>
      </c>
      <c r="Q271" t="s">
        <v>40</v>
      </c>
      <c r="S271" t="s">
        <v>40</v>
      </c>
      <c r="T271" t="s">
        <v>40</v>
      </c>
      <c r="U271" t="s">
        <v>40</v>
      </c>
      <c r="V271" t="s">
        <v>40</v>
      </c>
      <c r="X271" s="1">
        <v>43530</v>
      </c>
      <c r="Y271" t="s">
        <v>40</v>
      </c>
      <c r="Z271" t="s">
        <v>444</v>
      </c>
      <c r="AA271">
        <v>8.6996874999999996</v>
      </c>
      <c r="AB271">
        <v>27.838999999999999</v>
      </c>
      <c r="AC271" s="1">
        <v>43568</v>
      </c>
      <c r="AD271">
        <v>0</v>
      </c>
      <c r="AE271">
        <v>0</v>
      </c>
      <c r="AF271">
        <v>4</v>
      </c>
      <c r="AG271" t="s">
        <v>440</v>
      </c>
      <c r="AH271">
        <v>16.16</v>
      </c>
      <c r="AI271" s="1">
        <v>44551</v>
      </c>
      <c r="AJ271">
        <v>10493453782</v>
      </c>
      <c r="AK271">
        <v>103895582</v>
      </c>
      <c r="AL271">
        <v>41.78</v>
      </c>
      <c r="AM271">
        <v>58.22</v>
      </c>
      <c r="AN271">
        <v>97.04</v>
      </c>
      <c r="AO271">
        <v>92.49</v>
      </c>
      <c r="AP271" t="s">
        <v>398</v>
      </c>
      <c r="AQ271" t="s">
        <v>53</v>
      </c>
      <c r="AR271">
        <v>-2.2552692841194499</v>
      </c>
      <c r="AS271" t="s">
        <v>35</v>
      </c>
      <c r="AT271" t="s">
        <v>35</v>
      </c>
      <c r="AU271" t="s">
        <v>410</v>
      </c>
      <c r="AV271" t="str">
        <f>_xlfn.IFNA(VLOOKUP($C271,[1]akclindata!$A:$U,17,FALSE),"NA")</f>
        <v>NA</v>
      </c>
      <c r="AW271" t="str">
        <f>_xlfn.IFNA(VLOOKUP($C271,[1]akclindata!$A:$U,17,FALSE),"NA")</f>
        <v>NA</v>
      </c>
      <c r="AX271" t="str">
        <f>_xlfn.IFNA(VLOOKUP($C271,[1]akclindata!$A:$U,7,FALSE),"NA")</f>
        <v>NA</v>
      </c>
      <c r="AY271" t="str">
        <f>_xlfn.IFNA(VLOOKUP($C271,[1]akclindata!$A:$U,8,FALSE),"NA")</f>
        <v>NA</v>
      </c>
      <c r="AZ271" t="str">
        <f>_xlfn.IFNA(VLOOKUP($C271,[1]akclindata!$A:$U,9,FALSE),"NA")</f>
        <v>NA</v>
      </c>
      <c r="BA271" t="str">
        <f>_xlfn.IFNA(VLOOKUP($C271,[1]akclindata!$A:$U,10,FALSE),"NA")</f>
        <v>NA</v>
      </c>
      <c r="BB271" t="str">
        <f>_xlfn.IFNA(VLOOKUP($C271,[1]akclindata!$A:$U,11,FALSE),"NA")</f>
        <v>NA</v>
      </c>
      <c r="BC271" s="1" t="str">
        <f>_xlfn.IFNA(VLOOKUP($C271,[1]akclindata!$A:$U,6,FALSE),"NA")</f>
        <v>NA</v>
      </c>
      <c r="BD271" s="1" t="str">
        <f>_xlfn.IFNA(VLOOKUP($C271,[1]akclindata!$A:$U,18,FALSE),"NA")</f>
        <v>NA</v>
      </c>
      <c r="BE271" s="1" t="str">
        <f>_xlfn.IFNA(VLOOKUP($C271,[1]akclindata!$A:$U,19,FALSE),"NA")</f>
        <v>NA</v>
      </c>
      <c r="BF271" s="1" t="str">
        <f>_xlfn.IFNA(VLOOKUP($C271,[1]akclindata!$A:$U,20,FALSE),"NA")</f>
        <v>NA</v>
      </c>
      <c r="BG271" t="str">
        <f>_xlfn.IFNA(VLOOKUP($C271,[1]akclindata!$A:$U,21,FALSE),"NA")</f>
        <v>NA</v>
      </c>
      <c r="BH271" s="1" t="str">
        <f>_xlfn.IFNA(VLOOKUP($C271,[2]Sheet1!$1:$1048576,6,FALSE),_xlfn.IFNA(VLOOKUP($C271,'[2]Transfer 06.03.22'!$1:$1048576,7,FALSE),_xlfn.IFNA(VLOOKUP($C271,'[2]Transfer 06.08.22'!$1:$1048576,7,FALSE),"None")))</f>
        <v>None</v>
      </c>
    </row>
    <row r="272" spans="1:60" x14ac:dyDescent="0.25">
      <c r="A272" t="s">
        <v>648</v>
      </c>
      <c r="B272">
        <v>3.3657090780437799E-3</v>
      </c>
      <c r="C272" t="e">
        <v>#N/A</v>
      </c>
      <c r="D272">
        <v>1</v>
      </c>
      <c r="E272">
        <v>4</v>
      </c>
      <c r="F272" s="1" t="s">
        <v>40</v>
      </c>
      <c r="G272" t="s">
        <v>35</v>
      </c>
      <c r="H272" t="s">
        <v>36</v>
      </c>
      <c r="I272" t="s">
        <v>398</v>
      </c>
      <c r="J272" t="s">
        <v>399</v>
      </c>
      <c r="K272">
        <v>1</v>
      </c>
      <c r="L272">
        <v>59</v>
      </c>
      <c r="M272" t="s">
        <v>40</v>
      </c>
      <c r="N272" t="s">
        <v>39</v>
      </c>
      <c r="O272" t="s">
        <v>40</v>
      </c>
      <c r="P272" t="s">
        <v>40</v>
      </c>
      <c r="Q272" t="s">
        <v>40</v>
      </c>
      <c r="S272" t="s">
        <v>40</v>
      </c>
      <c r="T272" t="s">
        <v>40</v>
      </c>
      <c r="U272" t="s">
        <v>40</v>
      </c>
      <c r="V272" t="s">
        <v>40</v>
      </c>
      <c r="X272" s="1">
        <v>43530</v>
      </c>
      <c r="Y272" t="s">
        <v>40</v>
      </c>
      <c r="Z272" t="s">
        <v>444</v>
      </c>
      <c r="AA272">
        <v>11.917125</v>
      </c>
      <c r="AB272">
        <v>47.668500000000002</v>
      </c>
      <c r="AC272" s="1">
        <v>43565</v>
      </c>
      <c r="AD272">
        <v>32</v>
      </c>
      <c r="AE272" t="s">
        <v>445</v>
      </c>
      <c r="AF272">
        <v>4</v>
      </c>
      <c r="AG272" t="s">
        <v>440</v>
      </c>
      <c r="AH272">
        <v>8.3000000000000007</v>
      </c>
      <c r="AI272" s="1">
        <v>44477</v>
      </c>
      <c r="AJ272">
        <v>11195204004</v>
      </c>
      <c r="AK272">
        <v>110843604</v>
      </c>
      <c r="AL272">
        <v>1.4E-3</v>
      </c>
      <c r="AM272">
        <v>42.4</v>
      </c>
      <c r="AN272">
        <v>96.8</v>
      </c>
      <c r="AO272">
        <v>92</v>
      </c>
      <c r="AP272" t="s">
        <v>398</v>
      </c>
      <c r="AQ272" t="s">
        <v>46</v>
      </c>
      <c r="AR272">
        <v>-2.4714592516136702</v>
      </c>
      <c r="AS272" t="s">
        <v>35</v>
      </c>
      <c r="AT272" t="s">
        <v>35</v>
      </c>
      <c r="AU272" t="s">
        <v>403</v>
      </c>
      <c r="AV272" t="str">
        <f>_xlfn.IFNA(VLOOKUP($C272,[1]akclindata!$A:$U,17,FALSE),"NA")</f>
        <v>NA</v>
      </c>
      <c r="AW272" t="str">
        <f>_xlfn.IFNA(VLOOKUP($C272,[1]akclindata!$A:$U,17,FALSE),"NA")</f>
        <v>NA</v>
      </c>
      <c r="AX272" t="str">
        <f>_xlfn.IFNA(VLOOKUP($C272,[1]akclindata!$A:$U,7,FALSE),"NA")</f>
        <v>NA</v>
      </c>
      <c r="AY272" t="str">
        <f>_xlfn.IFNA(VLOOKUP($C272,[1]akclindata!$A:$U,8,FALSE),"NA")</f>
        <v>NA</v>
      </c>
      <c r="AZ272" t="str">
        <f>_xlfn.IFNA(VLOOKUP($C272,[1]akclindata!$A:$U,9,FALSE),"NA")</f>
        <v>NA</v>
      </c>
      <c r="BA272" t="str">
        <f>_xlfn.IFNA(VLOOKUP($C272,[1]akclindata!$A:$U,10,FALSE),"NA")</f>
        <v>NA</v>
      </c>
      <c r="BB272" t="str">
        <f>_xlfn.IFNA(VLOOKUP($C272,[1]akclindata!$A:$U,11,FALSE),"NA")</f>
        <v>NA</v>
      </c>
      <c r="BC272" s="1" t="str">
        <f>_xlfn.IFNA(VLOOKUP($C272,[1]akclindata!$A:$U,6,FALSE),"NA")</f>
        <v>NA</v>
      </c>
      <c r="BD272" s="1" t="str">
        <f>_xlfn.IFNA(VLOOKUP($C272,[1]akclindata!$A:$U,18,FALSE),"NA")</f>
        <v>NA</v>
      </c>
      <c r="BE272" s="1" t="str">
        <f>_xlfn.IFNA(VLOOKUP($C272,[1]akclindata!$A:$U,19,FALSE),"NA")</f>
        <v>NA</v>
      </c>
      <c r="BF272" s="1" t="str">
        <f>_xlfn.IFNA(VLOOKUP($C272,[1]akclindata!$A:$U,20,FALSE),"NA")</f>
        <v>NA</v>
      </c>
      <c r="BG272" t="str">
        <f>_xlfn.IFNA(VLOOKUP($C272,[1]akclindata!$A:$U,21,FALSE),"NA")</f>
        <v>NA</v>
      </c>
      <c r="BH272" s="1" t="str">
        <f>_xlfn.IFNA(VLOOKUP($C272,[2]Sheet1!$1:$1048576,6,FALSE),_xlfn.IFNA(VLOOKUP($C272,'[2]Transfer 06.03.22'!$1:$1048576,7,FALSE),_xlfn.IFNA(VLOOKUP($C272,'[2]Transfer 06.08.22'!$1:$1048576,7,FALSE),"None")))</f>
        <v>None</v>
      </c>
    </row>
    <row r="273" spans="1:60" x14ac:dyDescent="0.25">
      <c r="A273" t="s">
        <v>649</v>
      </c>
      <c r="B273">
        <v>1.33004564776955E-2</v>
      </c>
      <c r="C273" t="e">
        <v>#N/A</v>
      </c>
      <c r="D273">
        <v>1</v>
      </c>
      <c r="E273">
        <v>2.6</v>
      </c>
      <c r="F273" s="1" t="s">
        <v>40</v>
      </c>
      <c r="G273" t="s">
        <v>35</v>
      </c>
      <c r="H273" t="s">
        <v>36</v>
      </c>
      <c r="I273" t="s">
        <v>398</v>
      </c>
      <c r="J273" t="s">
        <v>399</v>
      </c>
      <c r="K273">
        <v>1</v>
      </c>
      <c r="L273">
        <v>66</v>
      </c>
      <c r="M273" t="s">
        <v>40</v>
      </c>
      <c r="N273" t="s">
        <v>39</v>
      </c>
      <c r="O273" t="s">
        <v>40</v>
      </c>
      <c r="P273" t="s">
        <v>40</v>
      </c>
      <c r="Q273" t="s">
        <v>40</v>
      </c>
      <c r="S273" t="s">
        <v>40</v>
      </c>
      <c r="T273" t="s">
        <v>40</v>
      </c>
      <c r="U273" t="s">
        <v>40</v>
      </c>
      <c r="V273" t="s">
        <v>40</v>
      </c>
      <c r="X273" s="1">
        <v>43530</v>
      </c>
      <c r="Y273" t="s">
        <v>40</v>
      </c>
      <c r="Z273" t="s">
        <v>444</v>
      </c>
      <c r="AA273">
        <v>7.9169230769999999</v>
      </c>
      <c r="AB273">
        <v>20.584</v>
      </c>
      <c r="AC273" s="1">
        <v>43565</v>
      </c>
      <c r="AD273">
        <v>32</v>
      </c>
      <c r="AE273" t="s">
        <v>447</v>
      </c>
      <c r="AF273">
        <v>4</v>
      </c>
      <c r="AG273" t="s">
        <v>440</v>
      </c>
      <c r="AH273">
        <v>11.14</v>
      </c>
      <c r="AI273" s="1">
        <v>44477</v>
      </c>
      <c r="AJ273">
        <v>8927587556</v>
      </c>
      <c r="AK273">
        <v>88391956</v>
      </c>
      <c r="AL273">
        <v>1.2999999999999999E-3</v>
      </c>
      <c r="AM273">
        <v>41.87</v>
      </c>
      <c r="AN273">
        <v>96.4</v>
      </c>
      <c r="AO273">
        <v>91.52</v>
      </c>
      <c r="AP273" t="s">
        <v>398</v>
      </c>
      <c r="AQ273" t="s">
        <v>46</v>
      </c>
      <c r="AR273">
        <v>-1.87031838087796</v>
      </c>
      <c r="AS273" t="s">
        <v>35</v>
      </c>
      <c r="AT273" t="s">
        <v>35</v>
      </c>
      <c r="AU273" t="s">
        <v>403</v>
      </c>
      <c r="AV273" t="str">
        <f>_xlfn.IFNA(VLOOKUP($C273,[1]akclindata!$A:$U,17,FALSE),"NA")</f>
        <v>NA</v>
      </c>
      <c r="AW273" t="str">
        <f>_xlfn.IFNA(VLOOKUP($C273,[1]akclindata!$A:$U,17,FALSE),"NA")</f>
        <v>NA</v>
      </c>
      <c r="AX273" t="str">
        <f>_xlfn.IFNA(VLOOKUP($C273,[1]akclindata!$A:$U,7,FALSE),"NA")</f>
        <v>NA</v>
      </c>
      <c r="AY273" t="str">
        <f>_xlfn.IFNA(VLOOKUP($C273,[1]akclindata!$A:$U,8,FALSE),"NA")</f>
        <v>NA</v>
      </c>
      <c r="AZ273" t="str">
        <f>_xlfn.IFNA(VLOOKUP($C273,[1]akclindata!$A:$U,9,FALSE),"NA")</f>
        <v>NA</v>
      </c>
      <c r="BA273" t="str">
        <f>_xlfn.IFNA(VLOOKUP($C273,[1]akclindata!$A:$U,10,FALSE),"NA")</f>
        <v>NA</v>
      </c>
      <c r="BB273" t="str">
        <f>_xlfn.IFNA(VLOOKUP($C273,[1]akclindata!$A:$U,11,FALSE),"NA")</f>
        <v>NA</v>
      </c>
      <c r="BC273" s="1" t="str">
        <f>_xlfn.IFNA(VLOOKUP($C273,[1]akclindata!$A:$U,6,FALSE),"NA")</f>
        <v>NA</v>
      </c>
      <c r="BD273" s="1" t="str">
        <f>_xlfn.IFNA(VLOOKUP($C273,[1]akclindata!$A:$U,18,FALSE),"NA")</f>
        <v>NA</v>
      </c>
      <c r="BE273" s="1" t="str">
        <f>_xlfn.IFNA(VLOOKUP($C273,[1]akclindata!$A:$U,19,FALSE),"NA")</f>
        <v>NA</v>
      </c>
      <c r="BF273" s="1" t="str">
        <f>_xlfn.IFNA(VLOOKUP($C273,[1]akclindata!$A:$U,20,FALSE),"NA")</f>
        <v>NA</v>
      </c>
      <c r="BG273" t="str">
        <f>_xlfn.IFNA(VLOOKUP($C273,[1]akclindata!$A:$U,21,FALSE),"NA")</f>
        <v>NA</v>
      </c>
      <c r="BH273" s="1" t="str">
        <f>_xlfn.IFNA(VLOOKUP($C273,[2]Sheet1!$1:$1048576,6,FALSE),_xlfn.IFNA(VLOOKUP($C273,'[2]Transfer 06.03.22'!$1:$1048576,7,FALSE),_xlfn.IFNA(VLOOKUP($C273,'[2]Transfer 06.08.22'!$1:$1048576,7,FALSE),"None")))</f>
        <v>None</v>
      </c>
    </row>
    <row r="274" spans="1:60" x14ac:dyDescent="0.25">
      <c r="A274" t="s">
        <v>650</v>
      </c>
      <c r="B274">
        <v>1.0995015921171801E-2</v>
      </c>
      <c r="C274" t="e">
        <v>#N/A</v>
      </c>
      <c r="D274">
        <v>1</v>
      </c>
      <c r="E274">
        <v>3.5</v>
      </c>
      <c r="F274" s="1" t="s">
        <v>40</v>
      </c>
      <c r="G274" t="s">
        <v>35</v>
      </c>
      <c r="H274" t="s">
        <v>36</v>
      </c>
      <c r="I274" t="s">
        <v>398</v>
      </c>
      <c r="J274" t="s">
        <v>399</v>
      </c>
      <c r="K274">
        <v>1</v>
      </c>
      <c r="L274">
        <v>51</v>
      </c>
      <c r="M274" t="s">
        <v>40</v>
      </c>
      <c r="N274" t="s">
        <v>39</v>
      </c>
      <c r="O274" t="s">
        <v>40</v>
      </c>
      <c r="P274" t="s">
        <v>40</v>
      </c>
      <c r="Q274" t="s">
        <v>40</v>
      </c>
      <c r="S274" t="s">
        <v>40</v>
      </c>
      <c r="T274" t="s">
        <v>40</v>
      </c>
      <c r="U274" t="s">
        <v>40</v>
      </c>
      <c r="V274" t="s">
        <v>40</v>
      </c>
      <c r="X274" s="1">
        <v>43530</v>
      </c>
      <c r="Y274" t="s">
        <v>40</v>
      </c>
      <c r="Z274" t="s">
        <v>444</v>
      </c>
      <c r="AA274">
        <v>10.62214286</v>
      </c>
      <c r="AB274">
        <v>37.177500000000002</v>
      </c>
      <c r="AC274" s="1">
        <v>43568</v>
      </c>
      <c r="AD274">
        <v>0</v>
      </c>
      <c r="AE274">
        <v>0</v>
      </c>
      <c r="AF274">
        <v>4</v>
      </c>
      <c r="AG274" t="s">
        <v>440</v>
      </c>
      <c r="AH274">
        <v>24.65</v>
      </c>
      <c r="AI274" s="1">
        <v>44551</v>
      </c>
      <c r="AJ274">
        <v>8387693672</v>
      </c>
      <c r="AK274">
        <v>83046472</v>
      </c>
      <c r="AL274">
        <v>41.65</v>
      </c>
      <c r="AM274">
        <v>58.35</v>
      </c>
      <c r="AN274">
        <v>97.61</v>
      </c>
      <c r="AO274">
        <v>93.61</v>
      </c>
      <c r="AP274" t="s">
        <v>398</v>
      </c>
      <c r="AQ274" t="s">
        <v>46</v>
      </c>
      <c r="AR274">
        <v>-1.9540026176535199</v>
      </c>
      <c r="AS274" t="s">
        <v>35</v>
      </c>
      <c r="AT274" t="s">
        <v>35</v>
      </c>
      <c r="AU274" t="s">
        <v>403</v>
      </c>
      <c r="AV274" t="str">
        <f>_xlfn.IFNA(VLOOKUP($C274,[1]akclindata!$A:$U,17,FALSE),"NA")</f>
        <v>NA</v>
      </c>
      <c r="AW274" t="str">
        <f>_xlfn.IFNA(VLOOKUP($C274,[1]akclindata!$A:$U,17,FALSE),"NA")</f>
        <v>NA</v>
      </c>
      <c r="AX274" t="str">
        <f>_xlfn.IFNA(VLOOKUP($C274,[1]akclindata!$A:$U,7,FALSE),"NA")</f>
        <v>NA</v>
      </c>
      <c r="AY274" t="str">
        <f>_xlfn.IFNA(VLOOKUP($C274,[1]akclindata!$A:$U,8,FALSE),"NA")</f>
        <v>NA</v>
      </c>
      <c r="AZ274" t="str">
        <f>_xlfn.IFNA(VLOOKUP($C274,[1]akclindata!$A:$U,9,FALSE),"NA")</f>
        <v>NA</v>
      </c>
      <c r="BA274" t="str">
        <f>_xlfn.IFNA(VLOOKUP($C274,[1]akclindata!$A:$U,10,FALSE),"NA")</f>
        <v>NA</v>
      </c>
      <c r="BB274" t="str">
        <f>_xlfn.IFNA(VLOOKUP($C274,[1]akclindata!$A:$U,11,FALSE),"NA")</f>
        <v>NA</v>
      </c>
      <c r="BC274" s="1" t="str">
        <f>_xlfn.IFNA(VLOOKUP($C274,[1]akclindata!$A:$U,6,FALSE),"NA")</f>
        <v>NA</v>
      </c>
      <c r="BD274" s="1" t="str">
        <f>_xlfn.IFNA(VLOOKUP($C274,[1]akclindata!$A:$U,18,FALSE),"NA")</f>
        <v>NA</v>
      </c>
      <c r="BE274" s="1" t="str">
        <f>_xlfn.IFNA(VLOOKUP($C274,[1]akclindata!$A:$U,19,FALSE),"NA")</f>
        <v>NA</v>
      </c>
      <c r="BF274" s="1" t="str">
        <f>_xlfn.IFNA(VLOOKUP($C274,[1]akclindata!$A:$U,20,FALSE),"NA")</f>
        <v>NA</v>
      </c>
      <c r="BG274" t="str">
        <f>_xlfn.IFNA(VLOOKUP($C274,[1]akclindata!$A:$U,21,FALSE),"NA")</f>
        <v>NA</v>
      </c>
      <c r="BH274" s="1" t="str">
        <f>_xlfn.IFNA(VLOOKUP($C274,[2]Sheet1!$1:$1048576,6,FALSE),_xlfn.IFNA(VLOOKUP($C274,'[2]Transfer 06.03.22'!$1:$1048576,7,FALSE),_xlfn.IFNA(VLOOKUP($C274,'[2]Transfer 06.08.22'!$1:$1048576,7,FALSE),"None")))</f>
        <v>None</v>
      </c>
    </row>
    <row r="275" spans="1:60" x14ac:dyDescent="0.25">
      <c r="A275" t="s">
        <v>651</v>
      </c>
      <c r="B275">
        <v>1.01269531264666E-3</v>
      </c>
      <c r="C275" t="e">
        <v>#N/A</v>
      </c>
      <c r="D275">
        <v>1</v>
      </c>
      <c r="E275">
        <v>3.5</v>
      </c>
      <c r="F275" s="1" t="s">
        <v>40</v>
      </c>
      <c r="G275" t="s">
        <v>35</v>
      </c>
      <c r="H275" t="s">
        <v>36</v>
      </c>
      <c r="I275" t="s">
        <v>398</v>
      </c>
      <c r="J275" t="s">
        <v>399</v>
      </c>
      <c r="K275">
        <v>2</v>
      </c>
      <c r="L275">
        <v>57</v>
      </c>
      <c r="M275" t="s">
        <v>40</v>
      </c>
      <c r="N275" t="s">
        <v>39</v>
      </c>
      <c r="O275" t="s">
        <v>40</v>
      </c>
      <c r="P275" t="s">
        <v>40</v>
      </c>
      <c r="Q275" t="s">
        <v>40</v>
      </c>
      <c r="S275" t="s">
        <v>40</v>
      </c>
      <c r="T275" t="s">
        <v>40</v>
      </c>
      <c r="U275" t="s">
        <v>40</v>
      </c>
      <c r="V275" t="s">
        <v>40</v>
      </c>
      <c r="X275" s="1">
        <v>43530</v>
      </c>
      <c r="Y275" t="s">
        <v>40</v>
      </c>
      <c r="Z275" t="s">
        <v>444</v>
      </c>
      <c r="AA275">
        <v>4.9632857140000004</v>
      </c>
      <c r="AB275">
        <v>17.371500000000001</v>
      </c>
      <c r="AC275" s="1">
        <v>43565</v>
      </c>
      <c r="AD275">
        <v>32</v>
      </c>
      <c r="AE275" t="s">
        <v>449</v>
      </c>
      <c r="AF275">
        <v>4</v>
      </c>
      <c r="AG275" t="s">
        <v>440</v>
      </c>
      <c r="AH275">
        <v>10.67</v>
      </c>
      <c r="AI275" s="1">
        <v>44477</v>
      </c>
      <c r="AJ275">
        <v>7983601560</v>
      </c>
      <c r="AK275">
        <v>79045560</v>
      </c>
      <c r="AL275">
        <v>1.6000000000000001E-3</v>
      </c>
      <c r="AM275">
        <v>42.67</v>
      </c>
      <c r="AN275">
        <v>96.96</v>
      </c>
      <c r="AO275">
        <v>92.4</v>
      </c>
      <c r="AP275" t="s">
        <v>398</v>
      </c>
      <c r="AQ275" t="s">
        <v>53</v>
      </c>
      <c r="AR275">
        <v>-2.99408116935553</v>
      </c>
      <c r="AS275" t="s">
        <v>35</v>
      </c>
      <c r="AT275" t="s">
        <v>35</v>
      </c>
      <c r="AU275" t="s">
        <v>410</v>
      </c>
      <c r="AV275" t="str">
        <f>_xlfn.IFNA(VLOOKUP($C275,[1]akclindata!$A:$U,17,FALSE),"NA")</f>
        <v>NA</v>
      </c>
      <c r="AW275" t="str">
        <f>_xlfn.IFNA(VLOOKUP($C275,[1]akclindata!$A:$U,17,FALSE),"NA")</f>
        <v>NA</v>
      </c>
      <c r="AX275" t="str">
        <f>_xlfn.IFNA(VLOOKUP($C275,[1]akclindata!$A:$U,7,FALSE),"NA")</f>
        <v>NA</v>
      </c>
      <c r="AY275" t="str">
        <f>_xlfn.IFNA(VLOOKUP($C275,[1]akclindata!$A:$U,8,FALSE),"NA")</f>
        <v>NA</v>
      </c>
      <c r="AZ275" t="str">
        <f>_xlfn.IFNA(VLOOKUP($C275,[1]akclindata!$A:$U,9,FALSE),"NA")</f>
        <v>NA</v>
      </c>
      <c r="BA275" t="str">
        <f>_xlfn.IFNA(VLOOKUP($C275,[1]akclindata!$A:$U,10,FALSE),"NA")</f>
        <v>NA</v>
      </c>
      <c r="BB275" t="str">
        <f>_xlfn.IFNA(VLOOKUP($C275,[1]akclindata!$A:$U,11,FALSE),"NA")</f>
        <v>NA</v>
      </c>
      <c r="BC275" s="1" t="str">
        <f>_xlfn.IFNA(VLOOKUP($C275,[1]akclindata!$A:$U,6,FALSE),"NA")</f>
        <v>NA</v>
      </c>
      <c r="BD275" s="1" t="str">
        <f>_xlfn.IFNA(VLOOKUP($C275,[1]akclindata!$A:$U,18,FALSE),"NA")</f>
        <v>NA</v>
      </c>
      <c r="BE275" s="1" t="str">
        <f>_xlfn.IFNA(VLOOKUP($C275,[1]akclindata!$A:$U,19,FALSE),"NA")</f>
        <v>NA</v>
      </c>
      <c r="BF275" s="1" t="str">
        <f>_xlfn.IFNA(VLOOKUP($C275,[1]akclindata!$A:$U,20,FALSE),"NA")</f>
        <v>NA</v>
      </c>
      <c r="BG275" t="str">
        <f>_xlfn.IFNA(VLOOKUP($C275,[1]akclindata!$A:$U,21,FALSE),"NA")</f>
        <v>NA</v>
      </c>
      <c r="BH275" s="1" t="str">
        <f>_xlfn.IFNA(VLOOKUP($C275,[2]Sheet1!$1:$1048576,6,FALSE),_xlfn.IFNA(VLOOKUP($C275,'[2]Transfer 06.03.22'!$1:$1048576,7,FALSE),_xlfn.IFNA(VLOOKUP($C275,'[2]Transfer 06.08.22'!$1:$1048576,7,FALSE),"None")))</f>
        <v>None</v>
      </c>
    </row>
    <row r="276" spans="1:60" x14ac:dyDescent="0.25">
      <c r="A276" t="s">
        <v>652</v>
      </c>
      <c r="B276">
        <v>2.75641911659093E-3</v>
      </c>
      <c r="C276" t="e">
        <v>#N/A</v>
      </c>
      <c r="D276">
        <v>1</v>
      </c>
      <c r="E276">
        <v>3.4</v>
      </c>
      <c r="F276" s="1" t="s">
        <v>40</v>
      </c>
      <c r="G276" t="s">
        <v>35</v>
      </c>
      <c r="H276" t="s">
        <v>36</v>
      </c>
      <c r="I276" t="s">
        <v>398</v>
      </c>
      <c r="J276" t="s">
        <v>399</v>
      </c>
      <c r="K276">
        <v>2</v>
      </c>
      <c r="L276">
        <v>63</v>
      </c>
      <c r="M276" t="s">
        <v>40</v>
      </c>
      <c r="N276" t="s">
        <v>39</v>
      </c>
      <c r="O276" t="s">
        <v>40</v>
      </c>
      <c r="P276" t="s">
        <v>40</v>
      </c>
      <c r="Q276" t="s">
        <v>40</v>
      </c>
      <c r="S276" t="s">
        <v>40</v>
      </c>
      <c r="T276" t="s">
        <v>40</v>
      </c>
      <c r="U276" t="s">
        <v>40</v>
      </c>
      <c r="V276" t="s">
        <v>40</v>
      </c>
      <c r="X276" s="1">
        <v>43530</v>
      </c>
      <c r="Y276" t="s">
        <v>40</v>
      </c>
      <c r="Z276" t="s">
        <v>444</v>
      </c>
      <c r="AA276">
        <v>6.0272058819999996</v>
      </c>
      <c r="AB276">
        <v>20.4925</v>
      </c>
      <c r="AC276" s="1">
        <v>43564</v>
      </c>
      <c r="AD276">
        <v>0</v>
      </c>
      <c r="AE276">
        <v>0</v>
      </c>
      <c r="AF276">
        <v>4</v>
      </c>
      <c r="AG276" t="s">
        <v>440</v>
      </c>
      <c r="AH276">
        <v>15.57</v>
      </c>
      <c r="AI276" s="1">
        <v>44551</v>
      </c>
      <c r="AJ276">
        <v>9348172160</v>
      </c>
      <c r="AK276">
        <v>92556160</v>
      </c>
      <c r="AL276">
        <v>41.37</v>
      </c>
      <c r="AM276">
        <v>58.63</v>
      </c>
      <c r="AN276">
        <v>97.55</v>
      </c>
      <c r="AO276">
        <v>93.5</v>
      </c>
      <c r="AP276" t="s">
        <v>398</v>
      </c>
      <c r="AQ276" t="s">
        <v>53</v>
      </c>
      <c r="AR276">
        <v>-2.5584559962831999</v>
      </c>
      <c r="AS276" t="s">
        <v>35</v>
      </c>
      <c r="AT276" t="s">
        <v>35</v>
      </c>
      <c r="AU276" t="s">
        <v>410</v>
      </c>
      <c r="AV276" t="str">
        <f>_xlfn.IFNA(VLOOKUP($C276,[1]akclindata!$A:$U,17,FALSE),"NA")</f>
        <v>NA</v>
      </c>
      <c r="AW276" t="str">
        <f>_xlfn.IFNA(VLOOKUP($C276,[1]akclindata!$A:$U,17,FALSE),"NA")</f>
        <v>NA</v>
      </c>
      <c r="AX276" t="str">
        <f>_xlfn.IFNA(VLOOKUP($C276,[1]akclindata!$A:$U,7,FALSE),"NA")</f>
        <v>NA</v>
      </c>
      <c r="AY276" t="str">
        <f>_xlfn.IFNA(VLOOKUP($C276,[1]akclindata!$A:$U,8,FALSE),"NA")</f>
        <v>NA</v>
      </c>
      <c r="AZ276" t="str">
        <f>_xlfn.IFNA(VLOOKUP($C276,[1]akclindata!$A:$U,9,FALSE),"NA")</f>
        <v>NA</v>
      </c>
      <c r="BA276" t="str">
        <f>_xlfn.IFNA(VLOOKUP($C276,[1]akclindata!$A:$U,10,FALSE),"NA")</f>
        <v>NA</v>
      </c>
      <c r="BB276" t="str">
        <f>_xlfn.IFNA(VLOOKUP($C276,[1]akclindata!$A:$U,11,FALSE),"NA")</f>
        <v>NA</v>
      </c>
      <c r="BC276" s="1" t="str">
        <f>_xlfn.IFNA(VLOOKUP($C276,[1]akclindata!$A:$U,6,FALSE),"NA")</f>
        <v>NA</v>
      </c>
      <c r="BD276" s="1" t="str">
        <f>_xlfn.IFNA(VLOOKUP($C276,[1]akclindata!$A:$U,18,FALSE),"NA")</f>
        <v>NA</v>
      </c>
      <c r="BE276" s="1" t="str">
        <f>_xlfn.IFNA(VLOOKUP($C276,[1]akclindata!$A:$U,19,FALSE),"NA")</f>
        <v>NA</v>
      </c>
      <c r="BF276" s="1" t="str">
        <f>_xlfn.IFNA(VLOOKUP($C276,[1]akclindata!$A:$U,20,FALSE),"NA")</f>
        <v>NA</v>
      </c>
      <c r="BG276" t="str">
        <f>_xlfn.IFNA(VLOOKUP($C276,[1]akclindata!$A:$U,21,FALSE),"NA")</f>
        <v>NA</v>
      </c>
      <c r="BH276" s="1" t="str">
        <f>_xlfn.IFNA(VLOOKUP($C276,[2]Sheet1!$1:$1048576,6,FALSE),_xlfn.IFNA(VLOOKUP($C276,'[2]Transfer 06.03.22'!$1:$1048576,7,FALSE),_xlfn.IFNA(VLOOKUP($C276,'[2]Transfer 06.08.22'!$1:$1048576,7,FALSE),"None")))</f>
        <v>None</v>
      </c>
    </row>
    <row r="277" spans="1:60" x14ac:dyDescent="0.25">
      <c r="A277" t="s">
        <v>653</v>
      </c>
      <c r="B277">
        <v>0.68468397931664005</v>
      </c>
      <c r="C277" t="e">
        <v>#N/A</v>
      </c>
      <c r="D277">
        <v>1</v>
      </c>
      <c r="E277">
        <v>3.2</v>
      </c>
      <c r="F277" s="1" t="s">
        <v>40</v>
      </c>
      <c r="G277" t="s">
        <v>35</v>
      </c>
      <c r="H277" t="s">
        <v>36</v>
      </c>
      <c r="I277" t="s">
        <v>398</v>
      </c>
      <c r="J277" t="s">
        <v>399</v>
      </c>
      <c r="K277">
        <v>2</v>
      </c>
      <c r="L277">
        <v>66</v>
      </c>
      <c r="M277" t="s">
        <v>40</v>
      </c>
      <c r="N277" t="s">
        <v>39</v>
      </c>
      <c r="O277" t="s">
        <v>40</v>
      </c>
      <c r="P277" t="s">
        <v>40</v>
      </c>
      <c r="Q277" t="s">
        <v>40</v>
      </c>
      <c r="S277" t="s">
        <v>40</v>
      </c>
      <c r="T277" t="s">
        <v>40</v>
      </c>
      <c r="U277" t="s">
        <v>40</v>
      </c>
      <c r="V277" t="s">
        <v>40</v>
      </c>
      <c r="X277" s="1">
        <v>43530</v>
      </c>
      <c r="Y277" t="s">
        <v>40</v>
      </c>
      <c r="Z277" t="s">
        <v>444</v>
      </c>
      <c r="AA277">
        <v>4.8345312500000004</v>
      </c>
      <c r="AB277">
        <v>15.470499999999999</v>
      </c>
      <c r="AC277" s="1">
        <v>43564</v>
      </c>
      <c r="AD277">
        <v>0</v>
      </c>
      <c r="AE277">
        <v>0</v>
      </c>
      <c r="AF277">
        <v>4</v>
      </c>
      <c r="AG277" t="s">
        <v>440</v>
      </c>
      <c r="AH277">
        <v>9.07</v>
      </c>
      <c r="AI277" s="1">
        <v>44551</v>
      </c>
      <c r="AJ277">
        <v>13835696292</v>
      </c>
      <c r="AK277">
        <v>136987092</v>
      </c>
      <c r="AL277">
        <v>41.73</v>
      </c>
      <c r="AM277">
        <v>58.27</v>
      </c>
      <c r="AN277">
        <v>97.35</v>
      </c>
      <c r="AO277">
        <v>93.2</v>
      </c>
      <c r="AP277" t="s">
        <v>398</v>
      </c>
      <c r="AQ277" t="s">
        <v>53</v>
      </c>
      <c r="AR277">
        <v>0.33674412899012501</v>
      </c>
      <c r="AS277" t="s">
        <v>35</v>
      </c>
      <c r="AT277" t="s">
        <v>35</v>
      </c>
      <c r="AU277" t="s">
        <v>410</v>
      </c>
      <c r="AV277" t="str">
        <f>_xlfn.IFNA(VLOOKUP($C277,[1]akclindata!$A:$U,17,FALSE),"NA")</f>
        <v>NA</v>
      </c>
      <c r="AW277" t="str">
        <f>_xlfn.IFNA(VLOOKUP($C277,[1]akclindata!$A:$U,17,FALSE),"NA")</f>
        <v>NA</v>
      </c>
      <c r="AX277" t="str">
        <f>_xlfn.IFNA(VLOOKUP($C277,[1]akclindata!$A:$U,7,FALSE),"NA")</f>
        <v>NA</v>
      </c>
      <c r="AY277" t="str">
        <f>_xlfn.IFNA(VLOOKUP($C277,[1]akclindata!$A:$U,8,FALSE),"NA")</f>
        <v>NA</v>
      </c>
      <c r="AZ277" t="str">
        <f>_xlfn.IFNA(VLOOKUP($C277,[1]akclindata!$A:$U,9,FALSE),"NA")</f>
        <v>NA</v>
      </c>
      <c r="BA277" t="str">
        <f>_xlfn.IFNA(VLOOKUP($C277,[1]akclindata!$A:$U,10,FALSE),"NA")</f>
        <v>NA</v>
      </c>
      <c r="BB277" t="str">
        <f>_xlfn.IFNA(VLOOKUP($C277,[1]akclindata!$A:$U,11,FALSE),"NA")</f>
        <v>NA</v>
      </c>
      <c r="BC277" s="1" t="str">
        <f>_xlfn.IFNA(VLOOKUP($C277,[1]akclindata!$A:$U,6,FALSE),"NA")</f>
        <v>NA</v>
      </c>
      <c r="BD277" s="1" t="str">
        <f>_xlfn.IFNA(VLOOKUP($C277,[1]akclindata!$A:$U,18,FALSE),"NA")</f>
        <v>NA</v>
      </c>
      <c r="BE277" s="1" t="str">
        <f>_xlfn.IFNA(VLOOKUP($C277,[1]akclindata!$A:$U,19,FALSE),"NA")</f>
        <v>NA</v>
      </c>
      <c r="BF277" s="1" t="str">
        <f>_xlfn.IFNA(VLOOKUP($C277,[1]akclindata!$A:$U,20,FALSE),"NA")</f>
        <v>NA</v>
      </c>
      <c r="BG277" t="str">
        <f>_xlfn.IFNA(VLOOKUP($C277,[1]akclindata!$A:$U,21,FALSE),"NA")</f>
        <v>NA</v>
      </c>
      <c r="BH277" s="1" t="str">
        <f>_xlfn.IFNA(VLOOKUP($C277,[2]Sheet1!$1:$1048576,6,FALSE),_xlfn.IFNA(VLOOKUP($C277,'[2]Transfer 06.03.22'!$1:$1048576,7,FALSE),_xlfn.IFNA(VLOOKUP($C277,'[2]Transfer 06.08.22'!$1:$1048576,7,FALSE),"None")))</f>
        <v>None</v>
      </c>
    </row>
    <row r="278" spans="1:60" x14ac:dyDescent="0.25">
      <c r="A278" t="s">
        <v>654</v>
      </c>
      <c r="B278">
        <v>5.8467018717845596E-3</v>
      </c>
      <c r="C278" t="e">
        <v>#N/A</v>
      </c>
      <c r="D278">
        <v>1</v>
      </c>
      <c r="E278">
        <v>3.5</v>
      </c>
      <c r="F278" s="1" t="s">
        <v>40</v>
      </c>
      <c r="G278" t="s">
        <v>35</v>
      </c>
      <c r="H278" t="s">
        <v>36</v>
      </c>
      <c r="I278" t="s">
        <v>398</v>
      </c>
      <c r="J278" t="s">
        <v>399</v>
      </c>
      <c r="K278">
        <v>1</v>
      </c>
      <c r="L278">
        <v>62</v>
      </c>
      <c r="M278" t="s">
        <v>40</v>
      </c>
      <c r="N278" t="s">
        <v>39</v>
      </c>
      <c r="O278" t="s">
        <v>40</v>
      </c>
      <c r="P278" t="s">
        <v>40</v>
      </c>
      <c r="Q278" t="s">
        <v>40</v>
      </c>
      <c r="S278" t="s">
        <v>40</v>
      </c>
      <c r="T278" t="s">
        <v>40</v>
      </c>
      <c r="U278" t="s">
        <v>40</v>
      </c>
      <c r="V278" t="s">
        <v>40</v>
      </c>
      <c r="X278" s="1">
        <v>43530</v>
      </c>
      <c r="Y278" t="s">
        <v>40</v>
      </c>
      <c r="Z278" t="s">
        <v>444</v>
      </c>
      <c r="AA278">
        <v>8.3688571429999996</v>
      </c>
      <c r="AB278">
        <v>29.291</v>
      </c>
      <c r="AC278" s="1">
        <v>43565</v>
      </c>
      <c r="AD278">
        <v>32</v>
      </c>
      <c r="AE278" t="s">
        <v>451</v>
      </c>
      <c r="AF278">
        <v>4</v>
      </c>
      <c r="AG278" t="s">
        <v>440</v>
      </c>
      <c r="AH278">
        <v>17.84</v>
      </c>
      <c r="AI278" s="1">
        <v>44477</v>
      </c>
      <c r="AJ278">
        <v>10652268202</v>
      </c>
      <c r="AK278">
        <v>105468002</v>
      </c>
      <c r="AL278">
        <v>1.6000000000000001E-3</v>
      </c>
      <c r="AM278">
        <v>41.57</v>
      </c>
      <c r="AN278">
        <v>97.19</v>
      </c>
      <c r="AO278">
        <v>92.82</v>
      </c>
      <c r="AP278" t="s">
        <v>398</v>
      </c>
      <c r="AQ278" t="s">
        <v>46</v>
      </c>
      <c r="AR278">
        <v>-2.2305424082713801</v>
      </c>
      <c r="AS278" t="s">
        <v>35</v>
      </c>
      <c r="AT278" t="s">
        <v>35</v>
      </c>
      <c r="AU278" t="s">
        <v>403</v>
      </c>
      <c r="AV278" t="str">
        <f>_xlfn.IFNA(VLOOKUP($C278,[1]akclindata!$A:$U,17,FALSE),"NA")</f>
        <v>NA</v>
      </c>
      <c r="AW278" t="str">
        <f>_xlfn.IFNA(VLOOKUP($C278,[1]akclindata!$A:$U,17,FALSE),"NA")</f>
        <v>NA</v>
      </c>
      <c r="AX278" t="str">
        <f>_xlfn.IFNA(VLOOKUP($C278,[1]akclindata!$A:$U,7,FALSE),"NA")</f>
        <v>NA</v>
      </c>
      <c r="AY278" t="str">
        <f>_xlfn.IFNA(VLOOKUP($C278,[1]akclindata!$A:$U,8,FALSE),"NA")</f>
        <v>NA</v>
      </c>
      <c r="AZ278" t="str">
        <f>_xlfn.IFNA(VLOOKUP($C278,[1]akclindata!$A:$U,9,FALSE),"NA")</f>
        <v>NA</v>
      </c>
      <c r="BA278" t="str">
        <f>_xlfn.IFNA(VLOOKUP($C278,[1]akclindata!$A:$U,10,FALSE),"NA")</f>
        <v>NA</v>
      </c>
      <c r="BB278" t="str">
        <f>_xlfn.IFNA(VLOOKUP($C278,[1]akclindata!$A:$U,11,FALSE),"NA")</f>
        <v>NA</v>
      </c>
      <c r="BC278" s="1" t="str">
        <f>_xlfn.IFNA(VLOOKUP($C278,[1]akclindata!$A:$U,6,FALSE),"NA")</f>
        <v>NA</v>
      </c>
      <c r="BD278" s="1" t="str">
        <f>_xlfn.IFNA(VLOOKUP($C278,[1]akclindata!$A:$U,18,FALSE),"NA")</f>
        <v>NA</v>
      </c>
      <c r="BE278" s="1" t="str">
        <f>_xlfn.IFNA(VLOOKUP($C278,[1]akclindata!$A:$U,19,FALSE),"NA")</f>
        <v>NA</v>
      </c>
      <c r="BF278" s="1" t="str">
        <f>_xlfn.IFNA(VLOOKUP($C278,[1]akclindata!$A:$U,20,FALSE),"NA")</f>
        <v>NA</v>
      </c>
      <c r="BG278" t="str">
        <f>_xlfn.IFNA(VLOOKUP($C278,[1]akclindata!$A:$U,21,FALSE),"NA")</f>
        <v>NA</v>
      </c>
      <c r="BH278" s="1" t="str">
        <f>_xlfn.IFNA(VLOOKUP($C278,[2]Sheet1!$1:$1048576,6,FALSE),_xlfn.IFNA(VLOOKUP($C278,'[2]Transfer 06.03.22'!$1:$1048576,7,FALSE),_xlfn.IFNA(VLOOKUP($C278,'[2]Transfer 06.08.22'!$1:$1048576,7,FALSE),"None")))</f>
        <v>None</v>
      </c>
    </row>
    <row r="279" spans="1:60" x14ac:dyDescent="0.25">
      <c r="A279" t="s">
        <v>655</v>
      </c>
      <c r="B279">
        <v>5.2125150590209002E-2</v>
      </c>
      <c r="C279" t="e">
        <v>#N/A</v>
      </c>
      <c r="D279">
        <v>1</v>
      </c>
      <c r="E279">
        <v>3.2</v>
      </c>
      <c r="F279" s="1" t="s">
        <v>40</v>
      </c>
      <c r="G279" t="s">
        <v>35</v>
      </c>
      <c r="H279" t="s">
        <v>36</v>
      </c>
      <c r="I279" t="s">
        <v>398</v>
      </c>
      <c r="J279" t="s">
        <v>399</v>
      </c>
      <c r="K279">
        <v>2</v>
      </c>
      <c r="L279">
        <v>53</v>
      </c>
      <c r="M279" t="s">
        <v>40</v>
      </c>
      <c r="N279" t="s">
        <v>39</v>
      </c>
      <c r="O279" t="s">
        <v>40</v>
      </c>
      <c r="P279" t="s">
        <v>40</v>
      </c>
      <c r="Q279" t="s">
        <v>40</v>
      </c>
      <c r="S279" t="s">
        <v>40</v>
      </c>
      <c r="T279" t="s">
        <v>40</v>
      </c>
      <c r="U279" t="s">
        <v>40</v>
      </c>
      <c r="V279" t="s">
        <v>40</v>
      </c>
      <c r="X279" s="1">
        <v>43530</v>
      </c>
      <c r="Y279" t="s">
        <v>40</v>
      </c>
      <c r="Z279" t="s">
        <v>444</v>
      </c>
      <c r="AA279">
        <v>5.06546875</v>
      </c>
      <c r="AB279">
        <v>16.209499999999998</v>
      </c>
      <c r="AC279" s="1">
        <v>43565</v>
      </c>
      <c r="AD279">
        <v>32</v>
      </c>
      <c r="AE279" t="s">
        <v>453</v>
      </c>
      <c r="AF279">
        <v>4</v>
      </c>
      <c r="AG279" t="s">
        <v>440</v>
      </c>
      <c r="AH279">
        <v>7.3</v>
      </c>
      <c r="AI279" s="1">
        <v>44477</v>
      </c>
      <c r="AJ279">
        <v>9336052362</v>
      </c>
      <c r="AK279">
        <v>92436162</v>
      </c>
      <c r="AL279">
        <v>2.5999999999999999E-3</v>
      </c>
      <c r="AM279">
        <v>43.13</v>
      </c>
      <c r="AN279">
        <v>97.1</v>
      </c>
      <c r="AO279">
        <v>92.83</v>
      </c>
      <c r="AP279" t="s">
        <v>398</v>
      </c>
      <c r="AQ279" t="s">
        <v>53</v>
      </c>
      <c r="AR279">
        <v>-1.25970367733185</v>
      </c>
      <c r="AS279" t="s">
        <v>35</v>
      </c>
      <c r="AT279" t="s">
        <v>35</v>
      </c>
      <c r="AU279" t="s">
        <v>410</v>
      </c>
      <c r="AV279" t="str">
        <f>_xlfn.IFNA(VLOOKUP($C279,[1]akclindata!$A:$U,17,FALSE),"NA")</f>
        <v>NA</v>
      </c>
      <c r="AW279" t="str">
        <f>_xlfn.IFNA(VLOOKUP($C279,[1]akclindata!$A:$U,17,FALSE),"NA")</f>
        <v>NA</v>
      </c>
      <c r="AX279" t="str">
        <f>_xlfn.IFNA(VLOOKUP($C279,[1]akclindata!$A:$U,7,FALSE),"NA")</f>
        <v>NA</v>
      </c>
      <c r="AY279" t="str">
        <f>_xlfn.IFNA(VLOOKUP($C279,[1]akclindata!$A:$U,8,FALSE),"NA")</f>
        <v>NA</v>
      </c>
      <c r="AZ279" t="str">
        <f>_xlfn.IFNA(VLOOKUP($C279,[1]akclindata!$A:$U,9,FALSE),"NA")</f>
        <v>NA</v>
      </c>
      <c r="BA279" t="str">
        <f>_xlfn.IFNA(VLOOKUP($C279,[1]akclindata!$A:$U,10,FALSE),"NA")</f>
        <v>NA</v>
      </c>
      <c r="BB279" t="str">
        <f>_xlfn.IFNA(VLOOKUP($C279,[1]akclindata!$A:$U,11,FALSE),"NA")</f>
        <v>NA</v>
      </c>
      <c r="BC279" s="1" t="str">
        <f>_xlfn.IFNA(VLOOKUP($C279,[1]akclindata!$A:$U,6,FALSE),"NA")</f>
        <v>NA</v>
      </c>
      <c r="BD279" s="1" t="str">
        <f>_xlfn.IFNA(VLOOKUP($C279,[1]akclindata!$A:$U,18,FALSE),"NA")</f>
        <v>NA</v>
      </c>
      <c r="BE279" s="1" t="str">
        <f>_xlfn.IFNA(VLOOKUP($C279,[1]akclindata!$A:$U,19,FALSE),"NA")</f>
        <v>NA</v>
      </c>
      <c r="BF279" s="1" t="str">
        <f>_xlfn.IFNA(VLOOKUP($C279,[1]akclindata!$A:$U,20,FALSE),"NA")</f>
        <v>NA</v>
      </c>
      <c r="BG279" t="str">
        <f>_xlfn.IFNA(VLOOKUP($C279,[1]akclindata!$A:$U,21,FALSE),"NA")</f>
        <v>NA</v>
      </c>
      <c r="BH279" s="1" t="str">
        <f>_xlfn.IFNA(VLOOKUP($C279,[2]Sheet1!$1:$1048576,6,FALSE),_xlfn.IFNA(VLOOKUP($C279,'[2]Transfer 06.03.22'!$1:$1048576,7,FALSE),_xlfn.IFNA(VLOOKUP($C279,'[2]Transfer 06.08.22'!$1:$1048576,7,FALSE),"None")))</f>
        <v>None</v>
      </c>
    </row>
    <row r="280" spans="1:60" x14ac:dyDescent="0.25">
      <c r="A280" t="s">
        <v>656</v>
      </c>
      <c r="B280">
        <v>8.4407903337210492E-3</v>
      </c>
      <c r="C280" t="e">
        <v>#N/A</v>
      </c>
      <c r="D280">
        <v>1</v>
      </c>
      <c r="E280">
        <v>3.5</v>
      </c>
      <c r="F280" s="1" t="s">
        <v>40</v>
      </c>
      <c r="G280" t="s">
        <v>35</v>
      </c>
      <c r="H280" t="s">
        <v>36</v>
      </c>
      <c r="I280" t="s">
        <v>398</v>
      </c>
      <c r="J280" t="s">
        <v>399</v>
      </c>
      <c r="K280">
        <v>2</v>
      </c>
      <c r="L280">
        <v>54</v>
      </c>
      <c r="M280" t="s">
        <v>40</v>
      </c>
      <c r="N280" t="s">
        <v>39</v>
      </c>
      <c r="O280" t="s">
        <v>40</v>
      </c>
      <c r="P280" t="s">
        <v>40</v>
      </c>
      <c r="Q280" t="s">
        <v>40</v>
      </c>
      <c r="S280" t="s">
        <v>40</v>
      </c>
      <c r="T280" t="s">
        <v>40</v>
      </c>
      <c r="U280" t="s">
        <v>40</v>
      </c>
      <c r="V280" t="s">
        <v>40</v>
      </c>
      <c r="X280" s="1">
        <v>43530</v>
      </c>
      <c r="Y280" t="s">
        <v>40</v>
      </c>
      <c r="Z280" t="s">
        <v>444</v>
      </c>
      <c r="AA280">
        <v>3.6031428569999999</v>
      </c>
      <c r="AB280">
        <v>12.611000000000001</v>
      </c>
      <c r="AC280" s="1">
        <v>43565</v>
      </c>
      <c r="AD280">
        <v>32</v>
      </c>
      <c r="AE280" t="s">
        <v>455</v>
      </c>
      <c r="AF280">
        <v>4</v>
      </c>
      <c r="AG280" t="s">
        <v>440</v>
      </c>
      <c r="AH280">
        <v>7.75</v>
      </c>
      <c r="AI280" s="1">
        <v>44477</v>
      </c>
      <c r="AJ280">
        <v>10126285654</v>
      </c>
      <c r="AK280">
        <v>100260254</v>
      </c>
      <c r="AL280">
        <v>2.7000000000000001E-3</v>
      </c>
      <c r="AM280">
        <v>42.23</v>
      </c>
      <c r="AN280">
        <v>97.48</v>
      </c>
      <c r="AO280">
        <v>93.4</v>
      </c>
      <c r="AP280" t="s">
        <v>398</v>
      </c>
      <c r="AQ280" t="s">
        <v>53</v>
      </c>
      <c r="AR280">
        <v>-2.0699355399641002</v>
      </c>
      <c r="AS280" t="s">
        <v>35</v>
      </c>
      <c r="AT280" t="s">
        <v>35</v>
      </c>
      <c r="AU280" t="s">
        <v>410</v>
      </c>
      <c r="AV280" t="str">
        <f>_xlfn.IFNA(VLOOKUP($C280,[1]akclindata!$A:$U,17,FALSE),"NA")</f>
        <v>NA</v>
      </c>
      <c r="AW280" t="str">
        <f>_xlfn.IFNA(VLOOKUP($C280,[1]akclindata!$A:$U,17,FALSE),"NA")</f>
        <v>NA</v>
      </c>
      <c r="AX280" t="str">
        <f>_xlfn.IFNA(VLOOKUP($C280,[1]akclindata!$A:$U,7,FALSE),"NA")</f>
        <v>NA</v>
      </c>
      <c r="AY280" t="str">
        <f>_xlfn.IFNA(VLOOKUP($C280,[1]akclindata!$A:$U,8,FALSE),"NA")</f>
        <v>NA</v>
      </c>
      <c r="AZ280" t="str">
        <f>_xlfn.IFNA(VLOOKUP($C280,[1]akclindata!$A:$U,9,FALSE),"NA")</f>
        <v>NA</v>
      </c>
      <c r="BA280" t="str">
        <f>_xlfn.IFNA(VLOOKUP($C280,[1]akclindata!$A:$U,10,FALSE),"NA")</f>
        <v>NA</v>
      </c>
      <c r="BB280" t="str">
        <f>_xlfn.IFNA(VLOOKUP($C280,[1]akclindata!$A:$U,11,FALSE),"NA")</f>
        <v>NA</v>
      </c>
      <c r="BC280" s="1" t="str">
        <f>_xlfn.IFNA(VLOOKUP($C280,[1]akclindata!$A:$U,6,FALSE),"NA")</f>
        <v>NA</v>
      </c>
      <c r="BD280" s="1" t="str">
        <f>_xlfn.IFNA(VLOOKUP($C280,[1]akclindata!$A:$U,18,FALSE),"NA")</f>
        <v>NA</v>
      </c>
      <c r="BE280" s="1" t="str">
        <f>_xlfn.IFNA(VLOOKUP($C280,[1]akclindata!$A:$U,19,FALSE),"NA")</f>
        <v>NA</v>
      </c>
      <c r="BF280" s="1" t="str">
        <f>_xlfn.IFNA(VLOOKUP($C280,[1]akclindata!$A:$U,20,FALSE),"NA")</f>
        <v>NA</v>
      </c>
      <c r="BG280" t="str">
        <f>_xlfn.IFNA(VLOOKUP($C280,[1]akclindata!$A:$U,21,FALSE),"NA")</f>
        <v>NA</v>
      </c>
      <c r="BH280" s="1" t="str">
        <f>_xlfn.IFNA(VLOOKUP($C280,[2]Sheet1!$1:$1048576,6,FALSE),_xlfn.IFNA(VLOOKUP($C280,'[2]Transfer 06.03.22'!$1:$1048576,7,FALSE),_xlfn.IFNA(VLOOKUP($C280,'[2]Transfer 06.08.22'!$1:$1048576,7,FALSE),"None")))</f>
        <v>None</v>
      </c>
    </row>
    <row r="281" spans="1:60" x14ac:dyDescent="0.25">
      <c r="A281" t="s">
        <v>657</v>
      </c>
      <c r="B281" s="3">
        <v>8.2084188146874001E-4</v>
      </c>
      <c r="C281" t="e">
        <v>#N/A</v>
      </c>
      <c r="D281">
        <v>1</v>
      </c>
      <c r="E281">
        <v>2.8</v>
      </c>
      <c r="F281" s="1" t="s">
        <v>40</v>
      </c>
      <c r="G281" t="s">
        <v>35</v>
      </c>
      <c r="H281" t="s">
        <v>36</v>
      </c>
      <c r="I281" t="s">
        <v>398</v>
      </c>
      <c r="J281" t="s">
        <v>399</v>
      </c>
      <c r="K281">
        <v>1</v>
      </c>
      <c r="L281">
        <v>56</v>
      </c>
      <c r="M281" t="s">
        <v>40</v>
      </c>
      <c r="N281" t="s">
        <v>39</v>
      </c>
      <c r="O281" t="s">
        <v>40</v>
      </c>
      <c r="P281" t="s">
        <v>40</v>
      </c>
      <c r="Q281" t="s">
        <v>40</v>
      </c>
      <c r="S281" t="s">
        <v>40</v>
      </c>
      <c r="T281" t="s">
        <v>40</v>
      </c>
      <c r="U281" t="s">
        <v>40</v>
      </c>
      <c r="V281" t="s">
        <v>40</v>
      </c>
      <c r="X281" s="1">
        <v>43530</v>
      </c>
      <c r="Y281" t="s">
        <v>40</v>
      </c>
      <c r="Z281" t="s">
        <v>444</v>
      </c>
      <c r="AA281">
        <v>3.0176785709999998</v>
      </c>
      <c r="AB281">
        <v>8.4495000000000005</v>
      </c>
      <c r="AC281" s="1">
        <v>43565</v>
      </c>
      <c r="AD281">
        <v>32</v>
      </c>
      <c r="AE281" t="s">
        <v>457</v>
      </c>
      <c r="AF281">
        <v>4</v>
      </c>
      <c r="AG281" t="s">
        <v>440</v>
      </c>
      <c r="AH281">
        <v>5.43</v>
      </c>
      <c r="AI281" s="1">
        <v>44477</v>
      </c>
      <c r="AJ281">
        <v>10051548280</v>
      </c>
      <c r="AK281">
        <v>99520280</v>
      </c>
      <c r="AL281">
        <v>2.7000000000000001E-3</v>
      </c>
      <c r="AM281">
        <v>44.57</v>
      </c>
      <c r="AN281">
        <v>96.37</v>
      </c>
      <c r="AO281">
        <v>91.51</v>
      </c>
      <c r="AP281" t="s">
        <v>398</v>
      </c>
      <c r="AQ281" t="s">
        <v>46</v>
      </c>
      <c r="AR281">
        <v>-3.08538385935343</v>
      </c>
      <c r="AS281" t="s">
        <v>35</v>
      </c>
      <c r="AT281" t="s">
        <v>35</v>
      </c>
      <c r="AU281" t="s">
        <v>403</v>
      </c>
      <c r="AV281" t="str">
        <f>_xlfn.IFNA(VLOOKUP($C281,[1]akclindata!$A:$U,17,FALSE),"NA")</f>
        <v>NA</v>
      </c>
      <c r="AW281" t="str">
        <f>_xlfn.IFNA(VLOOKUP($C281,[1]akclindata!$A:$U,17,FALSE),"NA")</f>
        <v>NA</v>
      </c>
      <c r="AX281" t="str">
        <f>_xlfn.IFNA(VLOOKUP($C281,[1]akclindata!$A:$U,7,FALSE),"NA")</f>
        <v>NA</v>
      </c>
      <c r="AY281" t="str">
        <f>_xlfn.IFNA(VLOOKUP($C281,[1]akclindata!$A:$U,8,FALSE),"NA")</f>
        <v>NA</v>
      </c>
      <c r="AZ281" t="str">
        <f>_xlfn.IFNA(VLOOKUP($C281,[1]akclindata!$A:$U,9,FALSE),"NA")</f>
        <v>NA</v>
      </c>
      <c r="BA281" t="str">
        <f>_xlfn.IFNA(VLOOKUP($C281,[1]akclindata!$A:$U,10,FALSE),"NA")</f>
        <v>NA</v>
      </c>
      <c r="BB281" t="str">
        <f>_xlfn.IFNA(VLOOKUP($C281,[1]akclindata!$A:$U,11,FALSE),"NA")</f>
        <v>NA</v>
      </c>
      <c r="BC281" s="1" t="str">
        <f>_xlfn.IFNA(VLOOKUP($C281,[1]akclindata!$A:$U,6,FALSE),"NA")</f>
        <v>NA</v>
      </c>
      <c r="BD281" s="1" t="str">
        <f>_xlfn.IFNA(VLOOKUP($C281,[1]akclindata!$A:$U,18,FALSE),"NA")</f>
        <v>NA</v>
      </c>
      <c r="BE281" s="1" t="str">
        <f>_xlfn.IFNA(VLOOKUP($C281,[1]akclindata!$A:$U,19,FALSE),"NA")</f>
        <v>NA</v>
      </c>
      <c r="BF281" s="1" t="str">
        <f>_xlfn.IFNA(VLOOKUP($C281,[1]akclindata!$A:$U,20,FALSE),"NA")</f>
        <v>NA</v>
      </c>
      <c r="BG281" t="str">
        <f>_xlfn.IFNA(VLOOKUP($C281,[1]akclindata!$A:$U,21,FALSE),"NA")</f>
        <v>NA</v>
      </c>
      <c r="BH281" s="1" t="str">
        <f>_xlfn.IFNA(VLOOKUP($C281,[2]Sheet1!$1:$1048576,6,FALSE),_xlfn.IFNA(VLOOKUP($C281,'[2]Transfer 06.03.22'!$1:$1048576,7,FALSE),_xlfn.IFNA(VLOOKUP($C281,'[2]Transfer 06.08.22'!$1:$1048576,7,FALSE),"None")))</f>
        <v>None</v>
      </c>
    </row>
    <row r="282" spans="1:60" x14ac:dyDescent="0.25">
      <c r="A282" t="s">
        <v>658</v>
      </c>
      <c r="B282">
        <v>4.7049361772179901E-2</v>
      </c>
      <c r="C282" t="e">
        <v>#N/A</v>
      </c>
      <c r="D282">
        <v>1</v>
      </c>
      <c r="E282">
        <v>3</v>
      </c>
      <c r="F282" s="1" t="s">
        <v>40</v>
      </c>
      <c r="G282" t="s">
        <v>35</v>
      </c>
      <c r="H282" t="s">
        <v>36</v>
      </c>
      <c r="I282" t="s">
        <v>398</v>
      </c>
      <c r="J282" t="s">
        <v>399</v>
      </c>
      <c r="K282">
        <v>2</v>
      </c>
      <c r="L282">
        <v>69</v>
      </c>
      <c r="M282" t="s">
        <v>40</v>
      </c>
      <c r="N282" t="s">
        <v>39</v>
      </c>
      <c r="O282" t="s">
        <v>40</v>
      </c>
      <c r="P282" t="s">
        <v>40</v>
      </c>
      <c r="Q282" t="s">
        <v>40</v>
      </c>
      <c r="S282" t="s">
        <v>40</v>
      </c>
      <c r="T282" t="s">
        <v>40</v>
      </c>
      <c r="U282" t="s">
        <v>40</v>
      </c>
      <c r="V282" t="s">
        <v>40</v>
      </c>
      <c r="X282" s="1">
        <v>43530</v>
      </c>
      <c r="Y282" t="s">
        <v>40</v>
      </c>
      <c r="Z282" t="s">
        <v>444</v>
      </c>
      <c r="AA282">
        <v>3.3690000000000002</v>
      </c>
      <c r="AB282">
        <v>10.106999999999999</v>
      </c>
      <c r="AC282" s="1">
        <v>43560</v>
      </c>
      <c r="AD282">
        <v>30</v>
      </c>
      <c r="AE282" t="s">
        <v>449</v>
      </c>
      <c r="AF282">
        <v>4</v>
      </c>
      <c r="AG282" t="s">
        <v>440</v>
      </c>
      <c r="AH282">
        <v>9.01</v>
      </c>
      <c r="AI282" s="1">
        <v>44477</v>
      </c>
      <c r="AJ282">
        <v>8913495228</v>
      </c>
      <c r="AK282">
        <v>88252428</v>
      </c>
      <c r="AL282">
        <v>2.7000000000000001E-3</v>
      </c>
      <c r="AM282">
        <v>42.2</v>
      </c>
      <c r="AN282">
        <v>97.65</v>
      </c>
      <c r="AO282">
        <v>93.71</v>
      </c>
      <c r="AP282" t="s">
        <v>398</v>
      </c>
      <c r="AQ282" t="s">
        <v>53</v>
      </c>
      <c r="AR282">
        <v>-1.3065166686860199</v>
      </c>
      <c r="AS282" t="s">
        <v>35</v>
      </c>
      <c r="AT282" t="s">
        <v>35</v>
      </c>
      <c r="AU282" t="s">
        <v>410</v>
      </c>
      <c r="AV282" t="str">
        <f>_xlfn.IFNA(VLOOKUP($C282,[1]akclindata!$A:$U,17,FALSE),"NA")</f>
        <v>NA</v>
      </c>
      <c r="AW282" t="str">
        <f>_xlfn.IFNA(VLOOKUP($C282,[1]akclindata!$A:$U,17,FALSE),"NA")</f>
        <v>NA</v>
      </c>
      <c r="AX282" t="str">
        <f>_xlfn.IFNA(VLOOKUP($C282,[1]akclindata!$A:$U,7,FALSE),"NA")</f>
        <v>NA</v>
      </c>
      <c r="AY282" t="str">
        <f>_xlfn.IFNA(VLOOKUP($C282,[1]akclindata!$A:$U,8,FALSE),"NA")</f>
        <v>NA</v>
      </c>
      <c r="AZ282" t="str">
        <f>_xlfn.IFNA(VLOOKUP($C282,[1]akclindata!$A:$U,9,FALSE),"NA")</f>
        <v>NA</v>
      </c>
      <c r="BA282" t="str">
        <f>_xlfn.IFNA(VLOOKUP($C282,[1]akclindata!$A:$U,10,FALSE),"NA")</f>
        <v>NA</v>
      </c>
      <c r="BB282" t="str">
        <f>_xlfn.IFNA(VLOOKUP($C282,[1]akclindata!$A:$U,11,FALSE),"NA")</f>
        <v>NA</v>
      </c>
      <c r="BC282" s="1" t="str">
        <f>_xlfn.IFNA(VLOOKUP($C282,[1]akclindata!$A:$U,6,FALSE),"NA")</f>
        <v>NA</v>
      </c>
      <c r="BD282" s="1" t="str">
        <f>_xlfn.IFNA(VLOOKUP($C282,[1]akclindata!$A:$U,18,FALSE),"NA")</f>
        <v>NA</v>
      </c>
      <c r="BE282" s="1" t="str">
        <f>_xlfn.IFNA(VLOOKUP($C282,[1]akclindata!$A:$U,19,FALSE),"NA")</f>
        <v>NA</v>
      </c>
      <c r="BF282" s="1" t="str">
        <f>_xlfn.IFNA(VLOOKUP($C282,[1]akclindata!$A:$U,20,FALSE),"NA")</f>
        <v>NA</v>
      </c>
      <c r="BG282" t="str">
        <f>_xlfn.IFNA(VLOOKUP($C282,[1]akclindata!$A:$U,21,FALSE),"NA")</f>
        <v>NA</v>
      </c>
      <c r="BH282" s="1" t="str">
        <f>_xlfn.IFNA(VLOOKUP($C282,[2]Sheet1!$1:$1048576,6,FALSE),_xlfn.IFNA(VLOOKUP($C282,'[2]Transfer 06.03.22'!$1:$1048576,7,FALSE),_xlfn.IFNA(VLOOKUP($C282,'[2]Transfer 06.08.22'!$1:$1048576,7,FALSE),"None")))</f>
        <v>None</v>
      </c>
    </row>
    <row r="283" spans="1:60" x14ac:dyDescent="0.25">
      <c r="A283" t="s">
        <v>659</v>
      </c>
      <c r="B283">
        <v>2.6486062513917199E-3</v>
      </c>
      <c r="C283" t="e">
        <v>#N/A</v>
      </c>
      <c r="D283">
        <v>1</v>
      </c>
      <c r="E283">
        <v>4.5</v>
      </c>
      <c r="F283" s="1" t="s">
        <v>40</v>
      </c>
      <c r="G283" t="s">
        <v>35</v>
      </c>
      <c r="H283" t="s">
        <v>36</v>
      </c>
      <c r="I283" t="s">
        <v>398</v>
      </c>
      <c r="J283" t="s">
        <v>399</v>
      </c>
      <c r="K283">
        <v>1</v>
      </c>
      <c r="L283">
        <v>55</v>
      </c>
      <c r="M283" t="s">
        <v>40</v>
      </c>
      <c r="N283" t="s">
        <v>39</v>
      </c>
      <c r="O283" t="s">
        <v>40</v>
      </c>
      <c r="P283" t="s">
        <v>40</v>
      </c>
      <c r="Q283" t="s">
        <v>40</v>
      </c>
      <c r="S283" t="s">
        <v>40</v>
      </c>
      <c r="T283" t="s">
        <v>40</v>
      </c>
      <c r="U283" t="s">
        <v>40</v>
      </c>
      <c r="V283" t="s">
        <v>40</v>
      </c>
      <c r="X283" s="1">
        <v>43530</v>
      </c>
      <c r="Y283" t="s">
        <v>40</v>
      </c>
      <c r="Z283" t="s">
        <v>444</v>
      </c>
      <c r="AA283">
        <v>12.77766667</v>
      </c>
      <c r="AB283">
        <v>57.499499999999998</v>
      </c>
      <c r="AC283" s="1">
        <v>43560</v>
      </c>
      <c r="AD283">
        <v>30</v>
      </c>
      <c r="AE283" t="s">
        <v>451</v>
      </c>
      <c r="AF283">
        <v>4</v>
      </c>
      <c r="AG283" t="s">
        <v>440</v>
      </c>
      <c r="AH283">
        <v>31.3</v>
      </c>
      <c r="AI283" s="1">
        <v>44477</v>
      </c>
      <c r="AJ283">
        <v>10970541220</v>
      </c>
      <c r="AK283">
        <v>108619220</v>
      </c>
      <c r="AL283">
        <v>1.2999999999999999E-3</v>
      </c>
      <c r="AM283">
        <v>41.21</v>
      </c>
      <c r="AN283">
        <v>97.17</v>
      </c>
      <c r="AO283">
        <v>92.7</v>
      </c>
      <c r="AP283" t="s">
        <v>398</v>
      </c>
      <c r="AQ283" t="s">
        <v>46</v>
      </c>
      <c r="AR283">
        <v>-2.5758307991496099</v>
      </c>
      <c r="AS283" t="s">
        <v>35</v>
      </c>
      <c r="AT283" t="s">
        <v>35</v>
      </c>
      <c r="AU283" t="s">
        <v>403</v>
      </c>
      <c r="AV283" t="str">
        <f>_xlfn.IFNA(VLOOKUP($C283,[1]akclindata!$A:$U,17,FALSE),"NA")</f>
        <v>NA</v>
      </c>
      <c r="AW283" t="str">
        <f>_xlfn.IFNA(VLOOKUP($C283,[1]akclindata!$A:$U,17,FALSE),"NA")</f>
        <v>NA</v>
      </c>
      <c r="AX283" t="str">
        <f>_xlfn.IFNA(VLOOKUP($C283,[1]akclindata!$A:$U,7,FALSE),"NA")</f>
        <v>NA</v>
      </c>
      <c r="AY283" t="str">
        <f>_xlfn.IFNA(VLOOKUP($C283,[1]akclindata!$A:$U,8,FALSE),"NA")</f>
        <v>NA</v>
      </c>
      <c r="AZ283" t="str">
        <f>_xlfn.IFNA(VLOOKUP($C283,[1]akclindata!$A:$U,9,FALSE),"NA")</f>
        <v>NA</v>
      </c>
      <c r="BA283" t="str">
        <f>_xlfn.IFNA(VLOOKUP($C283,[1]akclindata!$A:$U,10,FALSE),"NA")</f>
        <v>NA</v>
      </c>
      <c r="BB283" t="str">
        <f>_xlfn.IFNA(VLOOKUP($C283,[1]akclindata!$A:$U,11,FALSE),"NA")</f>
        <v>NA</v>
      </c>
      <c r="BC283" s="1" t="str">
        <f>_xlfn.IFNA(VLOOKUP($C283,[1]akclindata!$A:$U,6,FALSE),"NA")</f>
        <v>NA</v>
      </c>
      <c r="BD283" s="1" t="str">
        <f>_xlfn.IFNA(VLOOKUP($C283,[1]akclindata!$A:$U,18,FALSE),"NA")</f>
        <v>NA</v>
      </c>
      <c r="BE283" s="1" t="str">
        <f>_xlfn.IFNA(VLOOKUP($C283,[1]akclindata!$A:$U,19,FALSE),"NA")</f>
        <v>NA</v>
      </c>
      <c r="BF283" s="1" t="str">
        <f>_xlfn.IFNA(VLOOKUP($C283,[1]akclindata!$A:$U,20,FALSE),"NA")</f>
        <v>NA</v>
      </c>
      <c r="BG283" t="str">
        <f>_xlfn.IFNA(VLOOKUP($C283,[1]akclindata!$A:$U,21,FALSE),"NA")</f>
        <v>NA</v>
      </c>
      <c r="BH283" s="1" t="str">
        <f>_xlfn.IFNA(VLOOKUP($C283,[2]Sheet1!$1:$1048576,6,FALSE),_xlfn.IFNA(VLOOKUP($C283,'[2]Transfer 06.03.22'!$1:$1048576,7,FALSE),_xlfn.IFNA(VLOOKUP($C283,'[2]Transfer 06.08.22'!$1:$1048576,7,FALSE),"None")))</f>
        <v>None</v>
      </c>
    </row>
    <row r="284" spans="1:60" x14ac:dyDescent="0.25">
      <c r="A284" t="s">
        <v>660</v>
      </c>
      <c r="B284">
        <v>4.4035358364693297E-3</v>
      </c>
      <c r="C284" t="e">
        <v>#N/A</v>
      </c>
      <c r="D284">
        <v>1</v>
      </c>
      <c r="E284">
        <v>4</v>
      </c>
      <c r="F284" s="1" t="s">
        <v>40</v>
      </c>
      <c r="G284" t="s">
        <v>35</v>
      </c>
      <c r="H284" t="s">
        <v>36</v>
      </c>
      <c r="I284" t="s">
        <v>398</v>
      </c>
      <c r="J284" t="s">
        <v>399</v>
      </c>
      <c r="K284">
        <v>2</v>
      </c>
      <c r="L284">
        <v>60</v>
      </c>
      <c r="M284" t="s">
        <v>40</v>
      </c>
      <c r="N284" t="s">
        <v>39</v>
      </c>
      <c r="O284" t="s">
        <v>40</v>
      </c>
      <c r="P284" t="s">
        <v>40</v>
      </c>
      <c r="Q284" t="s">
        <v>40</v>
      </c>
      <c r="S284" t="s">
        <v>40</v>
      </c>
      <c r="T284" t="s">
        <v>40</v>
      </c>
      <c r="U284" t="s">
        <v>40</v>
      </c>
      <c r="V284" t="s">
        <v>40</v>
      </c>
      <c r="X284" s="1">
        <v>43530</v>
      </c>
      <c r="Y284" t="s">
        <v>40</v>
      </c>
      <c r="Z284" t="s">
        <v>444</v>
      </c>
      <c r="AA284">
        <v>2.9135</v>
      </c>
      <c r="AB284">
        <v>11.654</v>
      </c>
      <c r="AC284" s="1">
        <v>43560</v>
      </c>
      <c r="AD284">
        <v>30</v>
      </c>
      <c r="AE284" t="s">
        <v>453</v>
      </c>
      <c r="AF284">
        <v>4</v>
      </c>
      <c r="AG284" t="s">
        <v>440</v>
      </c>
      <c r="AH284">
        <v>5.12</v>
      </c>
      <c r="AI284" s="1">
        <v>44477</v>
      </c>
      <c r="AJ284">
        <v>8737770782</v>
      </c>
      <c r="AK284">
        <v>86512582</v>
      </c>
      <c r="AL284">
        <v>1.4E-3</v>
      </c>
      <c r="AM284">
        <v>42.31</v>
      </c>
      <c r="AN284">
        <v>96.45</v>
      </c>
      <c r="AO284">
        <v>91.42</v>
      </c>
      <c r="AP284" t="s">
        <v>398</v>
      </c>
      <c r="AQ284" t="s">
        <v>53</v>
      </c>
      <c r="AR284">
        <v>-2.3542818105221701</v>
      </c>
      <c r="AS284" t="s">
        <v>35</v>
      </c>
      <c r="AT284" t="s">
        <v>35</v>
      </c>
      <c r="AU284" t="s">
        <v>410</v>
      </c>
      <c r="AV284" t="str">
        <f>_xlfn.IFNA(VLOOKUP($C284,[1]akclindata!$A:$U,17,FALSE),"NA")</f>
        <v>NA</v>
      </c>
      <c r="AW284" t="str">
        <f>_xlfn.IFNA(VLOOKUP($C284,[1]akclindata!$A:$U,17,FALSE),"NA")</f>
        <v>NA</v>
      </c>
      <c r="AX284" t="str">
        <f>_xlfn.IFNA(VLOOKUP($C284,[1]akclindata!$A:$U,7,FALSE),"NA")</f>
        <v>NA</v>
      </c>
      <c r="AY284" t="str">
        <f>_xlfn.IFNA(VLOOKUP($C284,[1]akclindata!$A:$U,8,FALSE),"NA")</f>
        <v>NA</v>
      </c>
      <c r="AZ284" t="str">
        <f>_xlfn.IFNA(VLOOKUP($C284,[1]akclindata!$A:$U,9,FALSE),"NA")</f>
        <v>NA</v>
      </c>
      <c r="BA284" t="str">
        <f>_xlfn.IFNA(VLOOKUP($C284,[1]akclindata!$A:$U,10,FALSE),"NA")</f>
        <v>NA</v>
      </c>
      <c r="BB284" t="str">
        <f>_xlfn.IFNA(VLOOKUP($C284,[1]akclindata!$A:$U,11,FALSE),"NA")</f>
        <v>NA</v>
      </c>
      <c r="BC284" s="1" t="str">
        <f>_xlfn.IFNA(VLOOKUP($C284,[1]akclindata!$A:$U,6,FALSE),"NA")</f>
        <v>NA</v>
      </c>
      <c r="BD284" s="1" t="str">
        <f>_xlfn.IFNA(VLOOKUP($C284,[1]akclindata!$A:$U,18,FALSE),"NA")</f>
        <v>NA</v>
      </c>
      <c r="BE284" s="1" t="str">
        <f>_xlfn.IFNA(VLOOKUP($C284,[1]akclindata!$A:$U,19,FALSE),"NA")</f>
        <v>NA</v>
      </c>
      <c r="BF284" s="1" t="str">
        <f>_xlfn.IFNA(VLOOKUP($C284,[1]akclindata!$A:$U,20,FALSE),"NA")</f>
        <v>NA</v>
      </c>
      <c r="BG284" t="str">
        <f>_xlfn.IFNA(VLOOKUP($C284,[1]akclindata!$A:$U,21,FALSE),"NA")</f>
        <v>NA</v>
      </c>
      <c r="BH284" s="1" t="str">
        <f>_xlfn.IFNA(VLOOKUP($C284,[2]Sheet1!$1:$1048576,6,FALSE),_xlfn.IFNA(VLOOKUP($C284,'[2]Transfer 06.03.22'!$1:$1048576,7,FALSE),_xlfn.IFNA(VLOOKUP($C284,'[2]Transfer 06.08.22'!$1:$1048576,7,FALSE),"None")))</f>
        <v>None</v>
      </c>
    </row>
    <row r="285" spans="1:60" x14ac:dyDescent="0.25">
      <c r="A285" t="s">
        <v>661</v>
      </c>
      <c r="B285">
        <v>7.2554209204370203E-3</v>
      </c>
      <c r="C285" t="e">
        <v>#N/A</v>
      </c>
      <c r="D285">
        <v>1</v>
      </c>
      <c r="E285">
        <v>3.8</v>
      </c>
      <c r="F285" s="1" t="s">
        <v>40</v>
      </c>
      <c r="G285" t="s">
        <v>35</v>
      </c>
      <c r="H285" t="s">
        <v>36</v>
      </c>
      <c r="I285" t="s">
        <v>398</v>
      </c>
      <c r="J285" t="s">
        <v>399</v>
      </c>
      <c r="K285">
        <v>2</v>
      </c>
      <c r="L285">
        <v>56</v>
      </c>
      <c r="M285" t="s">
        <v>40</v>
      </c>
      <c r="N285" t="s">
        <v>39</v>
      </c>
      <c r="O285" t="s">
        <v>40</v>
      </c>
      <c r="P285" t="s">
        <v>40</v>
      </c>
      <c r="Q285" t="s">
        <v>40</v>
      </c>
      <c r="S285" t="s">
        <v>40</v>
      </c>
      <c r="T285" t="s">
        <v>40</v>
      </c>
      <c r="U285" t="s">
        <v>40</v>
      </c>
      <c r="V285" t="s">
        <v>40</v>
      </c>
      <c r="X285" s="1">
        <v>43530</v>
      </c>
      <c r="Y285" t="s">
        <v>40</v>
      </c>
      <c r="Z285" t="s">
        <v>444</v>
      </c>
      <c r="AA285">
        <v>2.241973684</v>
      </c>
      <c r="AB285">
        <v>8.5195000000000007</v>
      </c>
      <c r="AC285" s="1">
        <v>43560</v>
      </c>
      <c r="AD285">
        <v>30</v>
      </c>
      <c r="AE285" t="s">
        <v>455</v>
      </c>
      <c r="AF285">
        <v>4</v>
      </c>
      <c r="AG285" t="s">
        <v>440</v>
      </c>
      <c r="AH285">
        <v>7.36</v>
      </c>
      <c r="AI285" s="1">
        <v>44477</v>
      </c>
      <c r="AJ285">
        <v>10761776644</v>
      </c>
      <c r="AK285">
        <v>106552244</v>
      </c>
      <c r="AL285">
        <v>2.5999999999999999E-3</v>
      </c>
      <c r="AM285">
        <v>42.84</v>
      </c>
      <c r="AN285">
        <v>97.05</v>
      </c>
      <c r="AO285">
        <v>92.58</v>
      </c>
      <c r="AP285" t="s">
        <v>398</v>
      </c>
      <c r="AQ285" t="s">
        <v>53</v>
      </c>
      <c r="AR285">
        <v>-2.1361749113295199</v>
      </c>
      <c r="AS285" t="s">
        <v>35</v>
      </c>
      <c r="AT285" t="s">
        <v>35</v>
      </c>
      <c r="AU285" t="s">
        <v>410</v>
      </c>
      <c r="AV285" t="str">
        <f>_xlfn.IFNA(VLOOKUP($C285,[1]akclindata!$A:$U,17,FALSE),"NA")</f>
        <v>NA</v>
      </c>
      <c r="AW285" t="str">
        <f>_xlfn.IFNA(VLOOKUP($C285,[1]akclindata!$A:$U,17,FALSE),"NA")</f>
        <v>NA</v>
      </c>
      <c r="AX285" t="str">
        <f>_xlfn.IFNA(VLOOKUP($C285,[1]akclindata!$A:$U,7,FALSE),"NA")</f>
        <v>NA</v>
      </c>
      <c r="AY285" t="str">
        <f>_xlfn.IFNA(VLOOKUP($C285,[1]akclindata!$A:$U,8,FALSE),"NA")</f>
        <v>NA</v>
      </c>
      <c r="AZ285" t="str">
        <f>_xlfn.IFNA(VLOOKUP($C285,[1]akclindata!$A:$U,9,FALSE),"NA")</f>
        <v>NA</v>
      </c>
      <c r="BA285" t="str">
        <f>_xlfn.IFNA(VLOOKUP($C285,[1]akclindata!$A:$U,10,FALSE),"NA")</f>
        <v>NA</v>
      </c>
      <c r="BB285" t="str">
        <f>_xlfn.IFNA(VLOOKUP($C285,[1]akclindata!$A:$U,11,FALSE),"NA")</f>
        <v>NA</v>
      </c>
      <c r="BC285" s="1" t="str">
        <f>_xlfn.IFNA(VLOOKUP($C285,[1]akclindata!$A:$U,6,FALSE),"NA")</f>
        <v>NA</v>
      </c>
      <c r="BD285" s="1" t="str">
        <f>_xlfn.IFNA(VLOOKUP($C285,[1]akclindata!$A:$U,18,FALSE),"NA")</f>
        <v>NA</v>
      </c>
      <c r="BE285" s="1" t="str">
        <f>_xlfn.IFNA(VLOOKUP($C285,[1]akclindata!$A:$U,19,FALSE),"NA")</f>
        <v>NA</v>
      </c>
      <c r="BF285" s="1" t="str">
        <f>_xlfn.IFNA(VLOOKUP($C285,[1]akclindata!$A:$U,20,FALSE),"NA")</f>
        <v>NA</v>
      </c>
      <c r="BG285" t="str">
        <f>_xlfn.IFNA(VLOOKUP($C285,[1]akclindata!$A:$U,21,FALSE),"NA")</f>
        <v>NA</v>
      </c>
      <c r="BH285" s="1" t="str">
        <f>_xlfn.IFNA(VLOOKUP($C285,[2]Sheet1!$1:$1048576,6,FALSE),_xlfn.IFNA(VLOOKUP($C285,'[2]Transfer 06.03.22'!$1:$1048576,7,FALSE),_xlfn.IFNA(VLOOKUP($C285,'[2]Transfer 06.08.22'!$1:$1048576,7,FALSE),"None")))</f>
        <v>None</v>
      </c>
    </row>
    <row r="286" spans="1:60" x14ac:dyDescent="0.25">
      <c r="A286" t="s">
        <v>662</v>
      </c>
      <c r="B286">
        <v>2.03041360583493E-3</v>
      </c>
      <c r="C286" t="e">
        <v>#N/A</v>
      </c>
      <c r="D286">
        <v>1</v>
      </c>
      <c r="E286">
        <v>2.6</v>
      </c>
      <c r="F286" s="1" t="s">
        <v>40</v>
      </c>
      <c r="G286" t="s">
        <v>35</v>
      </c>
      <c r="H286" t="s">
        <v>36</v>
      </c>
      <c r="I286" t="s">
        <v>398</v>
      </c>
      <c r="J286" t="s">
        <v>399</v>
      </c>
      <c r="K286">
        <v>2</v>
      </c>
      <c r="L286">
        <v>51</v>
      </c>
      <c r="M286" t="s">
        <v>40</v>
      </c>
      <c r="N286" t="s">
        <v>39</v>
      </c>
      <c r="O286" t="s">
        <v>40</v>
      </c>
      <c r="P286" t="s">
        <v>40</v>
      </c>
      <c r="Q286" t="s">
        <v>40</v>
      </c>
      <c r="S286" t="s">
        <v>40</v>
      </c>
      <c r="T286" t="s">
        <v>40</v>
      </c>
      <c r="U286" t="s">
        <v>40</v>
      </c>
      <c r="V286" t="s">
        <v>40</v>
      </c>
      <c r="X286" s="1">
        <v>43530</v>
      </c>
      <c r="Y286" t="s">
        <v>40</v>
      </c>
      <c r="Z286" t="s">
        <v>444</v>
      </c>
      <c r="AA286">
        <v>4.8298076920000002</v>
      </c>
      <c r="AB286">
        <v>12.557499999999999</v>
      </c>
      <c r="AC286" s="1">
        <v>43560</v>
      </c>
      <c r="AD286">
        <v>30</v>
      </c>
      <c r="AE286" t="s">
        <v>457</v>
      </c>
      <c r="AF286">
        <v>4</v>
      </c>
      <c r="AG286" t="s">
        <v>440</v>
      </c>
      <c r="AH286">
        <v>8.9700000000000006</v>
      </c>
      <c r="AI286" s="1">
        <v>44477</v>
      </c>
      <c r="AJ286">
        <v>10696096142</v>
      </c>
      <c r="AK286">
        <v>105901942</v>
      </c>
      <c r="AL286">
        <v>1.2999999999999999E-3</v>
      </c>
      <c r="AM286">
        <v>42.12</v>
      </c>
      <c r="AN286">
        <v>96.68</v>
      </c>
      <c r="AO286">
        <v>92.01</v>
      </c>
      <c r="AP286" t="s">
        <v>398</v>
      </c>
      <c r="AQ286" t="s">
        <v>53</v>
      </c>
      <c r="AR286">
        <v>-2.6915327911798101</v>
      </c>
      <c r="AS286" t="s">
        <v>35</v>
      </c>
      <c r="AT286" t="s">
        <v>35</v>
      </c>
      <c r="AU286" t="s">
        <v>410</v>
      </c>
      <c r="AV286" t="str">
        <f>_xlfn.IFNA(VLOOKUP($C286,[1]akclindata!$A:$U,17,FALSE),"NA")</f>
        <v>NA</v>
      </c>
      <c r="AW286" t="str">
        <f>_xlfn.IFNA(VLOOKUP($C286,[1]akclindata!$A:$U,17,FALSE),"NA")</f>
        <v>NA</v>
      </c>
      <c r="AX286" t="str">
        <f>_xlfn.IFNA(VLOOKUP($C286,[1]akclindata!$A:$U,7,FALSE),"NA")</f>
        <v>NA</v>
      </c>
      <c r="AY286" t="str">
        <f>_xlfn.IFNA(VLOOKUP($C286,[1]akclindata!$A:$U,8,FALSE),"NA")</f>
        <v>NA</v>
      </c>
      <c r="AZ286" t="str">
        <f>_xlfn.IFNA(VLOOKUP($C286,[1]akclindata!$A:$U,9,FALSE),"NA")</f>
        <v>NA</v>
      </c>
      <c r="BA286" t="str">
        <f>_xlfn.IFNA(VLOOKUP($C286,[1]akclindata!$A:$U,10,FALSE),"NA")</f>
        <v>NA</v>
      </c>
      <c r="BB286" t="str">
        <f>_xlfn.IFNA(VLOOKUP($C286,[1]akclindata!$A:$U,11,FALSE),"NA")</f>
        <v>NA</v>
      </c>
      <c r="BC286" s="1" t="str">
        <f>_xlfn.IFNA(VLOOKUP($C286,[1]akclindata!$A:$U,6,FALSE),"NA")</f>
        <v>NA</v>
      </c>
      <c r="BD286" s="1" t="str">
        <f>_xlfn.IFNA(VLOOKUP($C286,[1]akclindata!$A:$U,18,FALSE),"NA")</f>
        <v>NA</v>
      </c>
      <c r="BE286" s="1" t="str">
        <f>_xlfn.IFNA(VLOOKUP($C286,[1]akclindata!$A:$U,19,FALSE),"NA")</f>
        <v>NA</v>
      </c>
      <c r="BF286" s="1" t="str">
        <f>_xlfn.IFNA(VLOOKUP($C286,[1]akclindata!$A:$U,20,FALSE),"NA")</f>
        <v>NA</v>
      </c>
      <c r="BG286" t="str">
        <f>_xlfn.IFNA(VLOOKUP($C286,[1]akclindata!$A:$U,21,FALSE),"NA")</f>
        <v>NA</v>
      </c>
      <c r="BH286" s="1" t="str">
        <f>_xlfn.IFNA(VLOOKUP($C286,[2]Sheet1!$1:$1048576,6,FALSE),_xlfn.IFNA(VLOOKUP($C286,'[2]Transfer 06.03.22'!$1:$1048576,7,FALSE),_xlfn.IFNA(VLOOKUP($C286,'[2]Transfer 06.08.22'!$1:$1048576,7,FALSE),"None")))</f>
        <v>None</v>
      </c>
    </row>
    <row r="287" spans="1:60" x14ac:dyDescent="0.25">
      <c r="A287" t="s">
        <v>663</v>
      </c>
      <c r="B287">
        <v>1.13049653264008E-3</v>
      </c>
      <c r="C287" t="e">
        <v>#N/A</v>
      </c>
      <c r="D287">
        <v>1</v>
      </c>
      <c r="E287">
        <v>3.7</v>
      </c>
      <c r="F287" s="1" t="s">
        <v>40</v>
      </c>
      <c r="G287" t="s">
        <v>35</v>
      </c>
      <c r="H287" t="s">
        <v>36</v>
      </c>
      <c r="I287" t="s">
        <v>398</v>
      </c>
      <c r="J287" t="s">
        <v>399</v>
      </c>
      <c r="K287">
        <v>2</v>
      </c>
      <c r="L287">
        <v>63</v>
      </c>
      <c r="M287" t="s">
        <v>40</v>
      </c>
      <c r="N287" t="s">
        <v>39</v>
      </c>
      <c r="O287" t="s">
        <v>40</v>
      </c>
      <c r="P287" t="s">
        <v>40</v>
      </c>
      <c r="Q287" t="s">
        <v>40</v>
      </c>
      <c r="S287" t="s">
        <v>40</v>
      </c>
      <c r="T287" t="s">
        <v>40</v>
      </c>
      <c r="U287" t="s">
        <v>40</v>
      </c>
      <c r="V287" t="s">
        <v>40</v>
      </c>
      <c r="X287" s="1">
        <v>43530</v>
      </c>
      <c r="Y287" t="s">
        <v>40</v>
      </c>
      <c r="Z287" t="s">
        <v>444</v>
      </c>
      <c r="AA287">
        <v>4.2841891890000001</v>
      </c>
      <c r="AB287">
        <v>15.8515</v>
      </c>
      <c r="AC287" s="1">
        <v>43560</v>
      </c>
      <c r="AD287">
        <v>30</v>
      </c>
      <c r="AE287" t="s">
        <v>459</v>
      </c>
      <c r="AF287">
        <v>4</v>
      </c>
      <c r="AG287" t="s">
        <v>440</v>
      </c>
      <c r="AH287">
        <v>12.19</v>
      </c>
      <c r="AI287" s="1">
        <v>44477</v>
      </c>
      <c r="AJ287">
        <v>10317043142</v>
      </c>
      <c r="AK287">
        <v>102148942</v>
      </c>
      <c r="AL287">
        <v>2.5999999999999999E-3</v>
      </c>
      <c r="AM287">
        <v>43.37</v>
      </c>
      <c r="AN287">
        <v>96.68</v>
      </c>
      <c r="AO287">
        <v>92.26</v>
      </c>
      <c r="AP287" t="s">
        <v>398</v>
      </c>
      <c r="AQ287" t="s">
        <v>53</v>
      </c>
      <c r="AR287">
        <v>-2.9462395192122499</v>
      </c>
      <c r="AS287" t="s">
        <v>35</v>
      </c>
      <c r="AT287" t="s">
        <v>35</v>
      </c>
      <c r="AU287" t="s">
        <v>410</v>
      </c>
      <c r="AV287" t="str">
        <f>_xlfn.IFNA(VLOOKUP($C287,[1]akclindata!$A:$U,17,FALSE),"NA")</f>
        <v>NA</v>
      </c>
      <c r="AW287" t="str">
        <f>_xlfn.IFNA(VLOOKUP($C287,[1]akclindata!$A:$U,17,FALSE),"NA")</f>
        <v>NA</v>
      </c>
      <c r="AX287" t="str">
        <f>_xlfn.IFNA(VLOOKUP($C287,[1]akclindata!$A:$U,7,FALSE),"NA")</f>
        <v>NA</v>
      </c>
      <c r="AY287" t="str">
        <f>_xlfn.IFNA(VLOOKUP($C287,[1]akclindata!$A:$U,8,FALSE),"NA")</f>
        <v>NA</v>
      </c>
      <c r="AZ287" t="str">
        <f>_xlfn.IFNA(VLOOKUP($C287,[1]akclindata!$A:$U,9,FALSE),"NA")</f>
        <v>NA</v>
      </c>
      <c r="BA287" t="str">
        <f>_xlfn.IFNA(VLOOKUP($C287,[1]akclindata!$A:$U,10,FALSE),"NA")</f>
        <v>NA</v>
      </c>
      <c r="BB287" t="str">
        <f>_xlfn.IFNA(VLOOKUP($C287,[1]akclindata!$A:$U,11,FALSE),"NA")</f>
        <v>NA</v>
      </c>
      <c r="BC287" s="1" t="str">
        <f>_xlfn.IFNA(VLOOKUP($C287,[1]akclindata!$A:$U,6,FALSE),"NA")</f>
        <v>NA</v>
      </c>
      <c r="BD287" s="1" t="str">
        <f>_xlfn.IFNA(VLOOKUP($C287,[1]akclindata!$A:$U,18,FALSE),"NA")</f>
        <v>NA</v>
      </c>
      <c r="BE287" s="1" t="str">
        <f>_xlfn.IFNA(VLOOKUP($C287,[1]akclindata!$A:$U,19,FALSE),"NA")</f>
        <v>NA</v>
      </c>
      <c r="BF287" s="1" t="str">
        <f>_xlfn.IFNA(VLOOKUP($C287,[1]akclindata!$A:$U,20,FALSE),"NA")</f>
        <v>NA</v>
      </c>
      <c r="BG287" t="str">
        <f>_xlfn.IFNA(VLOOKUP($C287,[1]akclindata!$A:$U,21,FALSE),"NA")</f>
        <v>NA</v>
      </c>
      <c r="BH287" s="1" t="str">
        <f>_xlfn.IFNA(VLOOKUP($C287,[2]Sheet1!$1:$1048576,6,FALSE),_xlfn.IFNA(VLOOKUP($C287,'[2]Transfer 06.03.22'!$1:$1048576,7,FALSE),_xlfn.IFNA(VLOOKUP($C287,'[2]Transfer 06.08.22'!$1:$1048576,7,FALSE),"None")))</f>
        <v>None</v>
      </c>
    </row>
    <row r="288" spans="1:60" x14ac:dyDescent="0.25">
      <c r="A288" t="s">
        <v>664</v>
      </c>
      <c r="B288">
        <v>2.34871662967477E-2</v>
      </c>
      <c r="C288" t="e">
        <v>#N/A</v>
      </c>
      <c r="D288">
        <v>1</v>
      </c>
      <c r="E288">
        <v>3.9</v>
      </c>
      <c r="F288" s="1" t="s">
        <v>40</v>
      </c>
      <c r="G288" t="s">
        <v>35</v>
      </c>
      <c r="H288" t="s">
        <v>36</v>
      </c>
      <c r="I288" t="s">
        <v>398</v>
      </c>
      <c r="J288" t="s">
        <v>399</v>
      </c>
      <c r="K288">
        <v>1</v>
      </c>
      <c r="L288">
        <v>60</v>
      </c>
      <c r="M288" t="s">
        <v>40</v>
      </c>
      <c r="N288" t="s">
        <v>39</v>
      </c>
      <c r="O288" t="s">
        <v>40</v>
      </c>
      <c r="P288" t="s">
        <v>40</v>
      </c>
      <c r="Q288" t="s">
        <v>40</v>
      </c>
      <c r="S288" t="s">
        <v>40</v>
      </c>
      <c r="T288" t="s">
        <v>40</v>
      </c>
      <c r="U288" t="s">
        <v>40</v>
      </c>
      <c r="V288" t="s">
        <v>40</v>
      </c>
      <c r="X288" s="1">
        <v>43530</v>
      </c>
      <c r="Y288" t="s">
        <v>40</v>
      </c>
      <c r="Z288" t="s">
        <v>444</v>
      </c>
      <c r="AA288">
        <v>7.5305128210000003</v>
      </c>
      <c r="AB288">
        <v>29.369</v>
      </c>
      <c r="AC288" s="1">
        <v>43560</v>
      </c>
      <c r="AD288">
        <v>30</v>
      </c>
      <c r="AE288" t="s">
        <v>461</v>
      </c>
      <c r="AF288">
        <v>4</v>
      </c>
      <c r="AG288" t="s">
        <v>440</v>
      </c>
      <c r="AH288">
        <v>14.03</v>
      </c>
      <c r="AI288" s="1">
        <v>44477</v>
      </c>
      <c r="AJ288">
        <v>9569476896</v>
      </c>
      <c r="AK288">
        <v>94747296</v>
      </c>
      <c r="AL288">
        <v>2.5999999999999999E-3</v>
      </c>
      <c r="AM288">
        <v>42.39</v>
      </c>
      <c r="AN288">
        <v>97.36</v>
      </c>
      <c r="AO288">
        <v>93.25</v>
      </c>
      <c r="AP288" t="s">
        <v>398</v>
      </c>
      <c r="AQ288" t="s">
        <v>46</v>
      </c>
      <c r="AR288">
        <v>-1.6188473325838</v>
      </c>
      <c r="AS288" t="s">
        <v>35</v>
      </c>
      <c r="AT288" t="s">
        <v>35</v>
      </c>
      <c r="AU288" t="s">
        <v>403</v>
      </c>
      <c r="AV288" t="str">
        <f>_xlfn.IFNA(VLOOKUP($C288,[1]akclindata!$A:$U,17,FALSE),"NA")</f>
        <v>NA</v>
      </c>
      <c r="AW288" t="str">
        <f>_xlfn.IFNA(VLOOKUP($C288,[1]akclindata!$A:$U,17,FALSE),"NA")</f>
        <v>NA</v>
      </c>
      <c r="AX288" t="str">
        <f>_xlfn.IFNA(VLOOKUP($C288,[1]akclindata!$A:$U,7,FALSE),"NA")</f>
        <v>NA</v>
      </c>
      <c r="AY288" t="str">
        <f>_xlfn.IFNA(VLOOKUP($C288,[1]akclindata!$A:$U,8,FALSE),"NA")</f>
        <v>NA</v>
      </c>
      <c r="AZ288" t="str">
        <f>_xlfn.IFNA(VLOOKUP($C288,[1]akclindata!$A:$U,9,FALSE),"NA")</f>
        <v>NA</v>
      </c>
      <c r="BA288" t="str">
        <f>_xlfn.IFNA(VLOOKUP($C288,[1]akclindata!$A:$U,10,FALSE),"NA")</f>
        <v>NA</v>
      </c>
      <c r="BB288" t="str">
        <f>_xlfn.IFNA(VLOOKUP($C288,[1]akclindata!$A:$U,11,FALSE),"NA")</f>
        <v>NA</v>
      </c>
      <c r="BC288" s="1" t="str">
        <f>_xlfn.IFNA(VLOOKUP($C288,[1]akclindata!$A:$U,6,FALSE),"NA")</f>
        <v>NA</v>
      </c>
      <c r="BD288" s="1" t="str">
        <f>_xlfn.IFNA(VLOOKUP($C288,[1]akclindata!$A:$U,18,FALSE),"NA")</f>
        <v>NA</v>
      </c>
      <c r="BE288" s="1" t="str">
        <f>_xlfn.IFNA(VLOOKUP($C288,[1]akclindata!$A:$U,19,FALSE),"NA")</f>
        <v>NA</v>
      </c>
      <c r="BF288" s="1" t="str">
        <f>_xlfn.IFNA(VLOOKUP($C288,[1]akclindata!$A:$U,20,FALSE),"NA")</f>
        <v>NA</v>
      </c>
      <c r="BG288" t="str">
        <f>_xlfn.IFNA(VLOOKUP($C288,[1]akclindata!$A:$U,21,FALSE),"NA")</f>
        <v>NA</v>
      </c>
      <c r="BH288" s="1" t="str">
        <f>_xlfn.IFNA(VLOOKUP($C288,[2]Sheet1!$1:$1048576,6,FALSE),_xlfn.IFNA(VLOOKUP($C288,'[2]Transfer 06.03.22'!$1:$1048576,7,FALSE),_xlfn.IFNA(VLOOKUP($C288,'[2]Transfer 06.08.22'!$1:$1048576,7,FALSE),"None")))</f>
        <v>None</v>
      </c>
    </row>
    <row r="289" spans="1:60" x14ac:dyDescent="0.25">
      <c r="A289" t="s">
        <v>665</v>
      </c>
      <c r="B289">
        <v>1.5718565250018601E-3</v>
      </c>
      <c r="C289" t="e">
        <v>#N/A</v>
      </c>
      <c r="D289">
        <v>1</v>
      </c>
      <c r="E289">
        <v>3.7</v>
      </c>
      <c r="F289" s="1" t="s">
        <v>40</v>
      </c>
      <c r="G289" t="s">
        <v>35</v>
      </c>
      <c r="H289" t="s">
        <v>36</v>
      </c>
      <c r="I289" t="s">
        <v>398</v>
      </c>
      <c r="J289" t="s">
        <v>399</v>
      </c>
      <c r="K289">
        <v>1</v>
      </c>
      <c r="L289">
        <v>51</v>
      </c>
      <c r="M289" t="s">
        <v>40</v>
      </c>
      <c r="N289" t="s">
        <v>39</v>
      </c>
      <c r="O289" t="s">
        <v>40</v>
      </c>
      <c r="P289" t="s">
        <v>40</v>
      </c>
      <c r="Q289" t="s">
        <v>40</v>
      </c>
      <c r="S289" t="s">
        <v>40</v>
      </c>
      <c r="T289" t="s">
        <v>40</v>
      </c>
      <c r="U289" t="s">
        <v>40</v>
      </c>
      <c r="V289" t="s">
        <v>40</v>
      </c>
      <c r="X289" s="1">
        <v>43530</v>
      </c>
      <c r="Y289" t="s">
        <v>40</v>
      </c>
      <c r="Z289" t="s">
        <v>444</v>
      </c>
      <c r="AA289">
        <v>1.9525675680000001</v>
      </c>
      <c r="AB289">
        <v>7.2244999999999999</v>
      </c>
      <c r="AC289" s="1">
        <v>43560</v>
      </c>
      <c r="AD289">
        <v>30</v>
      </c>
      <c r="AE289" t="s">
        <v>463</v>
      </c>
      <c r="AF289">
        <v>4</v>
      </c>
      <c r="AG289" t="s">
        <v>440</v>
      </c>
      <c r="AH289">
        <v>4.95</v>
      </c>
      <c r="AI289" s="1">
        <v>44477</v>
      </c>
      <c r="AJ289">
        <v>9121717838</v>
      </c>
      <c r="AK289">
        <v>90314038</v>
      </c>
      <c r="AL289">
        <v>1.2999999999999999E-3</v>
      </c>
      <c r="AM289">
        <v>43.37</v>
      </c>
      <c r="AN289">
        <v>95.75</v>
      </c>
      <c r="AO289">
        <v>90.73</v>
      </c>
      <c r="AP289" t="s">
        <v>398</v>
      </c>
      <c r="AQ289" t="s">
        <v>46</v>
      </c>
      <c r="AR289">
        <v>-2.8029039120737198</v>
      </c>
      <c r="AS289" t="s">
        <v>35</v>
      </c>
      <c r="AT289" t="s">
        <v>35</v>
      </c>
      <c r="AU289" t="s">
        <v>403</v>
      </c>
      <c r="AV289" t="str">
        <f>_xlfn.IFNA(VLOOKUP($C289,[1]akclindata!$A:$U,17,FALSE),"NA")</f>
        <v>NA</v>
      </c>
      <c r="AW289" t="str">
        <f>_xlfn.IFNA(VLOOKUP($C289,[1]akclindata!$A:$U,17,FALSE),"NA")</f>
        <v>NA</v>
      </c>
      <c r="AX289" t="str">
        <f>_xlfn.IFNA(VLOOKUP($C289,[1]akclindata!$A:$U,7,FALSE),"NA")</f>
        <v>NA</v>
      </c>
      <c r="AY289" t="str">
        <f>_xlfn.IFNA(VLOOKUP($C289,[1]akclindata!$A:$U,8,FALSE),"NA")</f>
        <v>NA</v>
      </c>
      <c r="AZ289" t="str">
        <f>_xlfn.IFNA(VLOOKUP($C289,[1]akclindata!$A:$U,9,FALSE),"NA")</f>
        <v>NA</v>
      </c>
      <c r="BA289" t="str">
        <f>_xlfn.IFNA(VLOOKUP($C289,[1]akclindata!$A:$U,10,FALSE),"NA")</f>
        <v>NA</v>
      </c>
      <c r="BB289" t="str">
        <f>_xlfn.IFNA(VLOOKUP($C289,[1]akclindata!$A:$U,11,FALSE),"NA")</f>
        <v>NA</v>
      </c>
      <c r="BC289" s="1" t="str">
        <f>_xlfn.IFNA(VLOOKUP($C289,[1]akclindata!$A:$U,6,FALSE),"NA")</f>
        <v>NA</v>
      </c>
      <c r="BD289" s="1" t="str">
        <f>_xlfn.IFNA(VLOOKUP($C289,[1]akclindata!$A:$U,18,FALSE),"NA")</f>
        <v>NA</v>
      </c>
      <c r="BE289" s="1" t="str">
        <f>_xlfn.IFNA(VLOOKUP($C289,[1]akclindata!$A:$U,19,FALSE),"NA")</f>
        <v>NA</v>
      </c>
      <c r="BF289" s="1" t="str">
        <f>_xlfn.IFNA(VLOOKUP($C289,[1]akclindata!$A:$U,20,FALSE),"NA")</f>
        <v>NA</v>
      </c>
      <c r="BG289" t="str">
        <f>_xlfn.IFNA(VLOOKUP($C289,[1]akclindata!$A:$U,21,FALSE),"NA")</f>
        <v>NA</v>
      </c>
      <c r="BH289" s="1" t="str">
        <f>_xlfn.IFNA(VLOOKUP($C289,[2]Sheet1!$1:$1048576,6,FALSE),_xlfn.IFNA(VLOOKUP($C289,'[2]Transfer 06.03.22'!$1:$1048576,7,FALSE),_xlfn.IFNA(VLOOKUP($C289,'[2]Transfer 06.08.22'!$1:$1048576,7,FALSE),"None")))</f>
        <v>None</v>
      </c>
    </row>
    <row r="290" spans="1:60" x14ac:dyDescent="0.25">
      <c r="A290" t="s">
        <v>666</v>
      </c>
      <c r="B290" s="3">
        <v>7.6425371343333997E-4</v>
      </c>
      <c r="C290" t="e">
        <v>#N/A</v>
      </c>
      <c r="D290">
        <v>1</v>
      </c>
      <c r="E290">
        <v>3.9</v>
      </c>
      <c r="F290" s="1" t="s">
        <v>40</v>
      </c>
      <c r="G290" t="s">
        <v>35</v>
      </c>
      <c r="H290" t="s">
        <v>36</v>
      </c>
      <c r="I290" t="s">
        <v>398</v>
      </c>
      <c r="J290" t="s">
        <v>399</v>
      </c>
      <c r="K290">
        <v>1</v>
      </c>
      <c r="L290">
        <v>67</v>
      </c>
      <c r="M290" t="s">
        <v>40</v>
      </c>
      <c r="N290" t="s">
        <v>39</v>
      </c>
      <c r="O290" t="s">
        <v>40</v>
      </c>
      <c r="P290" t="s">
        <v>40</v>
      </c>
      <c r="Q290" t="s">
        <v>40</v>
      </c>
      <c r="S290" t="s">
        <v>40</v>
      </c>
      <c r="T290" t="s">
        <v>40</v>
      </c>
      <c r="U290" t="s">
        <v>40</v>
      </c>
      <c r="V290" t="s">
        <v>40</v>
      </c>
      <c r="X290" s="1">
        <v>43530</v>
      </c>
      <c r="Y290" t="s">
        <v>40</v>
      </c>
      <c r="Z290" t="s">
        <v>444</v>
      </c>
      <c r="AA290">
        <v>3.0408974359999998</v>
      </c>
      <c r="AB290">
        <v>11.859500000000001</v>
      </c>
      <c r="AC290" s="1">
        <v>43565</v>
      </c>
      <c r="AD290">
        <v>32</v>
      </c>
      <c r="AE290" t="s">
        <v>459</v>
      </c>
      <c r="AF290">
        <v>4</v>
      </c>
      <c r="AG290" t="s">
        <v>440</v>
      </c>
      <c r="AH290">
        <v>8.8699999999999992</v>
      </c>
      <c r="AI290" s="1">
        <v>44477</v>
      </c>
      <c r="AJ290">
        <v>10134704408</v>
      </c>
      <c r="AK290">
        <v>100343608</v>
      </c>
      <c r="AL290">
        <v>2.5999999999999999E-3</v>
      </c>
      <c r="AM290">
        <v>42.56</v>
      </c>
      <c r="AN290">
        <v>97.1</v>
      </c>
      <c r="AO290">
        <v>93.05</v>
      </c>
      <c r="AP290" t="s">
        <v>398</v>
      </c>
      <c r="AQ290" t="s">
        <v>46</v>
      </c>
      <c r="AR290">
        <v>-3.1164304043353801</v>
      </c>
      <c r="AS290" t="s">
        <v>35</v>
      </c>
      <c r="AT290" t="s">
        <v>35</v>
      </c>
      <c r="AU290" t="s">
        <v>403</v>
      </c>
      <c r="AV290" t="str">
        <f>_xlfn.IFNA(VLOOKUP($C290,[1]akclindata!$A:$U,17,FALSE),"NA")</f>
        <v>NA</v>
      </c>
      <c r="AW290" t="str">
        <f>_xlfn.IFNA(VLOOKUP($C290,[1]akclindata!$A:$U,17,FALSE),"NA")</f>
        <v>NA</v>
      </c>
      <c r="AX290" t="str">
        <f>_xlfn.IFNA(VLOOKUP($C290,[1]akclindata!$A:$U,7,FALSE),"NA")</f>
        <v>NA</v>
      </c>
      <c r="AY290" t="str">
        <f>_xlfn.IFNA(VLOOKUP($C290,[1]akclindata!$A:$U,8,FALSE),"NA")</f>
        <v>NA</v>
      </c>
      <c r="AZ290" t="str">
        <f>_xlfn.IFNA(VLOOKUP($C290,[1]akclindata!$A:$U,9,FALSE),"NA")</f>
        <v>NA</v>
      </c>
      <c r="BA290" t="str">
        <f>_xlfn.IFNA(VLOOKUP($C290,[1]akclindata!$A:$U,10,FALSE),"NA")</f>
        <v>NA</v>
      </c>
      <c r="BB290" t="str">
        <f>_xlfn.IFNA(VLOOKUP($C290,[1]akclindata!$A:$U,11,FALSE),"NA")</f>
        <v>NA</v>
      </c>
      <c r="BC290" s="1" t="str">
        <f>_xlfn.IFNA(VLOOKUP($C290,[1]akclindata!$A:$U,6,FALSE),"NA")</f>
        <v>NA</v>
      </c>
      <c r="BD290" s="1" t="str">
        <f>_xlfn.IFNA(VLOOKUP($C290,[1]akclindata!$A:$U,18,FALSE),"NA")</f>
        <v>NA</v>
      </c>
      <c r="BE290" s="1" t="str">
        <f>_xlfn.IFNA(VLOOKUP($C290,[1]akclindata!$A:$U,19,FALSE),"NA")</f>
        <v>NA</v>
      </c>
      <c r="BF290" s="1" t="str">
        <f>_xlfn.IFNA(VLOOKUP($C290,[1]akclindata!$A:$U,20,FALSE),"NA")</f>
        <v>NA</v>
      </c>
      <c r="BG290" t="str">
        <f>_xlfn.IFNA(VLOOKUP($C290,[1]akclindata!$A:$U,21,FALSE),"NA")</f>
        <v>NA</v>
      </c>
      <c r="BH290" s="1" t="str">
        <f>_xlfn.IFNA(VLOOKUP($C290,[2]Sheet1!$1:$1048576,6,FALSE),_xlfn.IFNA(VLOOKUP($C290,'[2]Transfer 06.03.22'!$1:$1048576,7,FALSE),_xlfn.IFNA(VLOOKUP($C290,'[2]Transfer 06.08.22'!$1:$1048576,7,FALSE),"None")))</f>
        <v>None</v>
      </c>
    </row>
    <row r="291" spans="1:60" x14ac:dyDescent="0.25">
      <c r="A291" t="s">
        <v>667</v>
      </c>
      <c r="B291">
        <v>9.7113603664280897E-3</v>
      </c>
      <c r="C291" t="e">
        <v>#N/A</v>
      </c>
      <c r="D291">
        <v>1</v>
      </c>
      <c r="E291">
        <v>4</v>
      </c>
      <c r="F291" s="1" t="s">
        <v>40</v>
      </c>
      <c r="G291" t="s">
        <v>35</v>
      </c>
      <c r="H291" t="s">
        <v>36</v>
      </c>
      <c r="I291" t="s">
        <v>398</v>
      </c>
      <c r="J291" t="s">
        <v>399</v>
      </c>
      <c r="K291">
        <v>1</v>
      </c>
      <c r="L291">
        <v>60</v>
      </c>
      <c r="M291" t="s">
        <v>40</v>
      </c>
      <c r="N291" t="s">
        <v>39</v>
      </c>
      <c r="O291" t="s">
        <v>40</v>
      </c>
      <c r="P291" t="s">
        <v>40</v>
      </c>
      <c r="Q291" t="s">
        <v>40</v>
      </c>
      <c r="S291" t="s">
        <v>40</v>
      </c>
      <c r="T291" t="s">
        <v>40</v>
      </c>
      <c r="U291" t="s">
        <v>40</v>
      </c>
      <c r="V291" t="s">
        <v>40</v>
      </c>
      <c r="X291" s="1">
        <v>43530</v>
      </c>
      <c r="Y291" t="s">
        <v>40</v>
      </c>
      <c r="Z291" t="s">
        <v>444</v>
      </c>
      <c r="AA291">
        <v>2.8848750000000001</v>
      </c>
      <c r="AB291">
        <v>11.5395</v>
      </c>
      <c r="AC291" s="1">
        <v>43565</v>
      </c>
      <c r="AD291">
        <v>32</v>
      </c>
      <c r="AE291" t="s">
        <v>461</v>
      </c>
      <c r="AF291">
        <v>4</v>
      </c>
      <c r="AG291" t="s">
        <v>440</v>
      </c>
      <c r="AH291">
        <v>8.67</v>
      </c>
      <c r="AI291" s="1">
        <v>44477</v>
      </c>
      <c r="AJ291">
        <v>9113173238</v>
      </c>
      <c r="AK291">
        <v>90229438</v>
      </c>
      <c r="AL291">
        <v>1.6000000000000001E-3</v>
      </c>
      <c r="AM291">
        <v>43</v>
      </c>
      <c r="AN291">
        <v>95.94</v>
      </c>
      <c r="AO291">
        <v>91.14</v>
      </c>
      <c r="AP291" t="s">
        <v>398</v>
      </c>
      <c r="AQ291" t="s">
        <v>46</v>
      </c>
      <c r="AR291">
        <v>-2.00848172685216</v>
      </c>
      <c r="AS291" t="s">
        <v>35</v>
      </c>
      <c r="AT291" t="s">
        <v>35</v>
      </c>
      <c r="AU291" t="s">
        <v>403</v>
      </c>
      <c r="AV291" t="str">
        <f>_xlfn.IFNA(VLOOKUP($C291,[1]akclindata!$A:$U,17,FALSE),"NA")</f>
        <v>NA</v>
      </c>
      <c r="AW291" t="str">
        <f>_xlfn.IFNA(VLOOKUP($C291,[1]akclindata!$A:$U,17,FALSE),"NA")</f>
        <v>NA</v>
      </c>
      <c r="AX291" t="str">
        <f>_xlfn.IFNA(VLOOKUP($C291,[1]akclindata!$A:$U,7,FALSE),"NA")</f>
        <v>NA</v>
      </c>
      <c r="AY291" t="str">
        <f>_xlfn.IFNA(VLOOKUP($C291,[1]akclindata!$A:$U,8,FALSE),"NA")</f>
        <v>NA</v>
      </c>
      <c r="AZ291" t="str">
        <f>_xlfn.IFNA(VLOOKUP($C291,[1]akclindata!$A:$U,9,FALSE),"NA")</f>
        <v>NA</v>
      </c>
      <c r="BA291" t="str">
        <f>_xlfn.IFNA(VLOOKUP($C291,[1]akclindata!$A:$U,10,FALSE),"NA")</f>
        <v>NA</v>
      </c>
      <c r="BB291" t="str">
        <f>_xlfn.IFNA(VLOOKUP($C291,[1]akclindata!$A:$U,11,FALSE),"NA")</f>
        <v>NA</v>
      </c>
      <c r="BC291" s="1" t="str">
        <f>_xlfn.IFNA(VLOOKUP($C291,[1]akclindata!$A:$U,6,FALSE),"NA")</f>
        <v>NA</v>
      </c>
      <c r="BD291" s="1" t="str">
        <f>_xlfn.IFNA(VLOOKUP($C291,[1]akclindata!$A:$U,18,FALSE),"NA")</f>
        <v>NA</v>
      </c>
      <c r="BE291" s="1" t="str">
        <f>_xlfn.IFNA(VLOOKUP($C291,[1]akclindata!$A:$U,19,FALSE),"NA")</f>
        <v>NA</v>
      </c>
      <c r="BF291" s="1" t="str">
        <f>_xlfn.IFNA(VLOOKUP($C291,[1]akclindata!$A:$U,20,FALSE),"NA")</f>
        <v>NA</v>
      </c>
      <c r="BG291" t="str">
        <f>_xlfn.IFNA(VLOOKUP($C291,[1]akclindata!$A:$U,21,FALSE),"NA")</f>
        <v>NA</v>
      </c>
      <c r="BH291" s="1" t="str">
        <f>_xlfn.IFNA(VLOOKUP($C291,[2]Sheet1!$1:$1048576,6,FALSE),_xlfn.IFNA(VLOOKUP($C291,'[2]Transfer 06.03.22'!$1:$1048576,7,FALSE),_xlfn.IFNA(VLOOKUP($C291,'[2]Transfer 06.08.22'!$1:$1048576,7,FALSE),"None")))</f>
        <v>None</v>
      </c>
    </row>
    <row r="292" spans="1:60" x14ac:dyDescent="0.25">
      <c r="A292" t="s">
        <v>668</v>
      </c>
      <c r="B292">
        <v>1.9596133810230901E-2</v>
      </c>
      <c r="C292" t="e">
        <v>#N/A</v>
      </c>
      <c r="D292">
        <v>1</v>
      </c>
      <c r="E292">
        <v>3.8</v>
      </c>
      <c r="F292" s="1" t="s">
        <v>40</v>
      </c>
      <c r="G292" t="s">
        <v>35</v>
      </c>
      <c r="H292" t="s">
        <v>36</v>
      </c>
      <c r="I292" t="s">
        <v>398</v>
      </c>
      <c r="J292" t="s">
        <v>399</v>
      </c>
      <c r="K292">
        <v>2</v>
      </c>
      <c r="L292">
        <v>51</v>
      </c>
      <c r="M292" t="s">
        <v>40</v>
      </c>
      <c r="N292" t="s">
        <v>39</v>
      </c>
      <c r="O292" t="s">
        <v>40</v>
      </c>
      <c r="P292" t="s">
        <v>40</v>
      </c>
      <c r="Q292" t="s">
        <v>40</v>
      </c>
      <c r="S292" t="s">
        <v>40</v>
      </c>
      <c r="T292" t="s">
        <v>40</v>
      </c>
      <c r="U292" t="s">
        <v>40</v>
      </c>
      <c r="V292" t="s">
        <v>40</v>
      </c>
      <c r="X292" s="1">
        <v>43530</v>
      </c>
      <c r="Y292" t="s">
        <v>40</v>
      </c>
      <c r="Z292" t="s">
        <v>444</v>
      </c>
      <c r="AA292">
        <v>10.253684209999999</v>
      </c>
      <c r="AB292">
        <v>38.963999999999999</v>
      </c>
      <c r="AC292" s="1">
        <v>43565</v>
      </c>
      <c r="AD292">
        <v>32</v>
      </c>
      <c r="AE292" t="s">
        <v>463</v>
      </c>
      <c r="AF292">
        <v>4</v>
      </c>
      <c r="AG292" t="s">
        <v>440</v>
      </c>
      <c r="AH292">
        <v>17.309999999999999</v>
      </c>
      <c r="AI292" s="1">
        <v>44477</v>
      </c>
      <c r="AJ292">
        <v>10228315854</v>
      </c>
      <c r="AK292">
        <v>101270454</v>
      </c>
      <c r="AL292">
        <v>5.1000000000000004E-3</v>
      </c>
      <c r="AM292">
        <v>41.98</v>
      </c>
      <c r="AN292">
        <v>96.68</v>
      </c>
      <c r="AO292">
        <v>91.26</v>
      </c>
      <c r="AP292" t="s">
        <v>398</v>
      </c>
      <c r="AQ292" t="s">
        <v>53</v>
      </c>
      <c r="AR292">
        <v>-1.6992346188784799</v>
      </c>
      <c r="AS292" t="s">
        <v>35</v>
      </c>
      <c r="AT292" t="s">
        <v>35</v>
      </c>
      <c r="AU292" t="s">
        <v>410</v>
      </c>
      <c r="AV292" t="str">
        <f>_xlfn.IFNA(VLOOKUP($C292,[1]akclindata!$A:$U,17,FALSE),"NA")</f>
        <v>NA</v>
      </c>
      <c r="AW292" t="str">
        <f>_xlfn.IFNA(VLOOKUP($C292,[1]akclindata!$A:$U,17,FALSE),"NA")</f>
        <v>NA</v>
      </c>
      <c r="AX292" t="str">
        <f>_xlfn.IFNA(VLOOKUP($C292,[1]akclindata!$A:$U,7,FALSE),"NA")</f>
        <v>NA</v>
      </c>
      <c r="AY292" t="str">
        <f>_xlfn.IFNA(VLOOKUP($C292,[1]akclindata!$A:$U,8,FALSE),"NA")</f>
        <v>NA</v>
      </c>
      <c r="AZ292" t="str">
        <f>_xlfn.IFNA(VLOOKUP($C292,[1]akclindata!$A:$U,9,FALSE),"NA")</f>
        <v>NA</v>
      </c>
      <c r="BA292" t="str">
        <f>_xlfn.IFNA(VLOOKUP($C292,[1]akclindata!$A:$U,10,FALSE),"NA")</f>
        <v>NA</v>
      </c>
      <c r="BB292" t="str">
        <f>_xlfn.IFNA(VLOOKUP($C292,[1]akclindata!$A:$U,11,FALSE),"NA")</f>
        <v>NA</v>
      </c>
      <c r="BC292" s="1" t="str">
        <f>_xlfn.IFNA(VLOOKUP($C292,[1]akclindata!$A:$U,6,FALSE),"NA")</f>
        <v>NA</v>
      </c>
      <c r="BD292" s="1" t="str">
        <f>_xlfn.IFNA(VLOOKUP($C292,[1]akclindata!$A:$U,18,FALSE),"NA")</f>
        <v>NA</v>
      </c>
      <c r="BE292" s="1" t="str">
        <f>_xlfn.IFNA(VLOOKUP($C292,[1]akclindata!$A:$U,19,FALSE),"NA")</f>
        <v>NA</v>
      </c>
      <c r="BF292" s="1" t="str">
        <f>_xlfn.IFNA(VLOOKUP($C292,[1]akclindata!$A:$U,20,FALSE),"NA")</f>
        <v>NA</v>
      </c>
      <c r="BG292" t="str">
        <f>_xlfn.IFNA(VLOOKUP($C292,[1]akclindata!$A:$U,21,FALSE),"NA")</f>
        <v>NA</v>
      </c>
      <c r="BH292" s="1" t="str">
        <f>_xlfn.IFNA(VLOOKUP($C292,[2]Sheet1!$1:$1048576,6,FALSE),_xlfn.IFNA(VLOOKUP($C292,'[2]Transfer 06.03.22'!$1:$1048576,7,FALSE),_xlfn.IFNA(VLOOKUP($C292,'[2]Transfer 06.08.22'!$1:$1048576,7,FALSE),"None")))</f>
        <v>None</v>
      </c>
    </row>
    <row r="293" spans="1:60" x14ac:dyDescent="0.25">
      <c r="A293" t="s">
        <v>669</v>
      </c>
      <c r="B293" s="3">
        <v>7.2377366962349398E-5</v>
      </c>
      <c r="C293" t="e">
        <v>#N/A</v>
      </c>
      <c r="D293">
        <v>1</v>
      </c>
      <c r="E293">
        <v>4.5</v>
      </c>
      <c r="F293" s="1" t="s">
        <v>40</v>
      </c>
      <c r="G293" t="s">
        <v>35</v>
      </c>
      <c r="H293" t="s">
        <v>36</v>
      </c>
      <c r="I293" t="s">
        <v>398</v>
      </c>
      <c r="J293" t="s">
        <v>399</v>
      </c>
      <c r="K293">
        <v>1</v>
      </c>
      <c r="L293">
        <v>54</v>
      </c>
      <c r="M293" t="s">
        <v>40</v>
      </c>
      <c r="N293" t="s">
        <v>39</v>
      </c>
      <c r="O293" t="s">
        <v>40</v>
      </c>
      <c r="P293" t="s">
        <v>40</v>
      </c>
      <c r="Q293" t="s">
        <v>40</v>
      </c>
      <c r="S293" t="s">
        <v>40</v>
      </c>
      <c r="T293" t="s">
        <v>40</v>
      </c>
      <c r="U293" t="s">
        <v>40</v>
      </c>
      <c r="V293" t="s">
        <v>40</v>
      </c>
      <c r="X293" s="1">
        <v>43531</v>
      </c>
      <c r="Y293" t="s">
        <v>40</v>
      </c>
      <c r="Z293" t="s">
        <v>444</v>
      </c>
      <c r="AA293">
        <v>4.3194444440000002</v>
      </c>
      <c r="AB293">
        <v>19.4375</v>
      </c>
      <c r="AC293" s="1">
        <v>43568</v>
      </c>
      <c r="AD293">
        <v>0</v>
      </c>
      <c r="AE293">
        <v>0</v>
      </c>
      <c r="AF293">
        <v>4</v>
      </c>
      <c r="AG293" t="s">
        <v>440</v>
      </c>
      <c r="AH293">
        <v>23.87</v>
      </c>
      <c r="AI293" s="1">
        <v>44551</v>
      </c>
      <c r="AJ293">
        <v>10427976896</v>
      </c>
      <c r="AK293">
        <v>103247296</v>
      </c>
      <c r="AL293">
        <v>42.25</v>
      </c>
      <c r="AM293">
        <v>57.75</v>
      </c>
      <c r="AN293">
        <v>97.3</v>
      </c>
      <c r="AO293">
        <v>93.27</v>
      </c>
      <c r="AP293" t="s">
        <v>398</v>
      </c>
      <c r="AQ293" t="s">
        <v>46</v>
      </c>
      <c r="AR293">
        <v>-4.1403657860392498</v>
      </c>
      <c r="AS293" t="s">
        <v>35</v>
      </c>
      <c r="AT293" t="s">
        <v>35</v>
      </c>
      <c r="AU293" t="s">
        <v>403</v>
      </c>
      <c r="AV293" t="str">
        <f>_xlfn.IFNA(VLOOKUP($C293,[1]akclindata!$A:$U,17,FALSE),"NA")</f>
        <v>NA</v>
      </c>
      <c r="AW293" t="str">
        <f>_xlfn.IFNA(VLOOKUP($C293,[1]akclindata!$A:$U,17,FALSE),"NA")</f>
        <v>NA</v>
      </c>
      <c r="AX293" t="str">
        <f>_xlfn.IFNA(VLOOKUP($C293,[1]akclindata!$A:$U,7,FALSE),"NA")</f>
        <v>NA</v>
      </c>
      <c r="AY293" t="str">
        <f>_xlfn.IFNA(VLOOKUP($C293,[1]akclindata!$A:$U,8,FALSE),"NA")</f>
        <v>NA</v>
      </c>
      <c r="AZ293" t="str">
        <f>_xlfn.IFNA(VLOOKUP($C293,[1]akclindata!$A:$U,9,FALSE),"NA")</f>
        <v>NA</v>
      </c>
      <c r="BA293" t="str">
        <f>_xlfn.IFNA(VLOOKUP($C293,[1]akclindata!$A:$U,10,FALSE),"NA")</f>
        <v>NA</v>
      </c>
      <c r="BB293" t="str">
        <f>_xlfn.IFNA(VLOOKUP($C293,[1]akclindata!$A:$U,11,FALSE),"NA")</f>
        <v>NA</v>
      </c>
      <c r="BC293" s="1" t="str">
        <f>_xlfn.IFNA(VLOOKUP($C293,[1]akclindata!$A:$U,6,FALSE),"NA")</f>
        <v>NA</v>
      </c>
      <c r="BD293" s="1" t="str">
        <f>_xlfn.IFNA(VLOOKUP($C293,[1]akclindata!$A:$U,18,FALSE),"NA")</f>
        <v>NA</v>
      </c>
      <c r="BE293" s="1" t="str">
        <f>_xlfn.IFNA(VLOOKUP($C293,[1]akclindata!$A:$U,19,FALSE),"NA")</f>
        <v>NA</v>
      </c>
      <c r="BF293" s="1" t="str">
        <f>_xlfn.IFNA(VLOOKUP($C293,[1]akclindata!$A:$U,20,FALSE),"NA")</f>
        <v>NA</v>
      </c>
      <c r="BG293" t="str">
        <f>_xlfn.IFNA(VLOOKUP($C293,[1]akclindata!$A:$U,21,FALSE),"NA")</f>
        <v>NA</v>
      </c>
      <c r="BH293" s="1" t="str">
        <f>_xlfn.IFNA(VLOOKUP($C293,[2]Sheet1!$1:$1048576,6,FALSE),_xlfn.IFNA(VLOOKUP($C293,'[2]Transfer 06.03.22'!$1:$1048576,7,FALSE),_xlfn.IFNA(VLOOKUP($C293,'[2]Transfer 06.08.22'!$1:$1048576,7,FALSE),"None")))</f>
        <v>None</v>
      </c>
    </row>
    <row r="294" spans="1:60" x14ac:dyDescent="0.25">
      <c r="A294" t="s">
        <v>670</v>
      </c>
      <c r="B294" s="3">
        <v>8.9498206041574606E-5</v>
      </c>
      <c r="C294" t="e">
        <v>#N/A</v>
      </c>
      <c r="D294">
        <v>1</v>
      </c>
      <c r="E294">
        <v>4.5</v>
      </c>
      <c r="F294" s="1" t="s">
        <v>40</v>
      </c>
      <c r="G294" t="s">
        <v>35</v>
      </c>
      <c r="H294" t="s">
        <v>36</v>
      </c>
      <c r="I294" t="s">
        <v>398</v>
      </c>
      <c r="J294" t="s">
        <v>399</v>
      </c>
      <c r="K294">
        <v>2</v>
      </c>
      <c r="L294">
        <v>51</v>
      </c>
      <c r="M294" t="s">
        <v>40</v>
      </c>
      <c r="N294" t="s">
        <v>39</v>
      </c>
      <c r="O294" t="s">
        <v>40</v>
      </c>
      <c r="P294" t="s">
        <v>40</v>
      </c>
      <c r="Q294" t="s">
        <v>40</v>
      </c>
      <c r="S294" t="s">
        <v>40</v>
      </c>
      <c r="T294" t="s">
        <v>40</v>
      </c>
      <c r="U294" t="s">
        <v>40</v>
      </c>
      <c r="V294" t="s">
        <v>40</v>
      </c>
      <c r="X294" s="1">
        <v>43531</v>
      </c>
      <c r="Y294" t="s">
        <v>40</v>
      </c>
      <c r="Z294" t="s">
        <v>444</v>
      </c>
      <c r="AA294">
        <v>4.2793333330000003</v>
      </c>
      <c r="AB294">
        <v>19.257000000000001</v>
      </c>
      <c r="AC294" s="1">
        <v>43568</v>
      </c>
      <c r="AD294">
        <v>0</v>
      </c>
      <c r="AE294">
        <v>0</v>
      </c>
      <c r="AF294">
        <v>4</v>
      </c>
      <c r="AG294" t="s">
        <v>440</v>
      </c>
      <c r="AH294">
        <v>15.24</v>
      </c>
      <c r="AI294" s="1">
        <v>44551</v>
      </c>
      <c r="AJ294">
        <v>9579887774</v>
      </c>
      <c r="AK294">
        <v>94850374</v>
      </c>
      <c r="AL294">
        <v>42.16</v>
      </c>
      <c r="AM294">
        <v>57.84</v>
      </c>
      <c r="AN294">
        <v>97.22</v>
      </c>
      <c r="AO294">
        <v>93.06</v>
      </c>
      <c r="AP294" t="s">
        <v>398</v>
      </c>
      <c r="AQ294" t="s">
        <v>53</v>
      </c>
      <c r="AR294">
        <v>-4.0481467995525797</v>
      </c>
      <c r="AS294" t="s">
        <v>35</v>
      </c>
      <c r="AT294" t="s">
        <v>35</v>
      </c>
      <c r="AU294" t="s">
        <v>410</v>
      </c>
      <c r="AV294" t="str">
        <f>_xlfn.IFNA(VLOOKUP($C294,[1]akclindata!$A:$U,17,FALSE),"NA")</f>
        <v>NA</v>
      </c>
      <c r="AW294" t="str">
        <f>_xlfn.IFNA(VLOOKUP($C294,[1]akclindata!$A:$U,17,FALSE),"NA")</f>
        <v>NA</v>
      </c>
      <c r="AX294" t="str">
        <f>_xlfn.IFNA(VLOOKUP($C294,[1]akclindata!$A:$U,7,FALSE),"NA")</f>
        <v>NA</v>
      </c>
      <c r="AY294" t="str">
        <f>_xlfn.IFNA(VLOOKUP($C294,[1]akclindata!$A:$U,8,FALSE),"NA")</f>
        <v>NA</v>
      </c>
      <c r="AZ294" t="str">
        <f>_xlfn.IFNA(VLOOKUP($C294,[1]akclindata!$A:$U,9,FALSE),"NA")</f>
        <v>NA</v>
      </c>
      <c r="BA294" t="str">
        <f>_xlfn.IFNA(VLOOKUP($C294,[1]akclindata!$A:$U,10,FALSE),"NA")</f>
        <v>NA</v>
      </c>
      <c r="BB294" t="str">
        <f>_xlfn.IFNA(VLOOKUP($C294,[1]akclindata!$A:$U,11,FALSE),"NA")</f>
        <v>NA</v>
      </c>
      <c r="BC294" s="1" t="str">
        <f>_xlfn.IFNA(VLOOKUP($C294,[1]akclindata!$A:$U,6,FALSE),"NA")</f>
        <v>NA</v>
      </c>
      <c r="BD294" s="1" t="str">
        <f>_xlfn.IFNA(VLOOKUP($C294,[1]akclindata!$A:$U,18,FALSE),"NA")</f>
        <v>NA</v>
      </c>
      <c r="BE294" s="1" t="str">
        <f>_xlfn.IFNA(VLOOKUP($C294,[1]akclindata!$A:$U,19,FALSE),"NA")</f>
        <v>NA</v>
      </c>
      <c r="BF294" s="1" t="str">
        <f>_xlfn.IFNA(VLOOKUP($C294,[1]akclindata!$A:$U,20,FALSE),"NA")</f>
        <v>NA</v>
      </c>
      <c r="BG294" t="str">
        <f>_xlfn.IFNA(VLOOKUP($C294,[1]akclindata!$A:$U,21,FALSE),"NA")</f>
        <v>NA</v>
      </c>
      <c r="BH294" s="1" t="str">
        <f>_xlfn.IFNA(VLOOKUP($C294,[2]Sheet1!$1:$1048576,6,FALSE),_xlfn.IFNA(VLOOKUP($C294,'[2]Transfer 06.03.22'!$1:$1048576,7,FALSE),_xlfn.IFNA(VLOOKUP($C294,'[2]Transfer 06.08.22'!$1:$1048576,7,FALSE),"None")))</f>
        <v>None</v>
      </c>
    </row>
    <row r="295" spans="1:60" x14ac:dyDescent="0.25">
      <c r="A295" t="s">
        <v>671</v>
      </c>
      <c r="B295">
        <v>1.6447736026174199E-3</v>
      </c>
      <c r="C295" t="e">
        <v>#N/A</v>
      </c>
      <c r="D295">
        <v>1</v>
      </c>
      <c r="E295">
        <v>3.4</v>
      </c>
      <c r="F295" s="1" t="s">
        <v>40</v>
      </c>
      <c r="G295" t="s">
        <v>35</v>
      </c>
      <c r="H295" t="s">
        <v>36</v>
      </c>
      <c r="I295" t="s">
        <v>398</v>
      </c>
      <c r="J295" t="s">
        <v>399</v>
      </c>
      <c r="K295">
        <v>1</v>
      </c>
      <c r="L295">
        <v>56</v>
      </c>
      <c r="M295" t="s">
        <v>40</v>
      </c>
      <c r="N295" t="s">
        <v>39</v>
      </c>
      <c r="O295" t="s">
        <v>40</v>
      </c>
      <c r="P295" t="s">
        <v>40</v>
      </c>
      <c r="Q295" t="s">
        <v>40</v>
      </c>
      <c r="S295" t="s">
        <v>40</v>
      </c>
      <c r="T295" t="s">
        <v>40</v>
      </c>
      <c r="U295" t="s">
        <v>40</v>
      </c>
      <c r="V295" t="s">
        <v>40</v>
      </c>
      <c r="X295" s="1">
        <v>43663</v>
      </c>
      <c r="Y295" t="s">
        <v>40</v>
      </c>
      <c r="Z295" t="s">
        <v>444</v>
      </c>
      <c r="AA295">
        <v>7.4435294120000002</v>
      </c>
      <c r="AB295">
        <v>25.308</v>
      </c>
      <c r="AC295" s="1">
        <v>43672</v>
      </c>
      <c r="AD295">
        <v>0</v>
      </c>
      <c r="AE295">
        <v>0</v>
      </c>
      <c r="AF295">
        <v>4</v>
      </c>
      <c r="AG295" t="s">
        <v>440</v>
      </c>
      <c r="AH295">
        <v>14.63</v>
      </c>
      <c r="AI295" s="1">
        <v>44551</v>
      </c>
      <c r="AJ295">
        <v>8390465920</v>
      </c>
      <c r="AK295">
        <v>83073920</v>
      </c>
      <c r="AL295">
        <v>42.32</v>
      </c>
      <c r="AM295">
        <v>57.68</v>
      </c>
      <c r="AN295">
        <v>97.19</v>
      </c>
      <c r="AO295">
        <v>92.87</v>
      </c>
      <c r="AP295" t="s">
        <v>398</v>
      </c>
      <c r="AQ295" t="s">
        <v>46</v>
      </c>
      <c r="AR295">
        <v>-2.7831789685408901</v>
      </c>
      <c r="AS295" t="s">
        <v>35</v>
      </c>
      <c r="AT295" t="s">
        <v>35</v>
      </c>
      <c r="AU295" t="s">
        <v>403</v>
      </c>
      <c r="AV295" t="str">
        <f>_xlfn.IFNA(VLOOKUP($C295,[1]akclindata!$A:$U,17,FALSE),"NA")</f>
        <v>NA</v>
      </c>
      <c r="AW295" t="str">
        <f>_xlfn.IFNA(VLOOKUP($C295,[1]akclindata!$A:$U,17,FALSE),"NA")</f>
        <v>NA</v>
      </c>
      <c r="AX295" t="str">
        <f>_xlfn.IFNA(VLOOKUP($C295,[1]akclindata!$A:$U,7,FALSE),"NA")</f>
        <v>NA</v>
      </c>
      <c r="AY295" t="str">
        <f>_xlfn.IFNA(VLOOKUP($C295,[1]akclindata!$A:$U,8,FALSE),"NA")</f>
        <v>NA</v>
      </c>
      <c r="AZ295" t="str">
        <f>_xlfn.IFNA(VLOOKUP($C295,[1]akclindata!$A:$U,9,FALSE),"NA")</f>
        <v>NA</v>
      </c>
      <c r="BA295" t="str">
        <f>_xlfn.IFNA(VLOOKUP($C295,[1]akclindata!$A:$U,10,FALSE),"NA")</f>
        <v>NA</v>
      </c>
      <c r="BB295" t="str">
        <f>_xlfn.IFNA(VLOOKUP($C295,[1]akclindata!$A:$U,11,FALSE),"NA")</f>
        <v>NA</v>
      </c>
      <c r="BC295" s="1" t="str">
        <f>_xlfn.IFNA(VLOOKUP($C295,[1]akclindata!$A:$U,6,FALSE),"NA")</f>
        <v>NA</v>
      </c>
      <c r="BD295" s="1" t="str">
        <f>_xlfn.IFNA(VLOOKUP($C295,[1]akclindata!$A:$U,18,FALSE),"NA")</f>
        <v>NA</v>
      </c>
      <c r="BE295" s="1" t="str">
        <f>_xlfn.IFNA(VLOOKUP($C295,[1]akclindata!$A:$U,19,FALSE),"NA")</f>
        <v>NA</v>
      </c>
      <c r="BF295" s="1" t="str">
        <f>_xlfn.IFNA(VLOOKUP($C295,[1]akclindata!$A:$U,20,FALSE),"NA")</f>
        <v>NA</v>
      </c>
      <c r="BG295" t="str">
        <f>_xlfn.IFNA(VLOOKUP($C295,[1]akclindata!$A:$U,21,FALSE),"NA")</f>
        <v>NA</v>
      </c>
      <c r="BH295" s="1" t="str">
        <f>_xlfn.IFNA(VLOOKUP($C295,[2]Sheet1!$1:$1048576,6,FALSE),_xlfn.IFNA(VLOOKUP($C295,'[2]Transfer 06.03.22'!$1:$1048576,7,FALSE),_xlfn.IFNA(VLOOKUP($C295,'[2]Transfer 06.08.22'!$1:$1048576,7,FALSE),"None")))</f>
        <v>None</v>
      </c>
    </row>
    <row r="296" spans="1:60" x14ac:dyDescent="0.25">
      <c r="A296" t="s">
        <v>672</v>
      </c>
      <c r="B296" s="3">
        <v>1.5966229372658001E-4</v>
      </c>
      <c r="C296" t="e">
        <v>#N/A</v>
      </c>
      <c r="D296">
        <v>1</v>
      </c>
      <c r="E296">
        <v>3.8</v>
      </c>
      <c r="F296" s="1" t="s">
        <v>40</v>
      </c>
      <c r="G296" t="s">
        <v>35</v>
      </c>
      <c r="H296" t="s">
        <v>36</v>
      </c>
      <c r="I296" t="s">
        <v>398</v>
      </c>
      <c r="J296" t="s">
        <v>399</v>
      </c>
      <c r="K296">
        <v>2</v>
      </c>
      <c r="L296">
        <v>72</v>
      </c>
      <c r="M296" t="s">
        <v>40</v>
      </c>
      <c r="N296" t="s">
        <v>39</v>
      </c>
      <c r="O296" t="s">
        <v>40</v>
      </c>
      <c r="P296" t="s">
        <v>40</v>
      </c>
      <c r="Q296" t="s">
        <v>40</v>
      </c>
      <c r="S296" t="s">
        <v>40</v>
      </c>
      <c r="T296" t="s">
        <v>40</v>
      </c>
      <c r="U296" t="s">
        <v>40</v>
      </c>
      <c r="V296" t="s">
        <v>40</v>
      </c>
      <c r="X296" s="1">
        <v>43663</v>
      </c>
      <c r="Y296" t="s">
        <v>40</v>
      </c>
      <c r="Z296" t="s">
        <v>444</v>
      </c>
      <c r="AA296">
        <v>6.0990789469999998</v>
      </c>
      <c r="AB296">
        <v>23.176500000000001</v>
      </c>
      <c r="AC296" s="1">
        <v>43672</v>
      </c>
      <c r="AD296">
        <v>0</v>
      </c>
      <c r="AE296">
        <v>0</v>
      </c>
      <c r="AF296">
        <v>4</v>
      </c>
      <c r="AG296" t="s">
        <v>440</v>
      </c>
      <c r="AH296">
        <v>11.02</v>
      </c>
      <c r="AI296" s="1">
        <v>44551</v>
      </c>
      <c r="AJ296">
        <v>9965895230</v>
      </c>
      <c r="AK296">
        <v>98672230</v>
      </c>
      <c r="AL296">
        <v>41.51</v>
      </c>
      <c r="AM296">
        <v>58.49</v>
      </c>
      <c r="AN296">
        <v>97.55</v>
      </c>
      <c r="AO296">
        <v>93.49</v>
      </c>
      <c r="AP296" t="s">
        <v>398</v>
      </c>
      <c r="AQ296" t="s">
        <v>53</v>
      </c>
      <c r="AR296">
        <v>-3.7967282899072199</v>
      </c>
      <c r="AS296" t="s">
        <v>35</v>
      </c>
      <c r="AT296" t="s">
        <v>35</v>
      </c>
      <c r="AU296" t="s">
        <v>410</v>
      </c>
      <c r="AV296" t="str">
        <f>_xlfn.IFNA(VLOOKUP($C296,[1]akclindata!$A:$U,17,FALSE),"NA")</f>
        <v>NA</v>
      </c>
      <c r="AW296" t="str">
        <f>_xlfn.IFNA(VLOOKUP($C296,[1]akclindata!$A:$U,17,FALSE),"NA")</f>
        <v>NA</v>
      </c>
      <c r="AX296" t="str">
        <f>_xlfn.IFNA(VLOOKUP($C296,[1]akclindata!$A:$U,7,FALSE),"NA")</f>
        <v>NA</v>
      </c>
      <c r="AY296" t="str">
        <f>_xlfn.IFNA(VLOOKUP($C296,[1]akclindata!$A:$U,8,FALSE),"NA")</f>
        <v>NA</v>
      </c>
      <c r="AZ296" t="str">
        <f>_xlfn.IFNA(VLOOKUP($C296,[1]akclindata!$A:$U,9,FALSE),"NA")</f>
        <v>NA</v>
      </c>
      <c r="BA296" t="str">
        <f>_xlfn.IFNA(VLOOKUP($C296,[1]akclindata!$A:$U,10,FALSE),"NA")</f>
        <v>NA</v>
      </c>
      <c r="BB296" t="str">
        <f>_xlfn.IFNA(VLOOKUP($C296,[1]akclindata!$A:$U,11,FALSE),"NA")</f>
        <v>NA</v>
      </c>
      <c r="BC296" s="1" t="str">
        <f>_xlfn.IFNA(VLOOKUP($C296,[1]akclindata!$A:$U,6,FALSE),"NA")</f>
        <v>NA</v>
      </c>
      <c r="BD296" s="1" t="str">
        <f>_xlfn.IFNA(VLOOKUP($C296,[1]akclindata!$A:$U,18,FALSE),"NA")</f>
        <v>NA</v>
      </c>
      <c r="BE296" s="1" t="str">
        <f>_xlfn.IFNA(VLOOKUP($C296,[1]akclindata!$A:$U,19,FALSE),"NA")</f>
        <v>NA</v>
      </c>
      <c r="BF296" s="1" t="str">
        <f>_xlfn.IFNA(VLOOKUP($C296,[1]akclindata!$A:$U,20,FALSE),"NA")</f>
        <v>NA</v>
      </c>
      <c r="BG296" t="str">
        <f>_xlfn.IFNA(VLOOKUP($C296,[1]akclindata!$A:$U,21,FALSE),"NA")</f>
        <v>NA</v>
      </c>
      <c r="BH296" s="1" t="str">
        <f>_xlfn.IFNA(VLOOKUP($C296,[2]Sheet1!$1:$1048576,6,FALSE),_xlfn.IFNA(VLOOKUP($C296,'[2]Transfer 06.03.22'!$1:$1048576,7,FALSE),_xlfn.IFNA(VLOOKUP($C296,'[2]Transfer 06.08.22'!$1:$1048576,7,FALSE),"None")))</f>
        <v>None</v>
      </c>
    </row>
    <row r="297" spans="1:60" x14ac:dyDescent="0.25">
      <c r="A297" t="s">
        <v>673</v>
      </c>
      <c r="B297" s="3">
        <v>2.9425707176656998E-4</v>
      </c>
      <c r="C297" t="e">
        <v>#N/A</v>
      </c>
      <c r="D297">
        <v>1</v>
      </c>
      <c r="E297">
        <v>3.8</v>
      </c>
      <c r="F297" s="1" t="s">
        <v>40</v>
      </c>
      <c r="G297" t="s">
        <v>35</v>
      </c>
      <c r="H297" t="s">
        <v>36</v>
      </c>
      <c r="I297" t="s">
        <v>398</v>
      </c>
      <c r="J297" t="s">
        <v>399</v>
      </c>
      <c r="K297">
        <v>2</v>
      </c>
      <c r="L297">
        <v>66</v>
      </c>
      <c r="M297" t="s">
        <v>40</v>
      </c>
      <c r="N297" t="s">
        <v>39</v>
      </c>
      <c r="O297" t="s">
        <v>40</v>
      </c>
      <c r="P297" t="s">
        <v>40</v>
      </c>
      <c r="Q297" t="s">
        <v>40</v>
      </c>
      <c r="S297" t="s">
        <v>40</v>
      </c>
      <c r="T297" t="s">
        <v>40</v>
      </c>
      <c r="U297" t="s">
        <v>40</v>
      </c>
      <c r="V297" t="s">
        <v>40</v>
      </c>
      <c r="X297" s="1">
        <v>43663</v>
      </c>
      <c r="Y297" t="s">
        <v>40</v>
      </c>
      <c r="Z297" t="s">
        <v>444</v>
      </c>
      <c r="AA297">
        <v>11.621842109999999</v>
      </c>
      <c r="AB297">
        <v>44.162999999999997</v>
      </c>
      <c r="AC297" s="1">
        <v>43672</v>
      </c>
      <c r="AD297">
        <v>0</v>
      </c>
      <c r="AE297">
        <v>0</v>
      </c>
      <c r="AF297">
        <v>4</v>
      </c>
      <c r="AG297" t="s">
        <v>440</v>
      </c>
      <c r="AH297">
        <v>20.82</v>
      </c>
      <c r="AI297" s="1">
        <v>44551</v>
      </c>
      <c r="AJ297">
        <v>8408832972</v>
      </c>
      <c r="AK297">
        <v>83255772</v>
      </c>
      <c r="AL297">
        <v>41.92</v>
      </c>
      <c r="AM297">
        <v>58.08</v>
      </c>
      <c r="AN297">
        <v>97.58</v>
      </c>
      <c r="AO297">
        <v>93.38</v>
      </c>
      <c r="AP297" t="s">
        <v>398</v>
      </c>
      <c r="AQ297" t="s">
        <v>53</v>
      </c>
      <c r="AR297">
        <v>-3.5311452780991401</v>
      </c>
      <c r="AS297" t="s">
        <v>35</v>
      </c>
      <c r="AT297" t="s">
        <v>35</v>
      </c>
      <c r="AU297" t="s">
        <v>410</v>
      </c>
      <c r="AV297" t="str">
        <f>_xlfn.IFNA(VLOOKUP($C297,[1]akclindata!$A:$U,17,FALSE),"NA")</f>
        <v>NA</v>
      </c>
      <c r="AW297" t="str">
        <f>_xlfn.IFNA(VLOOKUP($C297,[1]akclindata!$A:$U,17,FALSE),"NA")</f>
        <v>NA</v>
      </c>
      <c r="AX297" t="str">
        <f>_xlfn.IFNA(VLOOKUP($C297,[1]akclindata!$A:$U,7,FALSE),"NA")</f>
        <v>NA</v>
      </c>
      <c r="AY297" t="str">
        <f>_xlfn.IFNA(VLOOKUP($C297,[1]akclindata!$A:$U,8,FALSE),"NA")</f>
        <v>NA</v>
      </c>
      <c r="AZ297" t="str">
        <f>_xlfn.IFNA(VLOOKUP($C297,[1]akclindata!$A:$U,9,FALSE),"NA")</f>
        <v>NA</v>
      </c>
      <c r="BA297" t="str">
        <f>_xlfn.IFNA(VLOOKUP($C297,[1]akclindata!$A:$U,10,FALSE),"NA")</f>
        <v>NA</v>
      </c>
      <c r="BB297" t="str">
        <f>_xlfn.IFNA(VLOOKUP($C297,[1]akclindata!$A:$U,11,FALSE),"NA")</f>
        <v>NA</v>
      </c>
      <c r="BC297" s="1" t="str">
        <f>_xlfn.IFNA(VLOOKUP($C297,[1]akclindata!$A:$U,6,FALSE),"NA")</f>
        <v>NA</v>
      </c>
      <c r="BD297" s="1" t="str">
        <f>_xlfn.IFNA(VLOOKUP($C297,[1]akclindata!$A:$U,18,FALSE),"NA")</f>
        <v>NA</v>
      </c>
      <c r="BE297" s="1" t="str">
        <f>_xlfn.IFNA(VLOOKUP($C297,[1]akclindata!$A:$U,19,FALSE),"NA")</f>
        <v>NA</v>
      </c>
      <c r="BF297" s="1" t="str">
        <f>_xlfn.IFNA(VLOOKUP($C297,[1]akclindata!$A:$U,20,FALSE),"NA")</f>
        <v>NA</v>
      </c>
      <c r="BG297" t="str">
        <f>_xlfn.IFNA(VLOOKUP($C297,[1]akclindata!$A:$U,21,FALSE),"NA")</f>
        <v>NA</v>
      </c>
      <c r="BH297" s="1" t="str">
        <f>_xlfn.IFNA(VLOOKUP($C297,[2]Sheet1!$1:$1048576,6,FALSE),_xlfn.IFNA(VLOOKUP($C297,'[2]Transfer 06.03.22'!$1:$1048576,7,FALSE),_xlfn.IFNA(VLOOKUP($C297,'[2]Transfer 06.08.22'!$1:$1048576,7,FALSE),"None")))</f>
        <v>None</v>
      </c>
    </row>
    <row r="298" spans="1:60" x14ac:dyDescent="0.25">
      <c r="A298" t="s">
        <v>674</v>
      </c>
      <c r="B298" s="3">
        <v>5.3841006019240999E-4</v>
      </c>
      <c r="C298" t="e">
        <v>#N/A</v>
      </c>
      <c r="D298">
        <v>1</v>
      </c>
      <c r="E298">
        <v>3.4</v>
      </c>
      <c r="F298" s="1" t="s">
        <v>40</v>
      </c>
      <c r="G298" t="s">
        <v>35</v>
      </c>
      <c r="H298" t="s">
        <v>36</v>
      </c>
      <c r="I298" t="s">
        <v>398</v>
      </c>
      <c r="J298" t="s">
        <v>399</v>
      </c>
      <c r="K298">
        <v>1</v>
      </c>
      <c r="L298">
        <v>64</v>
      </c>
      <c r="M298" t="s">
        <v>40</v>
      </c>
      <c r="N298" t="s">
        <v>39</v>
      </c>
      <c r="O298" t="s">
        <v>40</v>
      </c>
      <c r="P298" t="s">
        <v>40</v>
      </c>
      <c r="Q298" t="s">
        <v>40</v>
      </c>
      <c r="S298" t="s">
        <v>40</v>
      </c>
      <c r="T298" t="s">
        <v>40</v>
      </c>
      <c r="U298" t="s">
        <v>40</v>
      </c>
      <c r="V298" t="s">
        <v>40</v>
      </c>
      <c r="X298" s="1">
        <v>43663</v>
      </c>
      <c r="Y298" t="s">
        <v>40</v>
      </c>
      <c r="Z298" t="s">
        <v>444</v>
      </c>
      <c r="AA298">
        <v>6.3005882350000002</v>
      </c>
      <c r="AB298">
        <v>21.422000000000001</v>
      </c>
      <c r="AC298" s="1">
        <v>43672</v>
      </c>
      <c r="AD298">
        <v>0</v>
      </c>
      <c r="AE298">
        <v>0</v>
      </c>
      <c r="AF298">
        <v>4</v>
      </c>
      <c r="AG298" t="s">
        <v>440</v>
      </c>
      <c r="AH298">
        <v>12.04</v>
      </c>
      <c r="AI298" s="1">
        <v>44551</v>
      </c>
      <c r="AJ298">
        <v>8408086784</v>
      </c>
      <c r="AK298">
        <v>83248384</v>
      </c>
      <c r="AL298">
        <v>42.37</v>
      </c>
      <c r="AM298">
        <v>57.63</v>
      </c>
      <c r="AN298">
        <v>97.53</v>
      </c>
      <c r="AO298">
        <v>93.58</v>
      </c>
      <c r="AP298" t="s">
        <v>398</v>
      </c>
      <c r="AQ298" t="s">
        <v>46</v>
      </c>
      <c r="AR298">
        <v>-3.2686529424269599</v>
      </c>
      <c r="AS298" t="s">
        <v>35</v>
      </c>
      <c r="AT298" t="s">
        <v>35</v>
      </c>
      <c r="AU298" t="s">
        <v>403</v>
      </c>
      <c r="AV298" t="str">
        <f>_xlfn.IFNA(VLOOKUP($C298,[1]akclindata!$A:$U,17,FALSE),"NA")</f>
        <v>NA</v>
      </c>
      <c r="AW298" t="str">
        <f>_xlfn.IFNA(VLOOKUP($C298,[1]akclindata!$A:$U,17,FALSE),"NA")</f>
        <v>NA</v>
      </c>
      <c r="AX298" t="str">
        <f>_xlfn.IFNA(VLOOKUP($C298,[1]akclindata!$A:$U,7,FALSE),"NA")</f>
        <v>NA</v>
      </c>
      <c r="AY298" t="str">
        <f>_xlfn.IFNA(VLOOKUP($C298,[1]akclindata!$A:$U,8,FALSE),"NA")</f>
        <v>NA</v>
      </c>
      <c r="AZ298" t="str">
        <f>_xlfn.IFNA(VLOOKUP($C298,[1]akclindata!$A:$U,9,FALSE),"NA")</f>
        <v>NA</v>
      </c>
      <c r="BA298" t="str">
        <f>_xlfn.IFNA(VLOOKUP($C298,[1]akclindata!$A:$U,10,FALSE),"NA")</f>
        <v>NA</v>
      </c>
      <c r="BB298" t="str">
        <f>_xlfn.IFNA(VLOOKUP($C298,[1]akclindata!$A:$U,11,FALSE),"NA")</f>
        <v>NA</v>
      </c>
      <c r="BC298" s="1" t="str">
        <f>_xlfn.IFNA(VLOOKUP($C298,[1]akclindata!$A:$U,6,FALSE),"NA")</f>
        <v>NA</v>
      </c>
      <c r="BD298" s="1" t="str">
        <f>_xlfn.IFNA(VLOOKUP($C298,[1]akclindata!$A:$U,18,FALSE),"NA")</f>
        <v>NA</v>
      </c>
      <c r="BE298" s="1" t="str">
        <f>_xlfn.IFNA(VLOOKUP($C298,[1]akclindata!$A:$U,19,FALSE),"NA")</f>
        <v>NA</v>
      </c>
      <c r="BF298" s="1" t="str">
        <f>_xlfn.IFNA(VLOOKUP($C298,[1]akclindata!$A:$U,20,FALSE),"NA")</f>
        <v>NA</v>
      </c>
      <c r="BG298" t="str">
        <f>_xlfn.IFNA(VLOOKUP($C298,[1]akclindata!$A:$U,21,FALSE),"NA")</f>
        <v>NA</v>
      </c>
      <c r="BH298" s="1" t="str">
        <f>_xlfn.IFNA(VLOOKUP($C298,[2]Sheet1!$1:$1048576,6,FALSE),_xlfn.IFNA(VLOOKUP($C298,'[2]Transfer 06.03.22'!$1:$1048576,7,FALSE),_xlfn.IFNA(VLOOKUP($C298,'[2]Transfer 06.08.22'!$1:$1048576,7,FALSE),"None")))</f>
        <v>None</v>
      </c>
    </row>
    <row r="299" spans="1:60" x14ac:dyDescent="0.25">
      <c r="A299" t="s">
        <v>675</v>
      </c>
      <c r="B299">
        <v>6.6735498131227098E-3</v>
      </c>
      <c r="C299" t="e">
        <v>#N/A</v>
      </c>
      <c r="D299">
        <v>1</v>
      </c>
      <c r="E299">
        <v>3.4</v>
      </c>
      <c r="F299" s="1" t="s">
        <v>40</v>
      </c>
      <c r="G299" t="s">
        <v>35</v>
      </c>
      <c r="H299" t="s">
        <v>36</v>
      </c>
      <c r="I299" t="s">
        <v>398</v>
      </c>
      <c r="J299" t="s">
        <v>399</v>
      </c>
      <c r="K299">
        <v>1</v>
      </c>
      <c r="L299">
        <v>62</v>
      </c>
      <c r="M299" t="s">
        <v>40</v>
      </c>
      <c r="N299" t="s">
        <v>39</v>
      </c>
      <c r="O299" t="s">
        <v>40</v>
      </c>
      <c r="P299" t="s">
        <v>40</v>
      </c>
      <c r="Q299" t="s">
        <v>40</v>
      </c>
      <c r="S299" t="s">
        <v>40</v>
      </c>
      <c r="T299" t="s">
        <v>40</v>
      </c>
      <c r="U299" t="s">
        <v>40</v>
      </c>
      <c r="V299" t="s">
        <v>40</v>
      </c>
      <c r="X299" s="1">
        <v>43663</v>
      </c>
      <c r="Y299" t="s">
        <v>40</v>
      </c>
      <c r="Z299" t="s">
        <v>444</v>
      </c>
      <c r="AA299">
        <v>5.5480882349999998</v>
      </c>
      <c r="AB299">
        <v>18.863499999999998</v>
      </c>
      <c r="AC299" s="1">
        <v>43672</v>
      </c>
      <c r="AD299">
        <v>0</v>
      </c>
      <c r="AE299">
        <v>0</v>
      </c>
      <c r="AF299">
        <v>4</v>
      </c>
      <c r="AG299" t="s">
        <v>440</v>
      </c>
      <c r="AH299">
        <v>12.04</v>
      </c>
      <c r="AI299" s="1">
        <v>44551</v>
      </c>
      <c r="AJ299">
        <v>10459270736</v>
      </c>
      <c r="AK299">
        <v>103557136</v>
      </c>
      <c r="AL299">
        <v>42.04</v>
      </c>
      <c r="AM299">
        <v>57.96</v>
      </c>
      <c r="AN299">
        <v>97.48</v>
      </c>
      <c r="AO299">
        <v>93.4</v>
      </c>
      <c r="AP299" t="s">
        <v>398</v>
      </c>
      <c r="AQ299" t="s">
        <v>46</v>
      </c>
      <c r="AR299">
        <v>-2.1727350934676202</v>
      </c>
      <c r="AS299" t="s">
        <v>35</v>
      </c>
      <c r="AT299" t="s">
        <v>35</v>
      </c>
      <c r="AU299" t="s">
        <v>403</v>
      </c>
      <c r="AV299" t="str">
        <f>_xlfn.IFNA(VLOOKUP($C299,[1]akclindata!$A:$U,17,FALSE),"NA")</f>
        <v>NA</v>
      </c>
      <c r="AW299" t="str">
        <f>_xlfn.IFNA(VLOOKUP($C299,[1]akclindata!$A:$U,17,FALSE),"NA")</f>
        <v>NA</v>
      </c>
      <c r="AX299" t="str">
        <f>_xlfn.IFNA(VLOOKUP($C299,[1]akclindata!$A:$U,7,FALSE),"NA")</f>
        <v>NA</v>
      </c>
      <c r="AY299" t="str">
        <f>_xlfn.IFNA(VLOOKUP($C299,[1]akclindata!$A:$U,8,FALSE),"NA")</f>
        <v>NA</v>
      </c>
      <c r="AZ299" t="str">
        <f>_xlfn.IFNA(VLOOKUP($C299,[1]akclindata!$A:$U,9,FALSE),"NA")</f>
        <v>NA</v>
      </c>
      <c r="BA299" t="str">
        <f>_xlfn.IFNA(VLOOKUP($C299,[1]akclindata!$A:$U,10,FALSE),"NA")</f>
        <v>NA</v>
      </c>
      <c r="BB299" t="str">
        <f>_xlfn.IFNA(VLOOKUP($C299,[1]akclindata!$A:$U,11,FALSE),"NA")</f>
        <v>NA</v>
      </c>
      <c r="BC299" s="1" t="str">
        <f>_xlfn.IFNA(VLOOKUP($C299,[1]akclindata!$A:$U,6,FALSE),"NA")</f>
        <v>NA</v>
      </c>
      <c r="BD299" s="1" t="str">
        <f>_xlfn.IFNA(VLOOKUP($C299,[1]akclindata!$A:$U,18,FALSE),"NA")</f>
        <v>NA</v>
      </c>
      <c r="BE299" s="1" t="str">
        <f>_xlfn.IFNA(VLOOKUP($C299,[1]akclindata!$A:$U,19,FALSE),"NA")</f>
        <v>NA</v>
      </c>
      <c r="BF299" s="1" t="str">
        <f>_xlfn.IFNA(VLOOKUP($C299,[1]akclindata!$A:$U,20,FALSE),"NA")</f>
        <v>NA</v>
      </c>
      <c r="BG299" t="str">
        <f>_xlfn.IFNA(VLOOKUP($C299,[1]akclindata!$A:$U,21,FALSE),"NA")</f>
        <v>NA</v>
      </c>
      <c r="BH299" s="1" t="str">
        <f>_xlfn.IFNA(VLOOKUP($C299,[2]Sheet1!$1:$1048576,6,FALSE),_xlfn.IFNA(VLOOKUP($C299,'[2]Transfer 06.03.22'!$1:$1048576,7,FALSE),_xlfn.IFNA(VLOOKUP($C299,'[2]Transfer 06.08.22'!$1:$1048576,7,FALSE),"None")))</f>
        <v>None</v>
      </c>
    </row>
    <row r="300" spans="1:60" x14ac:dyDescent="0.25">
      <c r="A300" t="s">
        <v>676</v>
      </c>
      <c r="B300">
        <v>0.25273011717238503</v>
      </c>
      <c r="C300" t="e">
        <v>#N/A</v>
      </c>
      <c r="D300">
        <v>1</v>
      </c>
      <c r="E300">
        <v>4.2</v>
      </c>
      <c r="F300" s="1" t="s">
        <v>40</v>
      </c>
      <c r="G300" t="s">
        <v>35</v>
      </c>
      <c r="H300" t="s">
        <v>36</v>
      </c>
      <c r="I300" t="s">
        <v>398</v>
      </c>
      <c r="J300" t="s">
        <v>399</v>
      </c>
      <c r="K300">
        <v>2</v>
      </c>
      <c r="L300">
        <v>53</v>
      </c>
      <c r="M300" t="s">
        <v>40</v>
      </c>
      <c r="N300" t="s">
        <v>39</v>
      </c>
      <c r="O300" t="s">
        <v>40</v>
      </c>
      <c r="P300" t="s">
        <v>40</v>
      </c>
      <c r="Q300" t="s">
        <v>40</v>
      </c>
      <c r="S300" t="s">
        <v>40</v>
      </c>
      <c r="T300" t="s">
        <v>40</v>
      </c>
      <c r="U300" t="s">
        <v>40</v>
      </c>
      <c r="V300" t="s">
        <v>40</v>
      </c>
      <c r="X300" s="1">
        <v>43663</v>
      </c>
      <c r="Y300" t="s">
        <v>40</v>
      </c>
      <c r="Z300" t="s">
        <v>444</v>
      </c>
      <c r="AA300">
        <v>8.3829761900000008</v>
      </c>
      <c r="AB300">
        <v>35.208500000000001</v>
      </c>
      <c r="AC300" s="1">
        <v>43682</v>
      </c>
      <c r="AD300">
        <v>56</v>
      </c>
      <c r="AE300" t="s">
        <v>412</v>
      </c>
      <c r="AF300">
        <v>4</v>
      </c>
      <c r="AG300" t="s">
        <v>440</v>
      </c>
      <c r="AH300">
        <v>14.82</v>
      </c>
      <c r="AI300" s="1">
        <v>44510</v>
      </c>
      <c r="AJ300">
        <v>8024330214</v>
      </c>
      <c r="AK300">
        <v>79448814</v>
      </c>
      <c r="AL300">
        <v>7.8299999999999995E-2</v>
      </c>
      <c r="AM300">
        <v>41.36</v>
      </c>
      <c r="AN300">
        <v>97.53</v>
      </c>
      <c r="AO300">
        <v>93.83</v>
      </c>
      <c r="AP300" t="s">
        <v>398</v>
      </c>
      <c r="AQ300" t="s">
        <v>53</v>
      </c>
      <c r="AR300">
        <v>-0.470820480548784</v>
      </c>
      <c r="AS300" t="s">
        <v>35</v>
      </c>
      <c r="AT300" t="s">
        <v>35</v>
      </c>
      <c r="AU300" t="s">
        <v>410</v>
      </c>
      <c r="AV300" t="str">
        <f>_xlfn.IFNA(VLOOKUP($C300,[1]akclindata!$A:$U,17,FALSE),"NA")</f>
        <v>NA</v>
      </c>
      <c r="AW300" t="str">
        <f>_xlfn.IFNA(VLOOKUP($C300,[1]akclindata!$A:$U,17,FALSE),"NA")</f>
        <v>NA</v>
      </c>
      <c r="AX300" t="str">
        <f>_xlfn.IFNA(VLOOKUP($C300,[1]akclindata!$A:$U,7,FALSE),"NA")</f>
        <v>NA</v>
      </c>
      <c r="AY300" t="str">
        <f>_xlfn.IFNA(VLOOKUP($C300,[1]akclindata!$A:$U,8,FALSE),"NA")</f>
        <v>NA</v>
      </c>
      <c r="AZ300" t="str">
        <f>_xlfn.IFNA(VLOOKUP($C300,[1]akclindata!$A:$U,9,FALSE),"NA")</f>
        <v>NA</v>
      </c>
      <c r="BA300" t="str">
        <f>_xlfn.IFNA(VLOOKUP($C300,[1]akclindata!$A:$U,10,FALSE),"NA")</f>
        <v>NA</v>
      </c>
      <c r="BB300" t="str">
        <f>_xlfn.IFNA(VLOOKUP($C300,[1]akclindata!$A:$U,11,FALSE),"NA")</f>
        <v>NA</v>
      </c>
      <c r="BC300" s="1" t="str">
        <f>_xlfn.IFNA(VLOOKUP($C300,[1]akclindata!$A:$U,6,FALSE),"NA")</f>
        <v>NA</v>
      </c>
      <c r="BD300" s="1" t="str">
        <f>_xlfn.IFNA(VLOOKUP($C300,[1]akclindata!$A:$U,18,FALSE),"NA")</f>
        <v>NA</v>
      </c>
      <c r="BE300" s="1" t="str">
        <f>_xlfn.IFNA(VLOOKUP($C300,[1]akclindata!$A:$U,19,FALSE),"NA")</f>
        <v>NA</v>
      </c>
      <c r="BF300" s="1" t="str">
        <f>_xlfn.IFNA(VLOOKUP($C300,[1]akclindata!$A:$U,20,FALSE),"NA")</f>
        <v>NA</v>
      </c>
      <c r="BG300" t="str">
        <f>_xlfn.IFNA(VLOOKUP($C300,[1]akclindata!$A:$U,21,FALSE),"NA")</f>
        <v>NA</v>
      </c>
      <c r="BH300" s="1" t="str">
        <f>_xlfn.IFNA(VLOOKUP($C300,[2]Sheet1!$1:$1048576,6,FALSE),_xlfn.IFNA(VLOOKUP($C300,'[2]Transfer 06.03.22'!$1:$1048576,7,FALSE),_xlfn.IFNA(VLOOKUP($C300,'[2]Transfer 06.08.22'!$1:$1048576,7,FALSE),"None")))</f>
        <v>None</v>
      </c>
    </row>
    <row r="301" spans="1:60" x14ac:dyDescent="0.25">
      <c r="A301" t="s">
        <v>677</v>
      </c>
      <c r="B301" s="3">
        <v>7.0348320876113997E-4</v>
      </c>
      <c r="C301" t="e">
        <v>#N/A</v>
      </c>
      <c r="D301">
        <v>1</v>
      </c>
      <c r="E301">
        <v>3.5</v>
      </c>
      <c r="F301" s="1" t="s">
        <v>40</v>
      </c>
      <c r="G301" t="s">
        <v>35</v>
      </c>
      <c r="H301" t="s">
        <v>36</v>
      </c>
      <c r="I301" t="s">
        <v>398</v>
      </c>
      <c r="J301" t="s">
        <v>399</v>
      </c>
      <c r="K301">
        <v>2</v>
      </c>
      <c r="L301">
        <v>65</v>
      </c>
      <c r="M301" t="s">
        <v>40</v>
      </c>
      <c r="N301" t="s">
        <v>39</v>
      </c>
      <c r="O301" t="s">
        <v>40</v>
      </c>
      <c r="P301" t="s">
        <v>40</v>
      </c>
      <c r="Q301" t="s">
        <v>40</v>
      </c>
      <c r="S301" t="s">
        <v>40</v>
      </c>
      <c r="T301" t="s">
        <v>40</v>
      </c>
      <c r="U301" t="s">
        <v>40</v>
      </c>
      <c r="V301" t="s">
        <v>40</v>
      </c>
      <c r="X301" s="1">
        <v>43663</v>
      </c>
      <c r="Y301" t="s">
        <v>40</v>
      </c>
      <c r="Z301" t="s">
        <v>444</v>
      </c>
      <c r="AA301">
        <v>5.9775714290000002</v>
      </c>
      <c r="AB301">
        <v>20.921500000000002</v>
      </c>
      <c r="AC301" s="1">
        <v>43682</v>
      </c>
      <c r="AD301">
        <v>56</v>
      </c>
      <c r="AE301" t="s">
        <v>414</v>
      </c>
      <c r="AF301">
        <v>4</v>
      </c>
      <c r="AG301" t="s">
        <v>440</v>
      </c>
      <c r="AH301">
        <v>11.48</v>
      </c>
      <c r="AI301" s="1">
        <v>44510</v>
      </c>
      <c r="AJ301">
        <v>8349589402</v>
      </c>
      <c r="AK301">
        <v>82669202</v>
      </c>
      <c r="AL301">
        <v>7.9200000000000007E-2</v>
      </c>
      <c r="AM301">
        <v>42.26</v>
      </c>
      <c r="AN301">
        <v>97.66</v>
      </c>
      <c r="AO301">
        <v>93.96</v>
      </c>
      <c r="AP301" t="s">
        <v>398</v>
      </c>
      <c r="AQ301" t="s">
        <v>53</v>
      </c>
      <c r="AR301">
        <v>-3.1524406377660998</v>
      </c>
      <c r="AS301" t="s">
        <v>35</v>
      </c>
      <c r="AT301" t="s">
        <v>35</v>
      </c>
      <c r="AU301" t="s">
        <v>410</v>
      </c>
      <c r="AV301" t="str">
        <f>_xlfn.IFNA(VLOOKUP($C301,[1]akclindata!$A:$U,17,FALSE),"NA")</f>
        <v>NA</v>
      </c>
      <c r="AW301" t="str">
        <f>_xlfn.IFNA(VLOOKUP($C301,[1]akclindata!$A:$U,17,FALSE),"NA")</f>
        <v>NA</v>
      </c>
      <c r="AX301" t="str">
        <f>_xlfn.IFNA(VLOOKUP($C301,[1]akclindata!$A:$U,7,FALSE),"NA")</f>
        <v>NA</v>
      </c>
      <c r="AY301" t="str">
        <f>_xlfn.IFNA(VLOOKUP($C301,[1]akclindata!$A:$U,8,FALSE),"NA")</f>
        <v>NA</v>
      </c>
      <c r="AZ301" t="str">
        <f>_xlfn.IFNA(VLOOKUP($C301,[1]akclindata!$A:$U,9,FALSE),"NA")</f>
        <v>NA</v>
      </c>
      <c r="BA301" t="str">
        <f>_xlfn.IFNA(VLOOKUP($C301,[1]akclindata!$A:$U,10,FALSE),"NA")</f>
        <v>NA</v>
      </c>
      <c r="BB301" t="str">
        <f>_xlfn.IFNA(VLOOKUP($C301,[1]akclindata!$A:$U,11,FALSE),"NA")</f>
        <v>NA</v>
      </c>
      <c r="BC301" s="1" t="str">
        <f>_xlfn.IFNA(VLOOKUP($C301,[1]akclindata!$A:$U,6,FALSE),"NA")</f>
        <v>NA</v>
      </c>
      <c r="BD301" s="1" t="str">
        <f>_xlfn.IFNA(VLOOKUP($C301,[1]akclindata!$A:$U,18,FALSE),"NA")</f>
        <v>NA</v>
      </c>
      <c r="BE301" s="1" t="str">
        <f>_xlfn.IFNA(VLOOKUP($C301,[1]akclindata!$A:$U,19,FALSE),"NA")</f>
        <v>NA</v>
      </c>
      <c r="BF301" s="1" t="str">
        <f>_xlfn.IFNA(VLOOKUP($C301,[1]akclindata!$A:$U,20,FALSE),"NA")</f>
        <v>NA</v>
      </c>
      <c r="BG301" t="str">
        <f>_xlfn.IFNA(VLOOKUP($C301,[1]akclindata!$A:$U,21,FALSE),"NA")</f>
        <v>NA</v>
      </c>
      <c r="BH301" s="1" t="str">
        <f>_xlfn.IFNA(VLOOKUP($C301,[2]Sheet1!$1:$1048576,6,FALSE),_xlfn.IFNA(VLOOKUP($C301,'[2]Transfer 06.03.22'!$1:$1048576,7,FALSE),_xlfn.IFNA(VLOOKUP($C301,'[2]Transfer 06.08.22'!$1:$1048576,7,FALSE),"None")))</f>
        <v>None</v>
      </c>
    </row>
    <row r="302" spans="1:60" x14ac:dyDescent="0.25">
      <c r="A302" t="s">
        <v>678</v>
      </c>
      <c r="B302" s="3">
        <v>5.8190139934380001E-4</v>
      </c>
      <c r="C302" t="e">
        <v>#N/A</v>
      </c>
      <c r="D302">
        <v>1</v>
      </c>
      <c r="E302">
        <v>4.5999999999999996</v>
      </c>
      <c r="F302" s="1" t="s">
        <v>40</v>
      </c>
      <c r="G302" t="s">
        <v>35</v>
      </c>
      <c r="H302" t="s">
        <v>36</v>
      </c>
      <c r="I302" t="s">
        <v>398</v>
      </c>
      <c r="J302" t="s">
        <v>399</v>
      </c>
      <c r="K302">
        <v>2</v>
      </c>
      <c r="L302">
        <v>67</v>
      </c>
      <c r="M302" t="s">
        <v>40</v>
      </c>
      <c r="N302" t="s">
        <v>39</v>
      </c>
      <c r="O302" t="s">
        <v>40</v>
      </c>
      <c r="P302" t="s">
        <v>40</v>
      </c>
      <c r="Q302" t="s">
        <v>40</v>
      </c>
      <c r="S302" t="s">
        <v>40</v>
      </c>
      <c r="T302" t="s">
        <v>40</v>
      </c>
      <c r="U302" t="s">
        <v>40</v>
      </c>
      <c r="V302" t="s">
        <v>40</v>
      </c>
      <c r="X302" s="1">
        <v>43663</v>
      </c>
      <c r="Y302" t="s">
        <v>40</v>
      </c>
      <c r="Z302" t="s">
        <v>444</v>
      </c>
      <c r="AA302">
        <v>6.800434783</v>
      </c>
      <c r="AB302">
        <v>31.282</v>
      </c>
      <c r="AC302" s="1">
        <v>43689</v>
      </c>
      <c r="AD302">
        <v>0</v>
      </c>
      <c r="AE302">
        <v>0</v>
      </c>
      <c r="AF302">
        <v>4</v>
      </c>
      <c r="AG302" t="s">
        <v>440</v>
      </c>
      <c r="AH302">
        <v>20.97</v>
      </c>
      <c r="AI302" s="1">
        <v>44551</v>
      </c>
      <c r="AJ302">
        <v>12501804442</v>
      </c>
      <c r="AK302">
        <v>123780242</v>
      </c>
      <c r="AL302">
        <v>41.85</v>
      </c>
      <c r="AM302">
        <v>58.15</v>
      </c>
      <c r="AN302">
        <v>97.62</v>
      </c>
      <c r="AO302">
        <v>93.61</v>
      </c>
      <c r="AP302" t="s">
        <v>398</v>
      </c>
      <c r="AQ302" t="s">
        <v>53</v>
      </c>
      <c r="AR302">
        <v>-3.2348978083000799</v>
      </c>
      <c r="AS302" t="s">
        <v>35</v>
      </c>
      <c r="AT302" t="s">
        <v>35</v>
      </c>
      <c r="AU302" t="s">
        <v>410</v>
      </c>
      <c r="AV302" t="str">
        <f>_xlfn.IFNA(VLOOKUP($C302,[1]akclindata!$A:$U,17,FALSE),"NA")</f>
        <v>NA</v>
      </c>
      <c r="AW302" t="str">
        <f>_xlfn.IFNA(VLOOKUP($C302,[1]akclindata!$A:$U,17,FALSE),"NA")</f>
        <v>NA</v>
      </c>
      <c r="AX302" t="str">
        <f>_xlfn.IFNA(VLOOKUP($C302,[1]akclindata!$A:$U,7,FALSE),"NA")</f>
        <v>NA</v>
      </c>
      <c r="AY302" t="str">
        <f>_xlfn.IFNA(VLOOKUP($C302,[1]akclindata!$A:$U,8,FALSE),"NA")</f>
        <v>NA</v>
      </c>
      <c r="AZ302" t="str">
        <f>_xlfn.IFNA(VLOOKUP($C302,[1]akclindata!$A:$U,9,FALSE),"NA")</f>
        <v>NA</v>
      </c>
      <c r="BA302" t="str">
        <f>_xlfn.IFNA(VLOOKUP($C302,[1]akclindata!$A:$U,10,FALSE),"NA")</f>
        <v>NA</v>
      </c>
      <c r="BB302" t="str">
        <f>_xlfn.IFNA(VLOOKUP($C302,[1]akclindata!$A:$U,11,FALSE),"NA")</f>
        <v>NA</v>
      </c>
      <c r="BC302" s="1" t="str">
        <f>_xlfn.IFNA(VLOOKUP($C302,[1]akclindata!$A:$U,6,FALSE),"NA")</f>
        <v>NA</v>
      </c>
      <c r="BD302" s="1" t="str">
        <f>_xlfn.IFNA(VLOOKUP($C302,[1]akclindata!$A:$U,18,FALSE),"NA")</f>
        <v>NA</v>
      </c>
      <c r="BE302" s="1" t="str">
        <f>_xlfn.IFNA(VLOOKUP($C302,[1]akclindata!$A:$U,19,FALSE),"NA")</f>
        <v>NA</v>
      </c>
      <c r="BF302" s="1" t="str">
        <f>_xlfn.IFNA(VLOOKUP($C302,[1]akclindata!$A:$U,20,FALSE),"NA")</f>
        <v>NA</v>
      </c>
      <c r="BG302" t="str">
        <f>_xlfn.IFNA(VLOOKUP($C302,[1]akclindata!$A:$U,21,FALSE),"NA")</f>
        <v>NA</v>
      </c>
      <c r="BH302" s="1" t="str">
        <f>_xlfn.IFNA(VLOOKUP($C302,[2]Sheet1!$1:$1048576,6,FALSE),_xlfn.IFNA(VLOOKUP($C302,'[2]Transfer 06.03.22'!$1:$1048576,7,FALSE),_xlfn.IFNA(VLOOKUP($C302,'[2]Transfer 06.08.22'!$1:$1048576,7,FALSE),"None")))</f>
        <v>None</v>
      </c>
    </row>
    <row r="303" spans="1:60" x14ac:dyDescent="0.25">
      <c r="A303" t="s">
        <v>679</v>
      </c>
      <c r="B303">
        <v>1.0180525014718801E-3</v>
      </c>
      <c r="C303" t="e">
        <v>#N/A</v>
      </c>
      <c r="D303">
        <v>1</v>
      </c>
      <c r="E303">
        <v>4.3</v>
      </c>
      <c r="F303" s="1" t="s">
        <v>40</v>
      </c>
      <c r="G303" t="s">
        <v>35</v>
      </c>
      <c r="H303" t="s">
        <v>36</v>
      </c>
      <c r="I303" t="s">
        <v>398</v>
      </c>
      <c r="J303" t="s">
        <v>399</v>
      </c>
      <c r="K303">
        <v>1</v>
      </c>
      <c r="L303">
        <v>64</v>
      </c>
      <c r="M303" t="s">
        <v>40</v>
      </c>
      <c r="N303" t="s">
        <v>39</v>
      </c>
      <c r="O303" t="s">
        <v>40</v>
      </c>
      <c r="P303" t="s">
        <v>40</v>
      </c>
      <c r="Q303" t="s">
        <v>40</v>
      </c>
      <c r="S303" t="s">
        <v>40</v>
      </c>
      <c r="T303" t="s">
        <v>40</v>
      </c>
      <c r="U303" t="s">
        <v>40</v>
      </c>
      <c r="V303" t="s">
        <v>40</v>
      </c>
      <c r="X303" s="1">
        <v>43663</v>
      </c>
      <c r="Y303" t="s">
        <v>40</v>
      </c>
      <c r="Z303" t="s">
        <v>444</v>
      </c>
      <c r="AA303">
        <v>8.6967441860000001</v>
      </c>
      <c r="AB303">
        <v>37.396000000000001</v>
      </c>
      <c r="AC303" s="1">
        <v>43682</v>
      </c>
      <c r="AD303">
        <v>56</v>
      </c>
      <c r="AE303" t="s">
        <v>589</v>
      </c>
      <c r="AF303">
        <v>4</v>
      </c>
      <c r="AG303" t="s">
        <v>440</v>
      </c>
      <c r="AH303">
        <v>20.190000000000001</v>
      </c>
      <c r="AI303" s="1">
        <v>44510</v>
      </c>
      <c r="AJ303">
        <v>9634375052</v>
      </c>
      <c r="AK303">
        <v>95389852</v>
      </c>
      <c r="AL303">
        <v>0.08</v>
      </c>
      <c r="AM303">
        <v>41.17</v>
      </c>
      <c r="AN303">
        <v>97.68</v>
      </c>
      <c r="AO303">
        <v>93.97</v>
      </c>
      <c r="AP303" t="s">
        <v>398</v>
      </c>
      <c r="AQ303" t="s">
        <v>46</v>
      </c>
      <c r="AR303">
        <v>-2.9917874648454799</v>
      </c>
      <c r="AS303" t="s">
        <v>35</v>
      </c>
      <c r="AT303" t="s">
        <v>35</v>
      </c>
      <c r="AU303" t="s">
        <v>403</v>
      </c>
      <c r="AV303" t="str">
        <f>_xlfn.IFNA(VLOOKUP($C303,[1]akclindata!$A:$U,17,FALSE),"NA")</f>
        <v>NA</v>
      </c>
      <c r="AW303" t="str">
        <f>_xlfn.IFNA(VLOOKUP($C303,[1]akclindata!$A:$U,17,FALSE),"NA")</f>
        <v>NA</v>
      </c>
      <c r="AX303" t="str">
        <f>_xlfn.IFNA(VLOOKUP($C303,[1]akclindata!$A:$U,7,FALSE),"NA")</f>
        <v>NA</v>
      </c>
      <c r="AY303" t="str">
        <f>_xlfn.IFNA(VLOOKUP($C303,[1]akclindata!$A:$U,8,FALSE),"NA")</f>
        <v>NA</v>
      </c>
      <c r="AZ303" t="str">
        <f>_xlfn.IFNA(VLOOKUP($C303,[1]akclindata!$A:$U,9,FALSE),"NA")</f>
        <v>NA</v>
      </c>
      <c r="BA303" t="str">
        <f>_xlfn.IFNA(VLOOKUP($C303,[1]akclindata!$A:$U,10,FALSE),"NA")</f>
        <v>NA</v>
      </c>
      <c r="BB303" t="str">
        <f>_xlfn.IFNA(VLOOKUP($C303,[1]akclindata!$A:$U,11,FALSE),"NA")</f>
        <v>NA</v>
      </c>
      <c r="BC303" s="1" t="str">
        <f>_xlfn.IFNA(VLOOKUP($C303,[1]akclindata!$A:$U,6,FALSE),"NA")</f>
        <v>NA</v>
      </c>
      <c r="BD303" s="1" t="str">
        <f>_xlfn.IFNA(VLOOKUP($C303,[1]akclindata!$A:$U,18,FALSE),"NA")</f>
        <v>NA</v>
      </c>
      <c r="BE303" s="1" t="str">
        <f>_xlfn.IFNA(VLOOKUP($C303,[1]akclindata!$A:$U,19,FALSE),"NA")</f>
        <v>NA</v>
      </c>
      <c r="BF303" s="1" t="str">
        <f>_xlfn.IFNA(VLOOKUP($C303,[1]akclindata!$A:$U,20,FALSE),"NA")</f>
        <v>NA</v>
      </c>
      <c r="BG303" t="str">
        <f>_xlfn.IFNA(VLOOKUP($C303,[1]akclindata!$A:$U,21,FALSE),"NA")</f>
        <v>NA</v>
      </c>
      <c r="BH303" s="1" t="str">
        <f>_xlfn.IFNA(VLOOKUP($C303,[2]Sheet1!$1:$1048576,6,FALSE),_xlfn.IFNA(VLOOKUP($C303,'[2]Transfer 06.03.22'!$1:$1048576,7,FALSE),_xlfn.IFNA(VLOOKUP($C303,'[2]Transfer 06.08.22'!$1:$1048576,7,FALSE),"None")))</f>
        <v>None</v>
      </c>
    </row>
    <row r="304" spans="1:60" x14ac:dyDescent="0.25">
      <c r="A304" t="s">
        <v>680</v>
      </c>
      <c r="B304">
        <v>8.8976392273478408E-3</v>
      </c>
      <c r="C304" t="e">
        <v>#N/A</v>
      </c>
      <c r="D304">
        <v>1</v>
      </c>
      <c r="E304">
        <v>4.5</v>
      </c>
      <c r="F304" s="1" t="s">
        <v>40</v>
      </c>
      <c r="G304" t="s">
        <v>35</v>
      </c>
      <c r="H304" t="s">
        <v>36</v>
      </c>
      <c r="I304" t="s">
        <v>398</v>
      </c>
      <c r="J304" t="s">
        <v>399</v>
      </c>
      <c r="K304">
        <v>1</v>
      </c>
      <c r="L304">
        <v>51</v>
      </c>
      <c r="M304" t="s">
        <v>40</v>
      </c>
      <c r="N304" t="s">
        <v>39</v>
      </c>
      <c r="O304" t="s">
        <v>40</v>
      </c>
      <c r="P304" t="s">
        <v>40</v>
      </c>
      <c r="Q304" t="s">
        <v>40</v>
      </c>
      <c r="S304" t="s">
        <v>40</v>
      </c>
      <c r="T304" t="s">
        <v>40</v>
      </c>
      <c r="U304" t="s">
        <v>40</v>
      </c>
      <c r="V304" t="s">
        <v>40</v>
      </c>
      <c r="X304" s="1">
        <v>43663</v>
      </c>
      <c r="Y304" t="s">
        <v>40</v>
      </c>
      <c r="Z304" t="s">
        <v>444</v>
      </c>
      <c r="AA304">
        <v>5.0999999999999996</v>
      </c>
      <c r="AB304">
        <v>22.95</v>
      </c>
      <c r="AC304" s="1">
        <v>43682</v>
      </c>
      <c r="AD304">
        <v>56</v>
      </c>
      <c r="AE304" t="s">
        <v>591</v>
      </c>
      <c r="AF304">
        <v>4</v>
      </c>
      <c r="AG304" t="s">
        <v>440</v>
      </c>
      <c r="AH304">
        <v>11.53</v>
      </c>
      <c r="AI304" s="1">
        <v>44510</v>
      </c>
      <c r="AJ304">
        <v>8859141270</v>
      </c>
      <c r="AK304">
        <v>87714270</v>
      </c>
      <c r="AL304">
        <v>2.3999999999999998E-3</v>
      </c>
      <c r="AM304">
        <v>41.99</v>
      </c>
      <c r="AN304">
        <v>97.4</v>
      </c>
      <c r="AO304">
        <v>93.44</v>
      </c>
      <c r="AP304" t="s">
        <v>398</v>
      </c>
      <c r="AQ304" t="s">
        <v>46</v>
      </c>
      <c r="AR304">
        <v>-2.0468437181864099</v>
      </c>
      <c r="AS304" t="s">
        <v>35</v>
      </c>
      <c r="AT304" t="s">
        <v>35</v>
      </c>
      <c r="AU304" t="s">
        <v>403</v>
      </c>
      <c r="AV304" t="str">
        <f>_xlfn.IFNA(VLOOKUP($C304,[1]akclindata!$A:$U,17,FALSE),"NA")</f>
        <v>NA</v>
      </c>
      <c r="AW304" t="str">
        <f>_xlfn.IFNA(VLOOKUP($C304,[1]akclindata!$A:$U,17,FALSE),"NA")</f>
        <v>NA</v>
      </c>
      <c r="AX304" t="str">
        <f>_xlfn.IFNA(VLOOKUP($C304,[1]akclindata!$A:$U,7,FALSE),"NA")</f>
        <v>NA</v>
      </c>
      <c r="AY304" t="str">
        <f>_xlfn.IFNA(VLOOKUP($C304,[1]akclindata!$A:$U,8,FALSE),"NA")</f>
        <v>NA</v>
      </c>
      <c r="AZ304" t="str">
        <f>_xlfn.IFNA(VLOOKUP($C304,[1]akclindata!$A:$U,9,FALSE),"NA")</f>
        <v>NA</v>
      </c>
      <c r="BA304" t="str">
        <f>_xlfn.IFNA(VLOOKUP($C304,[1]akclindata!$A:$U,10,FALSE),"NA")</f>
        <v>NA</v>
      </c>
      <c r="BB304" t="str">
        <f>_xlfn.IFNA(VLOOKUP($C304,[1]akclindata!$A:$U,11,FALSE),"NA")</f>
        <v>NA</v>
      </c>
      <c r="BC304" s="1" t="str">
        <f>_xlfn.IFNA(VLOOKUP($C304,[1]akclindata!$A:$U,6,FALSE),"NA")</f>
        <v>NA</v>
      </c>
      <c r="BD304" s="1" t="str">
        <f>_xlfn.IFNA(VLOOKUP($C304,[1]akclindata!$A:$U,18,FALSE),"NA")</f>
        <v>NA</v>
      </c>
      <c r="BE304" s="1" t="str">
        <f>_xlfn.IFNA(VLOOKUP($C304,[1]akclindata!$A:$U,19,FALSE),"NA")</f>
        <v>NA</v>
      </c>
      <c r="BF304" s="1" t="str">
        <f>_xlfn.IFNA(VLOOKUP($C304,[1]akclindata!$A:$U,20,FALSE),"NA")</f>
        <v>NA</v>
      </c>
      <c r="BG304" t="str">
        <f>_xlfn.IFNA(VLOOKUP($C304,[1]akclindata!$A:$U,21,FALSE),"NA")</f>
        <v>NA</v>
      </c>
      <c r="BH304" s="1" t="str">
        <f>_xlfn.IFNA(VLOOKUP($C304,[2]Sheet1!$1:$1048576,6,FALSE),_xlfn.IFNA(VLOOKUP($C304,'[2]Transfer 06.03.22'!$1:$1048576,7,FALSE),_xlfn.IFNA(VLOOKUP($C304,'[2]Transfer 06.08.22'!$1:$1048576,7,FALSE),"None")))</f>
        <v>None</v>
      </c>
    </row>
    <row r="305" spans="1:60" x14ac:dyDescent="0.25">
      <c r="A305" t="s">
        <v>681</v>
      </c>
      <c r="B305" s="3">
        <v>2.6560423420372002E-4</v>
      </c>
      <c r="C305" t="e">
        <v>#N/A</v>
      </c>
      <c r="D305">
        <v>1</v>
      </c>
      <c r="E305">
        <v>4.2</v>
      </c>
      <c r="F305" s="1" t="s">
        <v>40</v>
      </c>
      <c r="G305" t="s">
        <v>35</v>
      </c>
      <c r="H305" t="s">
        <v>36</v>
      </c>
      <c r="I305" t="s">
        <v>398</v>
      </c>
      <c r="J305" t="s">
        <v>399</v>
      </c>
      <c r="K305">
        <v>2</v>
      </c>
      <c r="L305">
        <v>60</v>
      </c>
      <c r="M305" t="s">
        <v>40</v>
      </c>
      <c r="N305" t="s">
        <v>39</v>
      </c>
      <c r="O305" t="s">
        <v>40</v>
      </c>
      <c r="P305" t="s">
        <v>40</v>
      </c>
      <c r="Q305" t="s">
        <v>40</v>
      </c>
      <c r="S305" t="s">
        <v>40</v>
      </c>
      <c r="T305" t="s">
        <v>40</v>
      </c>
      <c r="U305" t="s">
        <v>40</v>
      </c>
      <c r="V305" t="s">
        <v>40</v>
      </c>
      <c r="X305" s="1">
        <v>43663</v>
      </c>
      <c r="Y305" t="s">
        <v>40</v>
      </c>
      <c r="Z305" t="s">
        <v>444</v>
      </c>
      <c r="AA305">
        <v>8.3049999999999997</v>
      </c>
      <c r="AB305">
        <v>34.881</v>
      </c>
      <c r="AC305" s="1">
        <v>43682</v>
      </c>
      <c r="AD305">
        <v>56</v>
      </c>
      <c r="AE305" t="s">
        <v>500</v>
      </c>
      <c r="AF305">
        <v>4</v>
      </c>
      <c r="AG305" t="s">
        <v>440</v>
      </c>
      <c r="AH305">
        <v>18.88</v>
      </c>
      <c r="AI305" s="1">
        <v>44510</v>
      </c>
      <c r="AJ305">
        <v>12624204928</v>
      </c>
      <c r="AK305">
        <v>124992128</v>
      </c>
      <c r="AL305">
        <v>7.8100000000000003E-2</v>
      </c>
      <c r="AM305">
        <v>41.1</v>
      </c>
      <c r="AN305">
        <v>97.63</v>
      </c>
      <c r="AO305">
        <v>93.94</v>
      </c>
      <c r="AP305" t="s">
        <v>398</v>
      </c>
      <c r="AQ305" t="s">
        <v>53</v>
      </c>
      <c r="AR305">
        <v>-3.5756496400478599</v>
      </c>
      <c r="AS305" t="s">
        <v>35</v>
      </c>
      <c r="AT305" t="s">
        <v>35</v>
      </c>
      <c r="AU305" t="s">
        <v>410</v>
      </c>
      <c r="AV305" t="str">
        <f>_xlfn.IFNA(VLOOKUP($C305,[1]akclindata!$A:$U,17,FALSE),"NA")</f>
        <v>NA</v>
      </c>
      <c r="AW305" t="str">
        <f>_xlfn.IFNA(VLOOKUP($C305,[1]akclindata!$A:$U,17,FALSE),"NA")</f>
        <v>NA</v>
      </c>
      <c r="AX305" t="str">
        <f>_xlfn.IFNA(VLOOKUP($C305,[1]akclindata!$A:$U,7,FALSE),"NA")</f>
        <v>NA</v>
      </c>
      <c r="AY305" t="str">
        <f>_xlfn.IFNA(VLOOKUP($C305,[1]akclindata!$A:$U,8,FALSE),"NA")</f>
        <v>NA</v>
      </c>
      <c r="AZ305" t="str">
        <f>_xlfn.IFNA(VLOOKUP($C305,[1]akclindata!$A:$U,9,FALSE),"NA")</f>
        <v>NA</v>
      </c>
      <c r="BA305" t="str">
        <f>_xlfn.IFNA(VLOOKUP($C305,[1]akclindata!$A:$U,10,FALSE),"NA")</f>
        <v>NA</v>
      </c>
      <c r="BB305" t="str">
        <f>_xlfn.IFNA(VLOOKUP($C305,[1]akclindata!$A:$U,11,FALSE),"NA")</f>
        <v>NA</v>
      </c>
      <c r="BC305" s="1" t="str">
        <f>_xlfn.IFNA(VLOOKUP($C305,[1]akclindata!$A:$U,6,FALSE),"NA")</f>
        <v>NA</v>
      </c>
      <c r="BD305" s="1" t="str">
        <f>_xlfn.IFNA(VLOOKUP($C305,[1]akclindata!$A:$U,18,FALSE),"NA")</f>
        <v>NA</v>
      </c>
      <c r="BE305" s="1" t="str">
        <f>_xlfn.IFNA(VLOOKUP($C305,[1]akclindata!$A:$U,19,FALSE),"NA")</f>
        <v>NA</v>
      </c>
      <c r="BF305" s="1" t="str">
        <f>_xlfn.IFNA(VLOOKUP($C305,[1]akclindata!$A:$U,20,FALSE),"NA")</f>
        <v>NA</v>
      </c>
      <c r="BG305" t="str">
        <f>_xlfn.IFNA(VLOOKUP($C305,[1]akclindata!$A:$U,21,FALSE),"NA")</f>
        <v>NA</v>
      </c>
      <c r="BH305" s="1" t="str">
        <f>_xlfn.IFNA(VLOOKUP($C305,[2]Sheet1!$1:$1048576,6,FALSE),_xlfn.IFNA(VLOOKUP($C305,'[2]Transfer 06.03.22'!$1:$1048576,7,FALSE),_xlfn.IFNA(VLOOKUP($C305,'[2]Transfer 06.08.22'!$1:$1048576,7,FALSE),"None")))</f>
        <v>None</v>
      </c>
    </row>
    <row r="306" spans="1:60" x14ac:dyDescent="0.25">
      <c r="A306" t="s">
        <v>682</v>
      </c>
      <c r="B306">
        <v>1.72962454508374E-2</v>
      </c>
      <c r="C306" t="e">
        <v>#N/A</v>
      </c>
      <c r="D306">
        <v>1</v>
      </c>
      <c r="E306">
        <v>3.5</v>
      </c>
      <c r="F306" s="1" t="s">
        <v>40</v>
      </c>
      <c r="G306" t="s">
        <v>35</v>
      </c>
      <c r="H306" t="s">
        <v>36</v>
      </c>
      <c r="I306" t="s">
        <v>398</v>
      </c>
      <c r="J306" t="s">
        <v>399</v>
      </c>
      <c r="K306">
        <v>2</v>
      </c>
      <c r="L306">
        <v>58</v>
      </c>
      <c r="M306" t="s">
        <v>40</v>
      </c>
      <c r="N306" t="s">
        <v>39</v>
      </c>
      <c r="O306" t="s">
        <v>40</v>
      </c>
      <c r="P306" t="s">
        <v>40</v>
      </c>
      <c r="Q306" t="s">
        <v>40</v>
      </c>
      <c r="S306" t="s">
        <v>40</v>
      </c>
      <c r="T306" t="s">
        <v>40</v>
      </c>
      <c r="U306" t="s">
        <v>40</v>
      </c>
      <c r="V306" t="s">
        <v>40</v>
      </c>
      <c r="X306" s="1">
        <v>43663</v>
      </c>
      <c r="Y306" t="s">
        <v>40</v>
      </c>
      <c r="Z306" t="s">
        <v>444</v>
      </c>
      <c r="AA306">
        <v>4.584285714</v>
      </c>
      <c r="AB306">
        <v>16.045000000000002</v>
      </c>
      <c r="AC306" s="1">
        <v>43689</v>
      </c>
      <c r="AD306">
        <v>0</v>
      </c>
      <c r="AE306">
        <v>0</v>
      </c>
      <c r="AF306">
        <v>4</v>
      </c>
      <c r="AG306" t="s">
        <v>440</v>
      </c>
      <c r="AH306">
        <v>7.57</v>
      </c>
      <c r="AI306" s="1">
        <v>44551</v>
      </c>
      <c r="AJ306">
        <v>9602416430</v>
      </c>
      <c r="AK306">
        <v>95073430</v>
      </c>
      <c r="AL306">
        <v>41.7</v>
      </c>
      <c r="AM306">
        <v>58.3</v>
      </c>
      <c r="AN306">
        <v>97.46</v>
      </c>
      <c r="AO306">
        <v>93.44</v>
      </c>
      <c r="AP306" t="s">
        <v>398</v>
      </c>
      <c r="AQ306" t="s">
        <v>53</v>
      </c>
      <c r="AR306">
        <v>-1.75447077561308</v>
      </c>
      <c r="AS306" t="s">
        <v>35</v>
      </c>
      <c r="AT306" t="s">
        <v>35</v>
      </c>
      <c r="AU306" t="s">
        <v>410</v>
      </c>
      <c r="AV306" t="str">
        <f>_xlfn.IFNA(VLOOKUP($C306,[1]akclindata!$A:$U,17,FALSE),"NA")</f>
        <v>NA</v>
      </c>
      <c r="AW306" t="str">
        <f>_xlfn.IFNA(VLOOKUP($C306,[1]akclindata!$A:$U,17,FALSE),"NA")</f>
        <v>NA</v>
      </c>
      <c r="AX306" t="str">
        <f>_xlfn.IFNA(VLOOKUP($C306,[1]akclindata!$A:$U,7,FALSE),"NA")</f>
        <v>NA</v>
      </c>
      <c r="AY306" t="str">
        <f>_xlfn.IFNA(VLOOKUP($C306,[1]akclindata!$A:$U,8,FALSE),"NA")</f>
        <v>NA</v>
      </c>
      <c r="AZ306" t="str">
        <f>_xlfn.IFNA(VLOOKUP($C306,[1]akclindata!$A:$U,9,FALSE),"NA")</f>
        <v>NA</v>
      </c>
      <c r="BA306" t="str">
        <f>_xlfn.IFNA(VLOOKUP($C306,[1]akclindata!$A:$U,10,FALSE),"NA")</f>
        <v>NA</v>
      </c>
      <c r="BB306" t="str">
        <f>_xlfn.IFNA(VLOOKUP($C306,[1]akclindata!$A:$U,11,FALSE),"NA")</f>
        <v>NA</v>
      </c>
      <c r="BC306" s="1" t="str">
        <f>_xlfn.IFNA(VLOOKUP($C306,[1]akclindata!$A:$U,6,FALSE),"NA")</f>
        <v>NA</v>
      </c>
      <c r="BD306" s="1" t="str">
        <f>_xlfn.IFNA(VLOOKUP($C306,[1]akclindata!$A:$U,18,FALSE),"NA")</f>
        <v>NA</v>
      </c>
      <c r="BE306" s="1" t="str">
        <f>_xlfn.IFNA(VLOOKUP($C306,[1]akclindata!$A:$U,19,FALSE),"NA")</f>
        <v>NA</v>
      </c>
      <c r="BF306" s="1" t="str">
        <f>_xlfn.IFNA(VLOOKUP($C306,[1]akclindata!$A:$U,20,FALSE),"NA")</f>
        <v>NA</v>
      </c>
      <c r="BG306" t="str">
        <f>_xlfn.IFNA(VLOOKUP($C306,[1]akclindata!$A:$U,21,FALSE),"NA")</f>
        <v>NA</v>
      </c>
      <c r="BH306" s="1" t="str">
        <f>_xlfn.IFNA(VLOOKUP($C306,[2]Sheet1!$1:$1048576,6,FALSE),_xlfn.IFNA(VLOOKUP($C306,'[2]Transfer 06.03.22'!$1:$1048576,7,FALSE),_xlfn.IFNA(VLOOKUP($C306,'[2]Transfer 06.08.22'!$1:$1048576,7,FALSE),"None")))</f>
        <v>None</v>
      </c>
    </row>
    <row r="307" spans="1:60" x14ac:dyDescent="0.25">
      <c r="A307" t="s">
        <v>683</v>
      </c>
      <c r="B307" s="3">
        <v>5.7223308973874997E-4</v>
      </c>
      <c r="C307" t="e">
        <v>#N/A</v>
      </c>
      <c r="D307">
        <v>1</v>
      </c>
      <c r="E307">
        <v>4.0999999999999996</v>
      </c>
      <c r="F307" s="1" t="s">
        <v>40</v>
      </c>
      <c r="G307" t="s">
        <v>35</v>
      </c>
      <c r="H307" t="s">
        <v>36</v>
      </c>
      <c r="I307" t="s">
        <v>398</v>
      </c>
      <c r="J307" t="s">
        <v>399</v>
      </c>
      <c r="K307">
        <v>2</v>
      </c>
      <c r="L307">
        <v>54</v>
      </c>
      <c r="M307" t="s">
        <v>40</v>
      </c>
      <c r="N307" t="s">
        <v>39</v>
      </c>
      <c r="O307" t="s">
        <v>40</v>
      </c>
      <c r="P307" t="s">
        <v>40</v>
      </c>
      <c r="Q307" t="s">
        <v>40</v>
      </c>
      <c r="S307" t="s">
        <v>40</v>
      </c>
      <c r="T307" t="s">
        <v>40</v>
      </c>
      <c r="U307" t="s">
        <v>40</v>
      </c>
      <c r="V307" t="s">
        <v>40</v>
      </c>
      <c r="X307" s="1">
        <v>43663</v>
      </c>
      <c r="Y307" t="s">
        <v>40</v>
      </c>
      <c r="Z307" t="s">
        <v>444</v>
      </c>
      <c r="AA307">
        <v>12.99743902</v>
      </c>
      <c r="AB307">
        <v>53.289499999999997</v>
      </c>
      <c r="AC307" s="1">
        <v>43689</v>
      </c>
      <c r="AD307">
        <v>0</v>
      </c>
      <c r="AE307">
        <v>0</v>
      </c>
      <c r="AF307">
        <v>4</v>
      </c>
      <c r="AG307" t="s">
        <v>440</v>
      </c>
      <c r="AH307">
        <v>31.06</v>
      </c>
      <c r="AI307" s="1">
        <v>44551</v>
      </c>
      <c r="AJ307">
        <v>10420534004</v>
      </c>
      <c r="AK307">
        <v>103173604</v>
      </c>
      <c r="AL307">
        <v>41.37</v>
      </c>
      <c r="AM307">
        <v>58.63</v>
      </c>
      <c r="AN307">
        <v>97.73</v>
      </c>
      <c r="AO307">
        <v>93.78</v>
      </c>
      <c r="AP307" t="s">
        <v>398</v>
      </c>
      <c r="AQ307" t="s">
        <v>53</v>
      </c>
      <c r="AR307">
        <v>-3.2421784436473402</v>
      </c>
      <c r="AS307" t="s">
        <v>35</v>
      </c>
      <c r="AT307" t="s">
        <v>35</v>
      </c>
      <c r="AU307" t="s">
        <v>410</v>
      </c>
      <c r="AV307" t="str">
        <f>_xlfn.IFNA(VLOOKUP($C307,[1]akclindata!$A:$U,17,FALSE),"NA")</f>
        <v>NA</v>
      </c>
      <c r="AW307" t="str">
        <f>_xlfn.IFNA(VLOOKUP($C307,[1]akclindata!$A:$U,17,FALSE),"NA")</f>
        <v>NA</v>
      </c>
      <c r="AX307" t="str">
        <f>_xlfn.IFNA(VLOOKUP($C307,[1]akclindata!$A:$U,7,FALSE),"NA")</f>
        <v>NA</v>
      </c>
      <c r="AY307" t="str">
        <f>_xlfn.IFNA(VLOOKUP($C307,[1]akclindata!$A:$U,8,FALSE),"NA")</f>
        <v>NA</v>
      </c>
      <c r="AZ307" t="str">
        <f>_xlfn.IFNA(VLOOKUP($C307,[1]akclindata!$A:$U,9,FALSE),"NA")</f>
        <v>NA</v>
      </c>
      <c r="BA307" t="str">
        <f>_xlfn.IFNA(VLOOKUP($C307,[1]akclindata!$A:$U,10,FALSE),"NA")</f>
        <v>NA</v>
      </c>
      <c r="BB307" t="str">
        <f>_xlfn.IFNA(VLOOKUP($C307,[1]akclindata!$A:$U,11,FALSE),"NA")</f>
        <v>NA</v>
      </c>
      <c r="BC307" s="1" t="str">
        <f>_xlfn.IFNA(VLOOKUP($C307,[1]akclindata!$A:$U,6,FALSE),"NA")</f>
        <v>NA</v>
      </c>
      <c r="BD307" s="1" t="str">
        <f>_xlfn.IFNA(VLOOKUP($C307,[1]akclindata!$A:$U,18,FALSE),"NA")</f>
        <v>NA</v>
      </c>
      <c r="BE307" s="1" t="str">
        <f>_xlfn.IFNA(VLOOKUP($C307,[1]akclindata!$A:$U,19,FALSE),"NA")</f>
        <v>NA</v>
      </c>
      <c r="BF307" s="1" t="str">
        <f>_xlfn.IFNA(VLOOKUP($C307,[1]akclindata!$A:$U,20,FALSE),"NA")</f>
        <v>NA</v>
      </c>
      <c r="BG307" t="str">
        <f>_xlfn.IFNA(VLOOKUP($C307,[1]akclindata!$A:$U,21,FALSE),"NA")</f>
        <v>NA</v>
      </c>
      <c r="BH307" s="1" t="str">
        <f>_xlfn.IFNA(VLOOKUP($C307,[2]Sheet1!$1:$1048576,6,FALSE),_xlfn.IFNA(VLOOKUP($C307,'[2]Transfer 06.03.22'!$1:$1048576,7,FALSE),_xlfn.IFNA(VLOOKUP($C307,'[2]Transfer 06.08.22'!$1:$1048576,7,FALSE),"None")))</f>
        <v>None</v>
      </c>
    </row>
    <row r="308" spans="1:60" x14ac:dyDescent="0.25">
      <c r="A308" t="s">
        <v>684</v>
      </c>
      <c r="B308" s="3">
        <v>3.0555108284057E-4</v>
      </c>
      <c r="C308" t="e">
        <v>#N/A</v>
      </c>
      <c r="D308">
        <v>1</v>
      </c>
      <c r="E308">
        <v>2</v>
      </c>
      <c r="F308" s="1" t="s">
        <v>40</v>
      </c>
      <c r="G308" t="s">
        <v>35</v>
      </c>
      <c r="H308" t="s">
        <v>36</v>
      </c>
      <c r="I308" t="s">
        <v>398</v>
      </c>
      <c r="J308" t="s">
        <v>399</v>
      </c>
      <c r="K308">
        <v>2</v>
      </c>
      <c r="L308">
        <v>52</v>
      </c>
      <c r="M308" t="s">
        <v>40</v>
      </c>
      <c r="N308" t="s">
        <v>39</v>
      </c>
      <c r="O308" t="s">
        <v>40</v>
      </c>
      <c r="P308" t="s">
        <v>40</v>
      </c>
      <c r="Q308" t="s">
        <v>40</v>
      </c>
      <c r="S308" t="s">
        <v>40</v>
      </c>
      <c r="T308" t="s">
        <v>40</v>
      </c>
      <c r="U308" t="s">
        <v>40</v>
      </c>
      <c r="V308" t="s">
        <v>40</v>
      </c>
      <c r="X308" s="1">
        <v>43663</v>
      </c>
      <c r="Y308" t="s">
        <v>40</v>
      </c>
      <c r="Z308" t="s">
        <v>444</v>
      </c>
      <c r="AA308">
        <v>4.5854999999999997</v>
      </c>
      <c r="AB308">
        <v>9.1709999999999994</v>
      </c>
      <c r="AC308" s="1">
        <v>43689</v>
      </c>
      <c r="AD308">
        <v>39</v>
      </c>
      <c r="AE308" t="s">
        <v>685</v>
      </c>
      <c r="AF308">
        <v>4</v>
      </c>
      <c r="AG308" t="s">
        <v>440</v>
      </c>
      <c r="AH308">
        <v>3.46</v>
      </c>
      <c r="AI308" s="1">
        <v>44510</v>
      </c>
      <c r="AJ308">
        <v>12718126444</v>
      </c>
      <c r="AK308">
        <v>125922044</v>
      </c>
      <c r="AL308">
        <v>7.9299999999999995E-2</v>
      </c>
      <c r="AM308">
        <v>42.93</v>
      </c>
      <c r="AN308">
        <v>97.78</v>
      </c>
      <c r="AO308">
        <v>94.23</v>
      </c>
      <c r="AP308" t="s">
        <v>398</v>
      </c>
      <c r="AQ308" t="s">
        <v>53</v>
      </c>
      <c r="AR308">
        <v>-3.5147834534213902</v>
      </c>
      <c r="AS308" t="s">
        <v>35</v>
      </c>
      <c r="AT308" t="s">
        <v>35</v>
      </c>
      <c r="AU308" t="s">
        <v>410</v>
      </c>
      <c r="AV308" t="str">
        <f>_xlfn.IFNA(VLOOKUP($C308,[1]akclindata!$A:$U,17,FALSE),"NA")</f>
        <v>NA</v>
      </c>
      <c r="AW308" t="str">
        <f>_xlfn.IFNA(VLOOKUP($C308,[1]akclindata!$A:$U,17,FALSE),"NA")</f>
        <v>NA</v>
      </c>
      <c r="AX308" t="str">
        <f>_xlfn.IFNA(VLOOKUP($C308,[1]akclindata!$A:$U,7,FALSE),"NA")</f>
        <v>NA</v>
      </c>
      <c r="AY308" t="str">
        <f>_xlfn.IFNA(VLOOKUP($C308,[1]akclindata!$A:$U,8,FALSE),"NA")</f>
        <v>NA</v>
      </c>
      <c r="AZ308" t="str">
        <f>_xlfn.IFNA(VLOOKUP($C308,[1]akclindata!$A:$U,9,FALSE),"NA")</f>
        <v>NA</v>
      </c>
      <c r="BA308" t="str">
        <f>_xlfn.IFNA(VLOOKUP($C308,[1]akclindata!$A:$U,10,FALSE),"NA")</f>
        <v>NA</v>
      </c>
      <c r="BB308" t="str">
        <f>_xlfn.IFNA(VLOOKUP($C308,[1]akclindata!$A:$U,11,FALSE),"NA")</f>
        <v>NA</v>
      </c>
      <c r="BC308" s="1" t="str">
        <f>_xlfn.IFNA(VLOOKUP($C308,[1]akclindata!$A:$U,6,FALSE),"NA")</f>
        <v>NA</v>
      </c>
      <c r="BD308" s="1" t="str">
        <f>_xlfn.IFNA(VLOOKUP($C308,[1]akclindata!$A:$U,18,FALSE),"NA")</f>
        <v>NA</v>
      </c>
      <c r="BE308" s="1" t="str">
        <f>_xlfn.IFNA(VLOOKUP($C308,[1]akclindata!$A:$U,19,FALSE),"NA")</f>
        <v>NA</v>
      </c>
      <c r="BF308" s="1" t="str">
        <f>_xlfn.IFNA(VLOOKUP($C308,[1]akclindata!$A:$U,20,FALSE),"NA")</f>
        <v>NA</v>
      </c>
      <c r="BG308" t="str">
        <f>_xlfn.IFNA(VLOOKUP($C308,[1]akclindata!$A:$U,21,FALSE),"NA")</f>
        <v>NA</v>
      </c>
      <c r="BH308" s="1" t="str">
        <f>_xlfn.IFNA(VLOOKUP($C308,[2]Sheet1!$1:$1048576,6,FALSE),_xlfn.IFNA(VLOOKUP($C308,'[2]Transfer 06.03.22'!$1:$1048576,7,FALSE),_xlfn.IFNA(VLOOKUP($C308,'[2]Transfer 06.08.22'!$1:$1048576,7,FALSE),"None")))</f>
        <v>None</v>
      </c>
    </row>
    <row r="309" spans="1:60" x14ac:dyDescent="0.25">
      <c r="A309" t="s">
        <v>686</v>
      </c>
      <c r="B309">
        <v>3.2156862913982399E-3</v>
      </c>
      <c r="C309" t="e">
        <v>#N/A</v>
      </c>
      <c r="D309">
        <v>1</v>
      </c>
      <c r="E309">
        <v>4</v>
      </c>
      <c r="F309" s="1" t="s">
        <v>40</v>
      </c>
      <c r="G309" t="s">
        <v>35</v>
      </c>
      <c r="H309" t="s">
        <v>36</v>
      </c>
      <c r="I309" t="s">
        <v>398</v>
      </c>
      <c r="J309" t="s">
        <v>399</v>
      </c>
      <c r="K309">
        <v>1</v>
      </c>
      <c r="L309">
        <v>52</v>
      </c>
      <c r="M309" t="s">
        <v>40</v>
      </c>
      <c r="N309" t="s">
        <v>39</v>
      </c>
      <c r="O309" t="s">
        <v>40</v>
      </c>
      <c r="P309" t="s">
        <v>40</v>
      </c>
      <c r="Q309" t="s">
        <v>40</v>
      </c>
      <c r="S309" t="s">
        <v>40</v>
      </c>
      <c r="T309" t="s">
        <v>40</v>
      </c>
      <c r="U309" t="s">
        <v>40</v>
      </c>
      <c r="V309" t="s">
        <v>40</v>
      </c>
      <c r="X309" s="1">
        <v>43663</v>
      </c>
      <c r="Y309" t="s">
        <v>40</v>
      </c>
      <c r="Z309" t="s">
        <v>444</v>
      </c>
      <c r="AA309">
        <v>4.4889999999999999</v>
      </c>
      <c r="AB309">
        <v>17.956</v>
      </c>
      <c r="AC309" s="1">
        <v>43689</v>
      </c>
      <c r="AD309">
        <v>39</v>
      </c>
      <c r="AE309" t="s">
        <v>687</v>
      </c>
      <c r="AF309">
        <v>4</v>
      </c>
      <c r="AG309" t="s">
        <v>440</v>
      </c>
      <c r="AH309">
        <v>7</v>
      </c>
      <c r="AI309" s="1">
        <v>44510</v>
      </c>
      <c r="AJ309">
        <v>8980320666</v>
      </c>
      <c r="AK309">
        <v>88914066</v>
      </c>
      <c r="AL309">
        <v>7.7700000000000005E-2</v>
      </c>
      <c r="AM309">
        <v>41.92</v>
      </c>
      <c r="AN309">
        <v>97.56</v>
      </c>
      <c r="AO309">
        <v>93.8</v>
      </c>
      <c r="AP309" t="s">
        <v>398</v>
      </c>
      <c r="AQ309" t="s">
        <v>46</v>
      </c>
      <c r="AR309">
        <v>-2.4913275206910002</v>
      </c>
      <c r="AS309" t="s">
        <v>35</v>
      </c>
      <c r="AT309" t="s">
        <v>35</v>
      </c>
      <c r="AU309" t="s">
        <v>403</v>
      </c>
      <c r="AV309" t="str">
        <f>_xlfn.IFNA(VLOOKUP($C309,[1]akclindata!$A:$U,17,FALSE),"NA")</f>
        <v>NA</v>
      </c>
      <c r="AW309" t="str">
        <f>_xlfn.IFNA(VLOOKUP($C309,[1]akclindata!$A:$U,17,FALSE),"NA")</f>
        <v>NA</v>
      </c>
      <c r="AX309" t="str">
        <f>_xlfn.IFNA(VLOOKUP($C309,[1]akclindata!$A:$U,7,FALSE),"NA")</f>
        <v>NA</v>
      </c>
      <c r="AY309" t="str">
        <f>_xlfn.IFNA(VLOOKUP($C309,[1]akclindata!$A:$U,8,FALSE),"NA")</f>
        <v>NA</v>
      </c>
      <c r="AZ309" t="str">
        <f>_xlfn.IFNA(VLOOKUP($C309,[1]akclindata!$A:$U,9,FALSE),"NA")</f>
        <v>NA</v>
      </c>
      <c r="BA309" t="str">
        <f>_xlfn.IFNA(VLOOKUP($C309,[1]akclindata!$A:$U,10,FALSE),"NA")</f>
        <v>NA</v>
      </c>
      <c r="BB309" t="str">
        <f>_xlfn.IFNA(VLOOKUP($C309,[1]akclindata!$A:$U,11,FALSE),"NA")</f>
        <v>NA</v>
      </c>
      <c r="BC309" s="1" t="str">
        <f>_xlfn.IFNA(VLOOKUP($C309,[1]akclindata!$A:$U,6,FALSE),"NA")</f>
        <v>NA</v>
      </c>
      <c r="BD309" s="1" t="str">
        <f>_xlfn.IFNA(VLOOKUP($C309,[1]akclindata!$A:$U,18,FALSE),"NA")</f>
        <v>NA</v>
      </c>
      <c r="BE309" s="1" t="str">
        <f>_xlfn.IFNA(VLOOKUP($C309,[1]akclindata!$A:$U,19,FALSE),"NA")</f>
        <v>NA</v>
      </c>
      <c r="BF309" s="1" t="str">
        <f>_xlfn.IFNA(VLOOKUP($C309,[1]akclindata!$A:$U,20,FALSE),"NA")</f>
        <v>NA</v>
      </c>
      <c r="BG309" t="str">
        <f>_xlfn.IFNA(VLOOKUP($C309,[1]akclindata!$A:$U,21,FALSE),"NA")</f>
        <v>NA</v>
      </c>
      <c r="BH309" s="1" t="str">
        <f>_xlfn.IFNA(VLOOKUP($C309,[2]Sheet1!$1:$1048576,6,FALSE),_xlfn.IFNA(VLOOKUP($C309,'[2]Transfer 06.03.22'!$1:$1048576,7,FALSE),_xlfn.IFNA(VLOOKUP($C309,'[2]Transfer 06.08.22'!$1:$1048576,7,FALSE),"None")))</f>
        <v>None</v>
      </c>
    </row>
    <row r="310" spans="1:60" x14ac:dyDescent="0.25">
      <c r="A310" t="s">
        <v>688</v>
      </c>
      <c r="B310" s="3">
        <v>6.8561600260794999E-4</v>
      </c>
      <c r="C310" t="e">
        <v>#N/A</v>
      </c>
      <c r="D310">
        <v>1</v>
      </c>
      <c r="E310">
        <v>4.2</v>
      </c>
      <c r="F310" s="1" t="s">
        <v>40</v>
      </c>
      <c r="G310" t="s">
        <v>35</v>
      </c>
      <c r="H310" t="s">
        <v>36</v>
      </c>
      <c r="I310" t="s">
        <v>398</v>
      </c>
      <c r="J310" t="s">
        <v>399</v>
      </c>
      <c r="K310">
        <v>1</v>
      </c>
      <c r="L310">
        <v>61</v>
      </c>
      <c r="M310" t="s">
        <v>40</v>
      </c>
      <c r="N310" t="s">
        <v>39</v>
      </c>
      <c r="O310" t="s">
        <v>40</v>
      </c>
      <c r="P310" t="s">
        <v>40</v>
      </c>
      <c r="Q310" t="s">
        <v>40</v>
      </c>
      <c r="S310" t="s">
        <v>40</v>
      </c>
      <c r="T310" t="s">
        <v>40</v>
      </c>
      <c r="U310" t="s">
        <v>40</v>
      </c>
      <c r="V310" t="s">
        <v>40</v>
      </c>
      <c r="X310" s="1">
        <v>43663</v>
      </c>
      <c r="Y310" t="s">
        <v>40</v>
      </c>
      <c r="Z310" t="s">
        <v>444</v>
      </c>
      <c r="AA310">
        <v>7.1253571429999996</v>
      </c>
      <c r="AB310">
        <v>29.926500000000001</v>
      </c>
      <c r="AC310" s="1">
        <v>43690</v>
      </c>
      <c r="AD310">
        <v>40</v>
      </c>
      <c r="AE310" t="s">
        <v>412</v>
      </c>
      <c r="AF310">
        <v>4</v>
      </c>
      <c r="AG310" t="s">
        <v>440</v>
      </c>
      <c r="AH310">
        <v>11.12</v>
      </c>
      <c r="AI310" s="1">
        <v>44510</v>
      </c>
      <c r="AJ310">
        <v>10664720290</v>
      </c>
      <c r="AK310">
        <v>105591290</v>
      </c>
      <c r="AL310">
        <v>2.2000000000000001E-3</v>
      </c>
      <c r="AM310">
        <v>42.07</v>
      </c>
      <c r="AN310">
        <v>97.26</v>
      </c>
      <c r="AO310">
        <v>93.36</v>
      </c>
      <c r="AP310" t="s">
        <v>398</v>
      </c>
      <c r="AQ310" t="s">
        <v>46</v>
      </c>
      <c r="AR310">
        <v>-3.1636211929564602</v>
      </c>
      <c r="AS310" t="s">
        <v>35</v>
      </c>
      <c r="AT310" t="s">
        <v>35</v>
      </c>
      <c r="AU310" t="s">
        <v>403</v>
      </c>
      <c r="AV310" t="str">
        <f>_xlfn.IFNA(VLOOKUP($C310,[1]akclindata!$A:$U,17,FALSE),"NA")</f>
        <v>NA</v>
      </c>
      <c r="AW310" t="str">
        <f>_xlfn.IFNA(VLOOKUP($C310,[1]akclindata!$A:$U,17,FALSE),"NA")</f>
        <v>NA</v>
      </c>
      <c r="AX310" t="str">
        <f>_xlfn.IFNA(VLOOKUP($C310,[1]akclindata!$A:$U,7,FALSE),"NA")</f>
        <v>NA</v>
      </c>
      <c r="AY310" t="str">
        <f>_xlfn.IFNA(VLOOKUP($C310,[1]akclindata!$A:$U,8,FALSE),"NA")</f>
        <v>NA</v>
      </c>
      <c r="AZ310" t="str">
        <f>_xlfn.IFNA(VLOOKUP($C310,[1]akclindata!$A:$U,9,FALSE),"NA")</f>
        <v>NA</v>
      </c>
      <c r="BA310" t="str">
        <f>_xlfn.IFNA(VLOOKUP($C310,[1]akclindata!$A:$U,10,FALSE),"NA")</f>
        <v>NA</v>
      </c>
      <c r="BB310" t="str">
        <f>_xlfn.IFNA(VLOOKUP($C310,[1]akclindata!$A:$U,11,FALSE),"NA")</f>
        <v>NA</v>
      </c>
      <c r="BC310" s="1" t="str">
        <f>_xlfn.IFNA(VLOOKUP($C310,[1]akclindata!$A:$U,6,FALSE),"NA")</f>
        <v>NA</v>
      </c>
      <c r="BD310" s="1" t="str">
        <f>_xlfn.IFNA(VLOOKUP($C310,[1]akclindata!$A:$U,18,FALSE),"NA")</f>
        <v>NA</v>
      </c>
      <c r="BE310" s="1" t="str">
        <f>_xlfn.IFNA(VLOOKUP($C310,[1]akclindata!$A:$U,19,FALSE),"NA")</f>
        <v>NA</v>
      </c>
      <c r="BF310" s="1" t="str">
        <f>_xlfn.IFNA(VLOOKUP($C310,[1]akclindata!$A:$U,20,FALSE),"NA")</f>
        <v>NA</v>
      </c>
      <c r="BG310" t="str">
        <f>_xlfn.IFNA(VLOOKUP($C310,[1]akclindata!$A:$U,21,FALSE),"NA")</f>
        <v>NA</v>
      </c>
      <c r="BH310" s="1" t="str">
        <f>_xlfn.IFNA(VLOOKUP($C310,[2]Sheet1!$1:$1048576,6,FALSE),_xlfn.IFNA(VLOOKUP($C310,'[2]Transfer 06.03.22'!$1:$1048576,7,FALSE),_xlfn.IFNA(VLOOKUP($C310,'[2]Transfer 06.08.22'!$1:$1048576,7,FALSE),"None")))</f>
        <v>None</v>
      </c>
    </row>
    <row r="311" spans="1:60" x14ac:dyDescent="0.25">
      <c r="A311" t="s">
        <v>689</v>
      </c>
      <c r="B311">
        <v>3.4022850798081099E-3</v>
      </c>
      <c r="C311" t="e">
        <v>#N/A</v>
      </c>
      <c r="D311">
        <v>1</v>
      </c>
      <c r="E311">
        <v>4.5999999999999996</v>
      </c>
      <c r="F311" s="1" t="s">
        <v>40</v>
      </c>
      <c r="G311" t="s">
        <v>35</v>
      </c>
      <c r="H311" t="s">
        <v>36</v>
      </c>
      <c r="I311" t="s">
        <v>398</v>
      </c>
      <c r="J311" t="s">
        <v>399</v>
      </c>
      <c r="K311">
        <v>1</v>
      </c>
      <c r="L311">
        <v>63</v>
      </c>
      <c r="M311" t="s">
        <v>40</v>
      </c>
      <c r="N311" t="s">
        <v>39</v>
      </c>
      <c r="O311" t="s">
        <v>40</v>
      </c>
      <c r="P311" t="s">
        <v>40</v>
      </c>
      <c r="Q311" t="s">
        <v>40</v>
      </c>
      <c r="S311" t="s">
        <v>40</v>
      </c>
      <c r="T311" t="s">
        <v>40</v>
      </c>
      <c r="U311" t="s">
        <v>40</v>
      </c>
      <c r="V311" t="s">
        <v>40</v>
      </c>
      <c r="X311" s="1">
        <v>43663</v>
      </c>
      <c r="Y311" t="s">
        <v>40</v>
      </c>
      <c r="Z311" t="s">
        <v>444</v>
      </c>
      <c r="AA311">
        <v>6.4094565220000002</v>
      </c>
      <c r="AB311">
        <v>29.483499999999999</v>
      </c>
      <c r="AC311" s="1">
        <v>43690</v>
      </c>
      <c r="AD311">
        <v>40</v>
      </c>
      <c r="AE311" t="s">
        <v>414</v>
      </c>
      <c r="AF311">
        <v>4</v>
      </c>
      <c r="AG311" t="s">
        <v>440</v>
      </c>
      <c r="AH311">
        <v>10.4</v>
      </c>
      <c r="AI311" s="1">
        <v>44510</v>
      </c>
      <c r="AJ311">
        <v>11169826138</v>
      </c>
      <c r="AK311">
        <v>110592338</v>
      </c>
      <c r="AL311">
        <v>2.3E-3</v>
      </c>
      <c r="AM311">
        <v>42.07</v>
      </c>
      <c r="AN311">
        <v>97.53</v>
      </c>
      <c r="AO311">
        <v>93.65</v>
      </c>
      <c r="AP311" t="s">
        <v>398</v>
      </c>
      <c r="AQ311" t="s">
        <v>46</v>
      </c>
      <c r="AR311">
        <v>-2.4667491864159801</v>
      </c>
      <c r="AS311" t="s">
        <v>35</v>
      </c>
      <c r="AT311" t="s">
        <v>35</v>
      </c>
      <c r="AU311" t="s">
        <v>403</v>
      </c>
      <c r="AV311" t="str">
        <f>_xlfn.IFNA(VLOOKUP($C311,[1]akclindata!$A:$U,17,FALSE),"NA")</f>
        <v>NA</v>
      </c>
      <c r="AW311" t="str">
        <f>_xlfn.IFNA(VLOOKUP($C311,[1]akclindata!$A:$U,17,FALSE),"NA")</f>
        <v>NA</v>
      </c>
      <c r="AX311" t="str">
        <f>_xlfn.IFNA(VLOOKUP($C311,[1]akclindata!$A:$U,7,FALSE),"NA")</f>
        <v>NA</v>
      </c>
      <c r="AY311" t="str">
        <f>_xlfn.IFNA(VLOOKUP($C311,[1]akclindata!$A:$U,8,FALSE),"NA")</f>
        <v>NA</v>
      </c>
      <c r="AZ311" t="str">
        <f>_xlfn.IFNA(VLOOKUP($C311,[1]akclindata!$A:$U,9,FALSE),"NA")</f>
        <v>NA</v>
      </c>
      <c r="BA311" t="str">
        <f>_xlfn.IFNA(VLOOKUP($C311,[1]akclindata!$A:$U,10,FALSE),"NA")</f>
        <v>NA</v>
      </c>
      <c r="BB311" t="str">
        <f>_xlfn.IFNA(VLOOKUP($C311,[1]akclindata!$A:$U,11,FALSE),"NA")</f>
        <v>NA</v>
      </c>
      <c r="BC311" s="1" t="str">
        <f>_xlfn.IFNA(VLOOKUP($C311,[1]akclindata!$A:$U,6,FALSE),"NA")</f>
        <v>NA</v>
      </c>
      <c r="BD311" s="1" t="str">
        <f>_xlfn.IFNA(VLOOKUP($C311,[1]akclindata!$A:$U,18,FALSE),"NA")</f>
        <v>NA</v>
      </c>
      <c r="BE311" s="1" t="str">
        <f>_xlfn.IFNA(VLOOKUP($C311,[1]akclindata!$A:$U,19,FALSE),"NA")</f>
        <v>NA</v>
      </c>
      <c r="BF311" s="1" t="str">
        <f>_xlfn.IFNA(VLOOKUP($C311,[1]akclindata!$A:$U,20,FALSE),"NA")</f>
        <v>NA</v>
      </c>
      <c r="BG311" t="str">
        <f>_xlfn.IFNA(VLOOKUP($C311,[1]akclindata!$A:$U,21,FALSE),"NA")</f>
        <v>NA</v>
      </c>
      <c r="BH311" s="1" t="str">
        <f>_xlfn.IFNA(VLOOKUP($C311,[2]Sheet1!$1:$1048576,6,FALSE),_xlfn.IFNA(VLOOKUP($C311,'[2]Transfer 06.03.22'!$1:$1048576,7,FALSE),_xlfn.IFNA(VLOOKUP($C311,'[2]Transfer 06.08.22'!$1:$1048576,7,FALSE),"None")))</f>
        <v>None</v>
      </c>
    </row>
    <row r="312" spans="1:60" x14ac:dyDescent="0.25">
      <c r="A312" t="s">
        <v>690</v>
      </c>
      <c r="B312">
        <v>1.1204804042625801E-3</v>
      </c>
      <c r="C312" t="e">
        <v>#N/A</v>
      </c>
      <c r="D312">
        <v>1</v>
      </c>
      <c r="E312">
        <v>3.7</v>
      </c>
      <c r="F312" s="1" t="s">
        <v>40</v>
      </c>
      <c r="G312" t="s">
        <v>35</v>
      </c>
      <c r="H312" t="s">
        <v>36</v>
      </c>
      <c r="I312" t="s">
        <v>398</v>
      </c>
      <c r="J312" t="s">
        <v>399</v>
      </c>
      <c r="K312">
        <v>2</v>
      </c>
      <c r="L312">
        <v>53</v>
      </c>
      <c r="M312" t="s">
        <v>40</v>
      </c>
      <c r="N312" t="s">
        <v>39</v>
      </c>
      <c r="O312" t="s">
        <v>40</v>
      </c>
      <c r="P312" t="s">
        <v>40</v>
      </c>
      <c r="Q312" t="s">
        <v>40</v>
      </c>
      <c r="S312" t="s">
        <v>40</v>
      </c>
      <c r="T312" t="s">
        <v>40</v>
      </c>
      <c r="U312" t="s">
        <v>40</v>
      </c>
      <c r="V312" t="s">
        <v>40</v>
      </c>
      <c r="X312" s="1">
        <v>43663</v>
      </c>
      <c r="Y312" t="s">
        <v>40</v>
      </c>
      <c r="Z312" t="s">
        <v>444</v>
      </c>
      <c r="AA312">
        <v>9.4975675679999991</v>
      </c>
      <c r="AB312">
        <v>35.140999999999998</v>
      </c>
      <c r="AC312" s="1">
        <v>43683</v>
      </c>
      <c r="AD312">
        <v>67</v>
      </c>
      <c r="AE312" t="s">
        <v>611</v>
      </c>
      <c r="AF312">
        <v>4</v>
      </c>
      <c r="AG312" t="s">
        <v>691</v>
      </c>
      <c r="AH312">
        <v>10.57</v>
      </c>
      <c r="AI312" s="1">
        <v>44510</v>
      </c>
      <c r="AJ312">
        <v>7422004594</v>
      </c>
      <c r="AK312">
        <v>73485194</v>
      </c>
      <c r="AL312">
        <v>7.8399999999999997E-2</v>
      </c>
      <c r="AM312">
        <v>42.4</v>
      </c>
      <c r="AN312">
        <v>97.42</v>
      </c>
      <c r="AO312">
        <v>93.7</v>
      </c>
      <c r="AP312" t="s">
        <v>398</v>
      </c>
      <c r="AQ312" t="s">
        <v>53</v>
      </c>
      <c r="AR312">
        <v>-2.9501088430215301</v>
      </c>
      <c r="AS312" t="s">
        <v>35</v>
      </c>
      <c r="AT312" t="s">
        <v>35</v>
      </c>
      <c r="AU312" t="s">
        <v>410</v>
      </c>
      <c r="AV312" t="str">
        <f>_xlfn.IFNA(VLOOKUP($C312,[1]akclindata!$A:$U,17,FALSE),"NA")</f>
        <v>NA</v>
      </c>
      <c r="AW312" t="str">
        <f>_xlfn.IFNA(VLOOKUP($C312,[1]akclindata!$A:$U,17,FALSE),"NA")</f>
        <v>NA</v>
      </c>
      <c r="AX312" t="str">
        <f>_xlfn.IFNA(VLOOKUP($C312,[1]akclindata!$A:$U,7,FALSE),"NA")</f>
        <v>NA</v>
      </c>
      <c r="AY312" t="str">
        <f>_xlfn.IFNA(VLOOKUP($C312,[1]akclindata!$A:$U,8,FALSE),"NA")</f>
        <v>NA</v>
      </c>
      <c r="AZ312" t="str">
        <f>_xlfn.IFNA(VLOOKUP($C312,[1]akclindata!$A:$U,9,FALSE),"NA")</f>
        <v>NA</v>
      </c>
      <c r="BA312" t="str">
        <f>_xlfn.IFNA(VLOOKUP($C312,[1]akclindata!$A:$U,10,FALSE),"NA")</f>
        <v>NA</v>
      </c>
      <c r="BB312" t="str">
        <f>_xlfn.IFNA(VLOOKUP($C312,[1]akclindata!$A:$U,11,FALSE),"NA")</f>
        <v>NA</v>
      </c>
      <c r="BC312" s="1" t="str">
        <f>_xlfn.IFNA(VLOOKUP($C312,[1]akclindata!$A:$U,6,FALSE),"NA")</f>
        <v>NA</v>
      </c>
      <c r="BD312" s="1" t="str">
        <f>_xlfn.IFNA(VLOOKUP($C312,[1]akclindata!$A:$U,18,FALSE),"NA")</f>
        <v>NA</v>
      </c>
      <c r="BE312" s="1" t="str">
        <f>_xlfn.IFNA(VLOOKUP($C312,[1]akclindata!$A:$U,19,FALSE),"NA")</f>
        <v>NA</v>
      </c>
      <c r="BF312" s="1" t="str">
        <f>_xlfn.IFNA(VLOOKUP($C312,[1]akclindata!$A:$U,20,FALSE),"NA")</f>
        <v>NA</v>
      </c>
      <c r="BG312" t="str">
        <f>_xlfn.IFNA(VLOOKUP($C312,[1]akclindata!$A:$U,21,FALSE),"NA")</f>
        <v>NA</v>
      </c>
      <c r="BH312" s="1" t="str">
        <f>_xlfn.IFNA(VLOOKUP($C312,[2]Sheet1!$1:$1048576,6,FALSE),_xlfn.IFNA(VLOOKUP($C312,'[2]Transfer 06.03.22'!$1:$1048576,7,FALSE),_xlfn.IFNA(VLOOKUP($C312,'[2]Transfer 06.08.22'!$1:$1048576,7,FALSE),"None")))</f>
        <v>None</v>
      </c>
    </row>
    <row r="313" spans="1:60" x14ac:dyDescent="0.25">
      <c r="A313" t="s">
        <v>692</v>
      </c>
      <c r="B313">
        <v>1.3045268844141601E-2</v>
      </c>
      <c r="C313" t="e">
        <v>#N/A</v>
      </c>
      <c r="D313">
        <v>1</v>
      </c>
      <c r="E313">
        <v>4.5</v>
      </c>
      <c r="F313" s="1" t="s">
        <v>40</v>
      </c>
      <c r="G313" t="s">
        <v>35</v>
      </c>
      <c r="H313" t="s">
        <v>36</v>
      </c>
      <c r="I313" t="s">
        <v>398</v>
      </c>
      <c r="J313" t="s">
        <v>399</v>
      </c>
      <c r="K313">
        <v>2</v>
      </c>
      <c r="L313">
        <v>67</v>
      </c>
      <c r="M313" t="s">
        <v>40</v>
      </c>
      <c r="N313" t="s">
        <v>39</v>
      </c>
      <c r="O313" t="s">
        <v>40</v>
      </c>
      <c r="P313" t="s">
        <v>40</v>
      </c>
      <c r="Q313" t="s">
        <v>40</v>
      </c>
      <c r="S313" t="s">
        <v>40</v>
      </c>
      <c r="T313" t="s">
        <v>40</v>
      </c>
      <c r="U313" t="s">
        <v>40</v>
      </c>
      <c r="V313" t="s">
        <v>40</v>
      </c>
      <c r="X313" s="1">
        <v>43663</v>
      </c>
      <c r="Y313" t="s">
        <v>40</v>
      </c>
      <c r="Z313" t="s">
        <v>444</v>
      </c>
      <c r="AA313">
        <v>2.895333333</v>
      </c>
      <c r="AB313">
        <v>13.029</v>
      </c>
      <c r="AC313" s="1">
        <v>43683</v>
      </c>
      <c r="AD313">
        <v>67</v>
      </c>
      <c r="AE313" t="s">
        <v>613</v>
      </c>
      <c r="AF313">
        <v>4</v>
      </c>
      <c r="AG313" t="s">
        <v>691</v>
      </c>
      <c r="AH313">
        <v>10.210000000000001</v>
      </c>
      <c r="AI313" s="1">
        <v>44510</v>
      </c>
      <c r="AJ313">
        <v>8055947456</v>
      </c>
      <c r="AK313">
        <v>79761856</v>
      </c>
      <c r="AL313">
        <v>7.6899999999999996E-2</v>
      </c>
      <c r="AM313">
        <v>42.4</v>
      </c>
      <c r="AN313">
        <v>97.27</v>
      </c>
      <c r="AO313">
        <v>93.33</v>
      </c>
      <c r="AP313" t="s">
        <v>398</v>
      </c>
      <c r="AQ313" t="s">
        <v>53</v>
      </c>
      <c r="AR313">
        <v>-1.87884419954697</v>
      </c>
      <c r="AS313" t="s">
        <v>35</v>
      </c>
      <c r="AT313" t="s">
        <v>35</v>
      </c>
      <c r="AU313" t="s">
        <v>410</v>
      </c>
      <c r="AV313" t="str">
        <f>_xlfn.IFNA(VLOOKUP($C313,[1]akclindata!$A:$U,17,FALSE),"NA")</f>
        <v>NA</v>
      </c>
      <c r="AW313" t="str">
        <f>_xlfn.IFNA(VLOOKUP($C313,[1]akclindata!$A:$U,17,FALSE),"NA")</f>
        <v>NA</v>
      </c>
      <c r="AX313" t="str">
        <f>_xlfn.IFNA(VLOOKUP($C313,[1]akclindata!$A:$U,7,FALSE),"NA")</f>
        <v>NA</v>
      </c>
      <c r="AY313" t="str">
        <f>_xlfn.IFNA(VLOOKUP($C313,[1]akclindata!$A:$U,8,FALSE),"NA")</f>
        <v>NA</v>
      </c>
      <c r="AZ313" t="str">
        <f>_xlfn.IFNA(VLOOKUP($C313,[1]akclindata!$A:$U,9,FALSE),"NA")</f>
        <v>NA</v>
      </c>
      <c r="BA313" t="str">
        <f>_xlfn.IFNA(VLOOKUP($C313,[1]akclindata!$A:$U,10,FALSE),"NA")</f>
        <v>NA</v>
      </c>
      <c r="BB313" t="str">
        <f>_xlfn.IFNA(VLOOKUP($C313,[1]akclindata!$A:$U,11,FALSE),"NA")</f>
        <v>NA</v>
      </c>
      <c r="BC313" s="1" t="str">
        <f>_xlfn.IFNA(VLOOKUP($C313,[1]akclindata!$A:$U,6,FALSE),"NA")</f>
        <v>NA</v>
      </c>
      <c r="BD313" s="1" t="str">
        <f>_xlfn.IFNA(VLOOKUP($C313,[1]akclindata!$A:$U,18,FALSE),"NA")</f>
        <v>NA</v>
      </c>
      <c r="BE313" s="1" t="str">
        <f>_xlfn.IFNA(VLOOKUP($C313,[1]akclindata!$A:$U,19,FALSE),"NA")</f>
        <v>NA</v>
      </c>
      <c r="BF313" s="1" t="str">
        <f>_xlfn.IFNA(VLOOKUP($C313,[1]akclindata!$A:$U,20,FALSE),"NA")</f>
        <v>NA</v>
      </c>
      <c r="BG313" t="str">
        <f>_xlfn.IFNA(VLOOKUP($C313,[1]akclindata!$A:$U,21,FALSE),"NA")</f>
        <v>NA</v>
      </c>
      <c r="BH313" s="1" t="str">
        <f>_xlfn.IFNA(VLOOKUP($C313,[2]Sheet1!$1:$1048576,6,FALSE),_xlfn.IFNA(VLOOKUP($C313,'[2]Transfer 06.03.22'!$1:$1048576,7,FALSE),_xlfn.IFNA(VLOOKUP($C313,'[2]Transfer 06.08.22'!$1:$1048576,7,FALSE),"None")))</f>
        <v>None</v>
      </c>
    </row>
    <row r="314" spans="1:60" x14ac:dyDescent="0.25">
      <c r="A314" t="s">
        <v>693</v>
      </c>
      <c r="B314" s="3">
        <v>8.5707330327633999E-4</v>
      </c>
      <c r="C314" t="e">
        <v>#N/A</v>
      </c>
      <c r="D314">
        <v>1</v>
      </c>
      <c r="E314">
        <v>3.7</v>
      </c>
      <c r="F314" s="1" t="s">
        <v>40</v>
      </c>
      <c r="G314" t="s">
        <v>35</v>
      </c>
      <c r="H314" t="s">
        <v>36</v>
      </c>
      <c r="I314" t="s">
        <v>398</v>
      </c>
      <c r="J314" t="s">
        <v>399</v>
      </c>
      <c r="K314">
        <v>2</v>
      </c>
      <c r="L314">
        <v>54</v>
      </c>
      <c r="M314" t="s">
        <v>40</v>
      </c>
      <c r="N314" t="s">
        <v>39</v>
      </c>
      <c r="O314" t="s">
        <v>40</v>
      </c>
      <c r="P314" t="s">
        <v>40</v>
      </c>
      <c r="Q314" t="s">
        <v>40</v>
      </c>
      <c r="S314" t="s">
        <v>40</v>
      </c>
      <c r="T314" t="s">
        <v>40</v>
      </c>
      <c r="U314" t="s">
        <v>40</v>
      </c>
      <c r="V314" t="s">
        <v>40</v>
      </c>
      <c r="X314" s="1">
        <v>43663</v>
      </c>
      <c r="Y314" t="s">
        <v>40</v>
      </c>
      <c r="Z314" t="s">
        <v>444</v>
      </c>
      <c r="AA314">
        <v>4.8232432430000003</v>
      </c>
      <c r="AB314">
        <v>17.846</v>
      </c>
      <c r="AC314" s="1">
        <v>43683</v>
      </c>
      <c r="AD314">
        <v>67</v>
      </c>
      <c r="AE314" t="s">
        <v>535</v>
      </c>
      <c r="AF314">
        <v>4</v>
      </c>
      <c r="AG314" t="s">
        <v>691</v>
      </c>
      <c r="AH314">
        <v>21.11</v>
      </c>
      <c r="AI314" s="1">
        <v>44510</v>
      </c>
      <c r="AJ314">
        <v>10562313966</v>
      </c>
      <c r="AK314">
        <v>104577366</v>
      </c>
      <c r="AL314">
        <v>7.8799999999999995E-2</v>
      </c>
      <c r="AM314">
        <v>41.8</v>
      </c>
      <c r="AN314">
        <v>97.55</v>
      </c>
      <c r="AO314">
        <v>93.81</v>
      </c>
      <c r="AP314" t="s">
        <v>398</v>
      </c>
      <c r="AQ314" t="s">
        <v>53</v>
      </c>
      <c r="AR314">
        <v>-3.0666096505894398</v>
      </c>
      <c r="AS314" t="s">
        <v>35</v>
      </c>
      <c r="AT314" t="s">
        <v>35</v>
      </c>
      <c r="AU314" t="s">
        <v>410</v>
      </c>
      <c r="AV314" t="str">
        <f>_xlfn.IFNA(VLOOKUP($C314,[1]akclindata!$A:$U,17,FALSE),"NA")</f>
        <v>NA</v>
      </c>
      <c r="AW314" t="str">
        <f>_xlfn.IFNA(VLOOKUP($C314,[1]akclindata!$A:$U,17,FALSE),"NA")</f>
        <v>NA</v>
      </c>
      <c r="AX314" t="str">
        <f>_xlfn.IFNA(VLOOKUP($C314,[1]akclindata!$A:$U,7,FALSE),"NA")</f>
        <v>NA</v>
      </c>
      <c r="AY314" t="str">
        <f>_xlfn.IFNA(VLOOKUP($C314,[1]akclindata!$A:$U,8,FALSE),"NA")</f>
        <v>NA</v>
      </c>
      <c r="AZ314" t="str">
        <f>_xlfn.IFNA(VLOOKUP($C314,[1]akclindata!$A:$U,9,FALSE),"NA")</f>
        <v>NA</v>
      </c>
      <c r="BA314" t="str">
        <f>_xlfn.IFNA(VLOOKUP($C314,[1]akclindata!$A:$U,10,FALSE),"NA")</f>
        <v>NA</v>
      </c>
      <c r="BB314" t="str">
        <f>_xlfn.IFNA(VLOOKUP($C314,[1]akclindata!$A:$U,11,FALSE),"NA")</f>
        <v>NA</v>
      </c>
      <c r="BC314" s="1" t="str">
        <f>_xlfn.IFNA(VLOOKUP($C314,[1]akclindata!$A:$U,6,FALSE),"NA")</f>
        <v>NA</v>
      </c>
      <c r="BD314" s="1" t="str">
        <f>_xlfn.IFNA(VLOOKUP($C314,[1]akclindata!$A:$U,18,FALSE),"NA")</f>
        <v>NA</v>
      </c>
      <c r="BE314" s="1" t="str">
        <f>_xlfn.IFNA(VLOOKUP($C314,[1]akclindata!$A:$U,19,FALSE),"NA")</f>
        <v>NA</v>
      </c>
      <c r="BF314" s="1" t="str">
        <f>_xlfn.IFNA(VLOOKUP($C314,[1]akclindata!$A:$U,20,FALSE),"NA")</f>
        <v>NA</v>
      </c>
      <c r="BG314" t="str">
        <f>_xlfn.IFNA(VLOOKUP($C314,[1]akclindata!$A:$U,21,FALSE),"NA")</f>
        <v>NA</v>
      </c>
      <c r="BH314" s="1" t="str">
        <f>_xlfn.IFNA(VLOOKUP($C314,[2]Sheet1!$1:$1048576,6,FALSE),_xlfn.IFNA(VLOOKUP($C314,'[2]Transfer 06.03.22'!$1:$1048576,7,FALSE),_xlfn.IFNA(VLOOKUP($C314,'[2]Transfer 06.08.22'!$1:$1048576,7,FALSE),"None")))</f>
        <v>None</v>
      </c>
    </row>
    <row r="315" spans="1:60" x14ac:dyDescent="0.25">
      <c r="A315" t="s">
        <v>694</v>
      </c>
      <c r="B315" s="3">
        <v>7.6362374541980396E-5</v>
      </c>
      <c r="C315" t="e">
        <v>#N/A</v>
      </c>
      <c r="D315">
        <v>1</v>
      </c>
      <c r="E315">
        <v>3.7</v>
      </c>
      <c r="F315" s="1" t="s">
        <v>40</v>
      </c>
      <c r="G315" t="s">
        <v>35</v>
      </c>
      <c r="H315" t="s">
        <v>36</v>
      </c>
      <c r="I315" t="s">
        <v>398</v>
      </c>
      <c r="J315" t="s">
        <v>399</v>
      </c>
      <c r="K315">
        <v>2</v>
      </c>
      <c r="L315">
        <v>57</v>
      </c>
      <c r="M315" t="s">
        <v>40</v>
      </c>
      <c r="N315" t="s">
        <v>39</v>
      </c>
      <c r="O315" t="s">
        <v>40</v>
      </c>
      <c r="P315" t="s">
        <v>40</v>
      </c>
      <c r="Q315" t="s">
        <v>40</v>
      </c>
      <c r="S315" t="s">
        <v>40</v>
      </c>
      <c r="T315" t="s">
        <v>40</v>
      </c>
      <c r="U315" t="s">
        <v>40</v>
      </c>
      <c r="V315" t="s">
        <v>40</v>
      </c>
      <c r="X315" s="1">
        <v>43663</v>
      </c>
      <c r="Y315" t="s">
        <v>40</v>
      </c>
      <c r="Z315" t="s">
        <v>444</v>
      </c>
      <c r="AA315">
        <v>5.2445945949999997</v>
      </c>
      <c r="AB315">
        <v>19.405000000000001</v>
      </c>
      <c r="AC315" s="1">
        <v>43683</v>
      </c>
      <c r="AD315">
        <v>67</v>
      </c>
      <c r="AE315" t="s">
        <v>428</v>
      </c>
      <c r="AF315">
        <v>4</v>
      </c>
      <c r="AG315" t="s">
        <v>691</v>
      </c>
      <c r="AH315">
        <v>14.14</v>
      </c>
      <c r="AI315" s="1">
        <v>44510</v>
      </c>
      <c r="AJ315">
        <v>8389913854</v>
      </c>
      <c r="AK315">
        <v>83068454</v>
      </c>
      <c r="AL315">
        <v>7.8700000000000006E-2</v>
      </c>
      <c r="AM315">
        <v>42.68</v>
      </c>
      <c r="AN315">
        <v>97.29</v>
      </c>
      <c r="AO315">
        <v>93.51</v>
      </c>
      <c r="AP315" t="s">
        <v>398</v>
      </c>
      <c r="AQ315" t="s">
        <v>53</v>
      </c>
      <c r="AR315">
        <v>-4.1170874103505</v>
      </c>
      <c r="AS315" t="s">
        <v>35</v>
      </c>
      <c r="AT315" t="s">
        <v>35</v>
      </c>
      <c r="AU315" t="s">
        <v>410</v>
      </c>
      <c r="AV315" t="str">
        <f>_xlfn.IFNA(VLOOKUP($C315,[1]akclindata!$A:$U,17,FALSE),"NA")</f>
        <v>NA</v>
      </c>
      <c r="AW315" t="str">
        <f>_xlfn.IFNA(VLOOKUP($C315,[1]akclindata!$A:$U,17,FALSE),"NA")</f>
        <v>NA</v>
      </c>
      <c r="AX315" t="str">
        <f>_xlfn.IFNA(VLOOKUP($C315,[1]akclindata!$A:$U,7,FALSE),"NA")</f>
        <v>NA</v>
      </c>
      <c r="AY315" t="str">
        <f>_xlfn.IFNA(VLOOKUP($C315,[1]akclindata!$A:$U,8,FALSE),"NA")</f>
        <v>NA</v>
      </c>
      <c r="AZ315" t="str">
        <f>_xlfn.IFNA(VLOOKUP($C315,[1]akclindata!$A:$U,9,FALSE),"NA")</f>
        <v>NA</v>
      </c>
      <c r="BA315" t="str">
        <f>_xlfn.IFNA(VLOOKUP($C315,[1]akclindata!$A:$U,10,FALSE),"NA")</f>
        <v>NA</v>
      </c>
      <c r="BB315" t="str">
        <f>_xlfn.IFNA(VLOOKUP($C315,[1]akclindata!$A:$U,11,FALSE),"NA")</f>
        <v>NA</v>
      </c>
      <c r="BC315" s="1" t="str">
        <f>_xlfn.IFNA(VLOOKUP($C315,[1]akclindata!$A:$U,6,FALSE),"NA")</f>
        <v>NA</v>
      </c>
      <c r="BD315" s="1" t="str">
        <f>_xlfn.IFNA(VLOOKUP($C315,[1]akclindata!$A:$U,18,FALSE),"NA")</f>
        <v>NA</v>
      </c>
      <c r="BE315" s="1" t="str">
        <f>_xlfn.IFNA(VLOOKUP($C315,[1]akclindata!$A:$U,19,FALSE),"NA")</f>
        <v>NA</v>
      </c>
      <c r="BF315" s="1" t="str">
        <f>_xlfn.IFNA(VLOOKUP($C315,[1]akclindata!$A:$U,20,FALSE),"NA")</f>
        <v>NA</v>
      </c>
      <c r="BG315" t="str">
        <f>_xlfn.IFNA(VLOOKUP($C315,[1]akclindata!$A:$U,21,FALSE),"NA")</f>
        <v>NA</v>
      </c>
      <c r="BH315" s="1" t="str">
        <f>_xlfn.IFNA(VLOOKUP($C315,[2]Sheet1!$1:$1048576,6,FALSE),_xlfn.IFNA(VLOOKUP($C315,'[2]Transfer 06.03.22'!$1:$1048576,7,FALSE),_xlfn.IFNA(VLOOKUP($C315,'[2]Transfer 06.08.22'!$1:$1048576,7,FALSE),"None")))</f>
        <v>None</v>
      </c>
    </row>
    <row r="316" spans="1:60" x14ac:dyDescent="0.25">
      <c r="A316" t="s">
        <v>695</v>
      </c>
      <c r="B316">
        <v>2.2882766400990202E-2</v>
      </c>
      <c r="C316" t="e">
        <v>#N/A</v>
      </c>
      <c r="D316">
        <v>1</v>
      </c>
      <c r="E316">
        <v>3.1</v>
      </c>
      <c r="F316" s="1" t="s">
        <v>40</v>
      </c>
      <c r="G316" t="s">
        <v>35</v>
      </c>
      <c r="H316" t="s">
        <v>36</v>
      </c>
      <c r="I316" t="s">
        <v>398</v>
      </c>
      <c r="J316" t="s">
        <v>399</v>
      </c>
      <c r="K316">
        <v>2</v>
      </c>
      <c r="L316">
        <v>53</v>
      </c>
      <c r="M316" t="s">
        <v>40</v>
      </c>
      <c r="N316" t="s">
        <v>39</v>
      </c>
      <c r="O316" t="s">
        <v>40</v>
      </c>
      <c r="P316" t="s">
        <v>40</v>
      </c>
      <c r="Q316" t="s">
        <v>40</v>
      </c>
      <c r="S316" t="s">
        <v>40</v>
      </c>
      <c r="T316" t="s">
        <v>40</v>
      </c>
      <c r="U316" t="s">
        <v>40</v>
      </c>
      <c r="V316" t="s">
        <v>40</v>
      </c>
      <c r="X316" s="1">
        <v>43663</v>
      </c>
      <c r="Y316" t="s">
        <v>40</v>
      </c>
      <c r="Z316" t="s">
        <v>444</v>
      </c>
      <c r="AA316">
        <v>7.9277419350000002</v>
      </c>
      <c r="AB316">
        <v>24.576000000000001</v>
      </c>
      <c r="AC316" s="1">
        <v>43683</v>
      </c>
      <c r="AD316">
        <v>67</v>
      </c>
      <c r="AE316" t="s">
        <v>430</v>
      </c>
      <c r="AF316">
        <v>4</v>
      </c>
      <c r="AG316" t="s">
        <v>691</v>
      </c>
      <c r="AH316">
        <v>33.57</v>
      </c>
      <c r="AI316" s="1">
        <v>44510</v>
      </c>
      <c r="AJ316">
        <v>10212185750</v>
      </c>
      <c r="AK316">
        <v>101110750</v>
      </c>
      <c r="AL316">
        <v>7.8100000000000003E-2</v>
      </c>
      <c r="AM316">
        <v>41.96</v>
      </c>
      <c r="AN316">
        <v>97.52</v>
      </c>
      <c r="AO316">
        <v>93.77</v>
      </c>
      <c r="AP316" t="s">
        <v>398</v>
      </c>
      <c r="AQ316" t="s">
        <v>53</v>
      </c>
      <c r="AR316">
        <v>-1.6304381459683599</v>
      </c>
      <c r="AS316" t="s">
        <v>35</v>
      </c>
      <c r="AT316" t="s">
        <v>35</v>
      </c>
      <c r="AU316" t="s">
        <v>410</v>
      </c>
      <c r="AV316" t="str">
        <f>_xlfn.IFNA(VLOOKUP($C316,[1]akclindata!$A:$U,17,FALSE),"NA")</f>
        <v>NA</v>
      </c>
      <c r="AW316" t="str">
        <f>_xlfn.IFNA(VLOOKUP($C316,[1]akclindata!$A:$U,17,FALSE),"NA")</f>
        <v>NA</v>
      </c>
      <c r="AX316" t="str">
        <f>_xlfn.IFNA(VLOOKUP($C316,[1]akclindata!$A:$U,7,FALSE),"NA")</f>
        <v>NA</v>
      </c>
      <c r="AY316" t="str">
        <f>_xlfn.IFNA(VLOOKUP($C316,[1]akclindata!$A:$U,8,FALSE),"NA")</f>
        <v>NA</v>
      </c>
      <c r="AZ316" t="str">
        <f>_xlfn.IFNA(VLOOKUP($C316,[1]akclindata!$A:$U,9,FALSE),"NA")</f>
        <v>NA</v>
      </c>
      <c r="BA316" t="str">
        <f>_xlfn.IFNA(VLOOKUP($C316,[1]akclindata!$A:$U,10,FALSE),"NA")</f>
        <v>NA</v>
      </c>
      <c r="BB316" t="str">
        <f>_xlfn.IFNA(VLOOKUP($C316,[1]akclindata!$A:$U,11,FALSE),"NA")</f>
        <v>NA</v>
      </c>
      <c r="BC316" s="1" t="str">
        <f>_xlfn.IFNA(VLOOKUP($C316,[1]akclindata!$A:$U,6,FALSE),"NA")</f>
        <v>NA</v>
      </c>
      <c r="BD316" s="1" t="str">
        <f>_xlfn.IFNA(VLOOKUP($C316,[1]akclindata!$A:$U,18,FALSE),"NA")</f>
        <v>NA</v>
      </c>
      <c r="BE316" s="1" t="str">
        <f>_xlfn.IFNA(VLOOKUP($C316,[1]akclindata!$A:$U,19,FALSE),"NA")</f>
        <v>NA</v>
      </c>
      <c r="BF316" s="1" t="str">
        <f>_xlfn.IFNA(VLOOKUP($C316,[1]akclindata!$A:$U,20,FALSE),"NA")</f>
        <v>NA</v>
      </c>
      <c r="BG316" t="str">
        <f>_xlfn.IFNA(VLOOKUP($C316,[1]akclindata!$A:$U,21,FALSE),"NA")</f>
        <v>NA</v>
      </c>
      <c r="BH316" s="1" t="str">
        <f>_xlfn.IFNA(VLOOKUP($C316,[2]Sheet1!$1:$1048576,6,FALSE),_xlfn.IFNA(VLOOKUP($C316,'[2]Transfer 06.03.22'!$1:$1048576,7,FALSE),_xlfn.IFNA(VLOOKUP($C316,'[2]Transfer 06.08.22'!$1:$1048576,7,FALSE),"None")))</f>
        <v>None</v>
      </c>
    </row>
    <row r="317" spans="1:60" x14ac:dyDescent="0.25">
      <c r="A317" t="s">
        <v>696</v>
      </c>
      <c r="B317">
        <v>6.5187541423178501E-3</v>
      </c>
      <c r="C317" t="e">
        <v>#N/A</v>
      </c>
      <c r="D317">
        <v>1</v>
      </c>
      <c r="E317">
        <v>3.6</v>
      </c>
      <c r="F317" s="1" t="s">
        <v>40</v>
      </c>
      <c r="G317" t="s">
        <v>35</v>
      </c>
      <c r="H317" t="s">
        <v>36</v>
      </c>
      <c r="I317" t="s">
        <v>398</v>
      </c>
      <c r="J317" t="s">
        <v>399</v>
      </c>
      <c r="K317">
        <v>2</v>
      </c>
      <c r="L317">
        <v>65</v>
      </c>
      <c r="M317" t="s">
        <v>40</v>
      </c>
      <c r="N317" t="s">
        <v>39</v>
      </c>
      <c r="O317" t="s">
        <v>40</v>
      </c>
      <c r="P317" t="s">
        <v>40</v>
      </c>
      <c r="Q317" t="s">
        <v>40</v>
      </c>
      <c r="S317" t="s">
        <v>40</v>
      </c>
      <c r="T317" t="s">
        <v>40</v>
      </c>
      <c r="U317" t="s">
        <v>40</v>
      </c>
      <c r="V317" t="s">
        <v>40</v>
      </c>
      <c r="X317" s="1">
        <v>43663</v>
      </c>
      <c r="Y317" t="s">
        <v>40</v>
      </c>
      <c r="Z317" t="s">
        <v>444</v>
      </c>
      <c r="AA317">
        <v>4.0755555560000003</v>
      </c>
      <c r="AB317">
        <v>14.672000000000001</v>
      </c>
      <c r="AC317" s="1">
        <v>43684</v>
      </c>
      <c r="AD317">
        <v>71</v>
      </c>
      <c r="AE317" t="s">
        <v>596</v>
      </c>
      <c r="AF317">
        <v>4</v>
      </c>
      <c r="AG317" t="s">
        <v>691</v>
      </c>
      <c r="AH317">
        <v>5.05</v>
      </c>
      <c r="AI317" s="1">
        <v>44510</v>
      </c>
      <c r="AJ317">
        <v>12853073958</v>
      </c>
      <c r="AK317">
        <v>127258158</v>
      </c>
      <c r="AL317">
        <v>8.0199999999999994E-2</v>
      </c>
      <c r="AM317">
        <v>42.41</v>
      </c>
      <c r="AN317">
        <v>96.72</v>
      </c>
      <c r="AO317">
        <v>92.64</v>
      </c>
      <c r="AP317" t="s">
        <v>398</v>
      </c>
      <c r="AQ317" t="s">
        <v>53</v>
      </c>
      <c r="AR317">
        <v>-2.1829950715187301</v>
      </c>
      <c r="AS317" t="s">
        <v>35</v>
      </c>
      <c r="AT317" t="s">
        <v>35</v>
      </c>
      <c r="AU317" t="s">
        <v>410</v>
      </c>
      <c r="AV317" t="str">
        <f>_xlfn.IFNA(VLOOKUP($C317,[1]akclindata!$A:$U,17,FALSE),"NA")</f>
        <v>NA</v>
      </c>
      <c r="AW317" t="str">
        <f>_xlfn.IFNA(VLOOKUP($C317,[1]akclindata!$A:$U,17,FALSE),"NA")</f>
        <v>NA</v>
      </c>
      <c r="AX317" t="str">
        <f>_xlfn.IFNA(VLOOKUP($C317,[1]akclindata!$A:$U,7,FALSE),"NA")</f>
        <v>NA</v>
      </c>
      <c r="AY317" t="str">
        <f>_xlfn.IFNA(VLOOKUP($C317,[1]akclindata!$A:$U,8,FALSE),"NA")</f>
        <v>NA</v>
      </c>
      <c r="AZ317" t="str">
        <f>_xlfn.IFNA(VLOOKUP($C317,[1]akclindata!$A:$U,9,FALSE),"NA")</f>
        <v>NA</v>
      </c>
      <c r="BA317" t="str">
        <f>_xlfn.IFNA(VLOOKUP($C317,[1]akclindata!$A:$U,10,FALSE),"NA")</f>
        <v>NA</v>
      </c>
      <c r="BB317" t="str">
        <f>_xlfn.IFNA(VLOOKUP($C317,[1]akclindata!$A:$U,11,FALSE),"NA")</f>
        <v>NA</v>
      </c>
      <c r="BC317" s="1" t="str">
        <f>_xlfn.IFNA(VLOOKUP($C317,[1]akclindata!$A:$U,6,FALSE),"NA")</f>
        <v>NA</v>
      </c>
      <c r="BD317" s="1" t="str">
        <f>_xlfn.IFNA(VLOOKUP($C317,[1]akclindata!$A:$U,18,FALSE),"NA")</f>
        <v>NA</v>
      </c>
      <c r="BE317" s="1" t="str">
        <f>_xlfn.IFNA(VLOOKUP($C317,[1]akclindata!$A:$U,19,FALSE),"NA")</f>
        <v>NA</v>
      </c>
      <c r="BF317" s="1" t="str">
        <f>_xlfn.IFNA(VLOOKUP($C317,[1]akclindata!$A:$U,20,FALSE),"NA")</f>
        <v>NA</v>
      </c>
      <c r="BG317" t="str">
        <f>_xlfn.IFNA(VLOOKUP($C317,[1]akclindata!$A:$U,21,FALSE),"NA")</f>
        <v>NA</v>
      </c>
      <c r="BH317" s="1" t="str">
        <f>_xlfn.IFNA(VLOOKUP($C317,[2]Sheet1!$1:$1048576,6,FALSE),_xlfn.IFNA(VLOOKUP($C317,'[2]Transfer 06.03.22'!$1:$1048576,7,FALSE),_xlfn.IFNA(VLOOKUP($C317,'[2]Transfer 06.08.22'!$1:$1048576,7,FALSE),"None")))</f>
        <v>None</v>
      </c>
    </row>
    <row r="318" spans="1:60" x14ac:dyDescent="0.25">
      <c r="A318" t="s">
        <v>697</v>
      </c>
      <c r="B318">
        <v>3.5114165227575503E-2</v>
      </c>
      <c r="C318" t="e">
        <v>#N/A</v>
      </c>
      <c r="D318">
        <v>1</v>
      </c>
      <c r="E318">
        <v>4.5999999999999996</v>
      </c>
      <c r="F318" s="1" t="s">
        <v>40</v>
      </c>
      <c r="G318" t="s">
        <v>35</v>
      </c>
      <c r="H318" t="s">
        <v>36</v>
      </c>
      <c r="I318" t="s">
        <v>398</v>
      </c>
      <c r="J318" t="s">
        <v>399</v>
      </c>
      <c r="K318">
        <v>2</v>
      </c>
      <c r="L318">
        <v>59</v>
      </c>
      <c r="M318" t="s">
        <v>40</v>
      </c>
      <c r="N318" t="s">
        <v>39</v>
      </c>
      <c r="O318" t="s">
        <v>40</v>
      </c>
      <c r="P318" t="s">
        <v>40</v>
      </c>
      <c r="Q318" t="s">
        <v>40</v>
      </c>
      <c r="S318" t="s">
        <v>40</v>
      </c>
      <c r="T318" t="s">
        <v>40</v>
      </c>
      <c r="U318" t="s">
        <v>40</v>
      </c>
      <c r="V318" t="s">
        <v>40</v>
      </c>
      <c r="X318" s="1">
        <v>43663</v>
      </c>
      <c r="Y318" t="s">
        <v>40</v>
      </c>
      <c r="Z318" t="s">
        <v>444</v>
      </c>
      <c r="AA318">
        <v>24.9698913</v>
      </c>
      <c r="AB318">
        <v>114.86150000000001</v>
      </c>
      <c r="AC318" s="1">
        <v>43684</v>
      </c>
      <c r="AD318">
        <v>71</v>
      </c>
      <c r="AE318" t="s">
        <v>602</v>
      </c>
      <c r="AF318">
        <v>4</v>
      </c>
      <c r="AG318" t="s">
        <v>691</v>
      </c>
      <c r="AH318">
        <v>33.590000000000003</v>
      </c>
      <c r="AI318" s="1">
        <v>44510</v>
      </c>
      <c r="AJ318">
        <v>11684101170</v>
      </c>
      <c r="AK318">
        <v>115684170</v>
      </c>
      <c r="AL318">
        <v>7.7399999999999997E-2</v>
      </c>
      <c r="AM318">
        <v>41.54</v>
      </c>
      <c r="AN318">
        <v>97.71</v>
      </c>
      <c r="AO318">
        <v>94.06</v>
      </c>
      <c r="AP318" t="s">
        <v>398</v>
      </c>
      <c r="AQ318" t="s">
        <v>53</v>
      </c>
      <c r="AR318">
        <v>-1.43899358233884</v>
      </c>
      <c r="AS318" t="s">
        <v>35</v>
      </c>
      <c r="AT318" t="s">
        <v>35</v>
      </c>
      <c r="AU318" t="s">
        <v>410</v>
      </c>
      <c r="AV318" t="str">
        <f>_xlfn.IFNA(VLOOKUP($C318,[1]akclindata!$A:$U,17,FALSE),"NA")</f>
        <v>NA</v>
      </c>
      <c r="AW318" t="str">
        <f>_xlfn.IFNA(VLOOKUP($C318,[1]akclindata!$A:$U,17,FALSE),"NA")</f>
        <v>NA</v>
      </c>
      <c r="AX318" t="str">
        <f>_xlfn.IFNA(VLOOKUP($C318,[1]akclindata!$A:$U,7,FALSE),"NA")</f>
        <v>NA</v>
      </c>
      <c r="AY318" t="str">
        <f>_xlfn.IFNA(VLOOKUP($C318,[1]akclindata!$A:$U,8,FALSE),"NA")</f>
        <v>NA</v>
      </c>
      <c r="AZ318" t="str">
        <f>_xlfn.IFNA(VLOOKUP($C318,[1]akclindata!$A:$U,9,FALSE),"NA")</f>
        <v>NA</v>
      </c>
      <c r="BA318" t="str">
        <f>_xlfn.IFNA(VLOOKUP($C318,[1]akclindata!$A:$U,10,FALSE),"NA")</f>
        <v>NA</v>
      </c>
      <c r="BB318" t="str">
        <f>_xlfn.IFNA(VLOOKUP($C318,[1]akclindata!$A:$U,11,FALSE),"NA")</f>
        <v>NA</v>
      </c>
      <c r="BC318" s="1" t="str">
        <f>_xlfn.IFNA(VLOOKUP($C318,[1]akclindata!$A:$U,6,FALSE),"NA")</f>
        <v>NA</v>
      </c>
      <c r="BD318" s="1" t="str">
        <f>_xlfn.IFNA(VLOOKUP($C318,[1]akclindata!$A:$U,18,FALSE),"NA")</f>
        <v>NA</v>
      </c>
      <c r="BE318" s="1" t="str">
        <f>_xlfn.IFNA(VLOOKUP($C318,[1]akclindata!$A:$U,19,FALSE),"NA")</f>
        <v>NA</v>
      </c>
      <c r="BF318" s="1" t="str">
        <f>_xlfn.IFNA(VLOOKUP($C318,[1]akclindata!$A:$U,20,FALSE),"NA")</f>
        <v>NA</v>
      </c>
      <c r="BG318" t="str">
        <f>_xlfn.IFNA(VLOOKUP($C318,[1]akclindata!$A:$U,21,FALSE),"NA")</f>
        <v>NA</v>
      </c>
      <c r="BH318" s="1" t="str">
        <f>_xlfn.IFNA(VLOOKUP($C318,[2]Sheet1!$1:$1048576,6,FALSE),_xlfn.IFNA(VLOOKUP($C318,'[2]Transfer 06.03.22'!$1:$1048576,7,FALSE),_xlfn.IFNA(VLOOKUP($C318,'[2]Transfer 06.08.22'!$1:$1048576,7,FALSE),"None")))</f>
        <v>None</v>
      </c>
    </row>
    <row r="319" spans="1:60" x14ac:dyDescent="0.25">
      <c r="A319" t="s">
        <v>698</v>
      </c>
      <c r="B319" s="3">
        <v>2.3476908580024E-4</v>
      </c>
      <c r="C319" t="e">
        <v>#N/A</v>
      </c>
      <c r="D319">
        <v>1</v>
      </c>
      <c r="E319">
        <v>2.5</v>
      </c>
      <c r="F319" s="1" t="s">
        <v>40</v>
      </c>
      <c r="G319" t="s">
        <v>35</v>
      </c>
      <c r="H319" t="s">
        <v>36</v>
      </c>
      <c r="I319" t="s">
        <v>398</v>
      </c>
      <c r="J319" t="s">
        <v>399</v>
      </c>
      <c r="K319">
        <v>2</v>
      </c>
      <c r="L319">
        <v>67</v>
      </c>
      <c r="M319" t="s">
        <v>40</v>
      </c>
      <c r="N319" t="s">
        <v>39</v>
      </c>
      <c r="O319" t="s">
        <v>40</v>
      </c>
      <c r="P319" t="s">
        <v>40</v>
      </c>
      <c r="Q319" t="s">
        <v>40</v>
      </c>
      <c r="S319" t="s">
        <v>40</v>
      </c>
      <c r="T319" t="s">
        <v>40</v>
      </c>
      <c r="U319" t="s">
        <v>40</v>
      </c>
      <c r="V319" t="s">
        <v>40</v>
      </c>
      <c r="X319" s="1">
        <v>43663</v>
      </c>
      <c r="Y319" t="s">
        <v>40</v>
      </c>
      <c r="Z319" t="s">
        <v>444</v>
      </c>
      <c r="AA319">
        <v>9.5861999999999998</v>
      </c>
      <c r="AB319">
        <v>23.965499999999999</v>
      </c>
      <c r="AC319" s="1">
        <v>43684</v>
      </c>
      <c r="AD319">
        <v>71</v>
      </c>
      <c r="AE319" t="s">
        <v>620</v>
      </c>
      <c r="AF319">
        <v>4</v>
      </c>
      <c r="AG319" t="s">
        <v>691</v>
      </c>
      <c r="AH319">
        <v>39.31</v>
      </c>
      <c r="AI319" s="1">
        <v>44510</v>
      </c>
      <c r="AJ319">
        <v>10882589814</v>
      </c>
      <c r="AK319">
        <v>107748414</v>
      </c>
      <c r="AL319">
        <v>7.9500000000000001E-2</v>
      </c>
      <c r="AM319">
        <v>42.88</v>
      </c>
      <c r="AN319">
        <v>97.37</v>
      </c>
      <c r="AO319">
        <v>93.54</v>
      </c>
      <c r="AP319" t="s">
        <v>398</v>
      </c>
      <c r="AQ319" t="s">
        <v>53</v>
      </c>
      <c r="AR319">
        <v>-3.6292571203102901</v>
      </c>
      <c r="AS319" t="s">
        <v>35</v>
      </c>
      <c r="AT319" t="s">
        <v>35</v>
      </c>
      <c r="AU319" t="s">
        <v>410</v>
      </c>
      <c r="AV319" t="str">
        <f>_xlfn.IFNA(VLOOKUP($C319,[1]akclindata!$A:$U,17,FALSE),"NA")</f>
        <v>NA</v>
      </c>
      <c r="AW319" t="str">
        <f>_xlfn.IFNA(VLOOKUP($C319,[1]akclindata!$A:$U,17,FALSE),"NA")</f>
        <v>NA</v>
      </c>
      <c r="AX319" t="str">
        <f>_xlfn.IFNA(VLOOKUP($C319,[1]akclindata!$A:$U,7,FALSE),"NA")</f>
        <v>NA</v>
      </c>
      <c r="AY319" t="str">
        <f>_xlfn.IFNA(VLOOKUP($C319,[1]akclindata!$A:$U,8,FALSE),"NA")</f>
        <v>NA</v>
      </c>
      <c r="AZ319" t="str">
        <f>_xlfn.IFNA(VLOOKUP($C319,[1]akclindata!$A:$U,9,FALSE),"NA")</f>
        <v>NA</v>
      </c>
      <c r="BA319" t="str">
        <f>_xlfn.IFNA(VLOOKUP($C319,[1]akclindata!$A:$U,10,FALSE),"NA")</f>
        <v>NA</v>
      </c>
      <c r="BB319" t="str">
        <f>_xlfn.IFNA(VLOOKUP($C319,[1]akclindata!$A:$U,11,FALSE),"NA")</f>
        <v>NA</v>
      </c>
      <c r="BC319" s="1" t="str">
        <f>_xlfn.IFNA(VLOOKUP($C319,[1]akclindata!$A:$U,6,FALSE),"NA")</f>
        <v>NA</v>
      </c>
      <c r="BD319" s="1" t="str">
        <f>_xlfn.IFNA(VLOOKUP($C319,[1]akclindata!$A:$U,18,FALSE),"NA")</f>
        <v>NA</v>
      </c>
      <c r="BE319" s="1" t="str">
        <f>_xlfn.IFNA(VLOOKUP($C319,[1]akclindata!$A:$U,19,FALSE),"NA")</f>
        <v>NA</v>
      </c>
      <c r="BF319" s="1" t="str">
        <f>_xlfn.IFNA(VLOOKUP($C319,[1]akclindata!$A:$U,20,FALSE),"NA")</f>
        <v>NA</v>
      </c>
      <c r="BG319" t="str">
        <f>_xlfn.IFNA(VLOOKUP($C319,[1]akclindata!$A:$U,21,FALSE),"NA")</f>
        <v>NA</v>
      </c>
      <c r="BH319" s="1" t="str">
        <f>_xlfn.IFNA(VLOOKUP($C319,[2]Sheet1!$1:$1048576,6,FALSE),_xlfn.IFNA(VLOOKUP($C319,'[2]Transfer 06.03.22'!$1:$1048576,7,FALSE),_xlfn.IFNA(VLOOKUP($C319,'[2]Transfer 06.08.22'!$1:$1048576,7,FALSE),"None")))</f>
        <v>None</v>
      </c>
    </row>
    <row r="320" spans="1:60" x14ac:dyDescent="0.25">
      <c r="A320" t="s">
        <v>699</v>
      </c>
      <c r="B320">
        <v>2.3005253564486699E-3</v>
      </c>
      <c r="C320" t="e">
        <v>#N/A</v>
      </c>
      <c r="D320">
        <v>1</v>
      </c>
      <c r="E320">
        <v>2.5</v>
      </c>
      <c r="F320" s="1" t="s">
        <v>40</v>
      </c>
      <c r="G320" t="s">
        <v>35</v>
      </c>
      <c r="H320" t="s">
        <v>36</v>
      </c>
      <c r="I320" t="s">
        <v>398</v>
      </c>
      <c r="J320" t="s">
        <v>399</v>
      </c>
      <c r="K320">
        <v>2</v>
      </c>
      <c r="L320">
        <v>66</v>
      </c>
      <c r="M320" t="s">
        <v>40</v>
      </c>
      <c r="N320" t="s">
        <v>39</v>
      </c>
      <c r="O320" t="s">
        <v>40</v>
      </c>
      <c r="P320" t="s">
        <v>40</v>
      </c>
      <c r="Q320" t="s">
        <v>40</v>
      </c>
      <c r="S320" t="s">
        <v>40</v>
      </c>
      <c r="T320" t="s">
        <v>40</v>
      </c>
      <c r="U320" t="s">
        <v>40</v>
      </c>
      <c r="V320" t="s">
        <v>40</v>
      </c>
      <c r="X320" s="1">
        <v>43663</v>
      </c>
      <c r="Y320" t="s">
        <v>40</v>
      </c>
      <c r="Z320" t="s">
        <v>444</v>
      </c>
      <c r="AA320">
        <v>3.2004000000000001</v>
      </c>
      <c r="AB320">
        <v>8.0009999999999994</v>
      </c>
      <c r="AC320" s="1">
        <v>43687</v>
      </c>
      <c r="AD320">
        <v>38</v>
      </c>
      <c r="AE320" t="s">
        <v>405</v>
      </c>
      <c r="AF320">
        <v>4</v>
      </c>
      <c r="AG320" t="s">
        <v>440</v>
      </c>
      <c r="AH320">
        <v>0</v>
      </c>
      <c r="AI320" s="1">
        <v>44510</v>
      </c>
      <c r="AJ320">
        <v>9102180398</v>
      </c>
      <c r="AK320">
        <v>90120598</v>
      </c>
      <c r="AL320">
        <v>7.7799999999999994E-2</v>
      </c>
      <c r="AM320">
        <v>43.4</v>
      </c>
      <c r="AN320">
        <v>97.3</v>
      </c>
      <c r="AO320">
        <v>93.35</v>
      </c>
      <c r="AP320" t="s">
        <v>398</v>
      </c>
      <c r="AQ320" t="s">
        <v>53</v>
      </c>
      <c r="AR320">
        <v>-2.63717271910091</v>
      </c>
      <c r="AS320" t="s">
        <v>35</v>
      </c>
      <c r="AT320" t="s">
        <v>35</v>
      </c>
      <c r="AU320" t="s">
        <v>410</v>
      </c>
      <c r="AV320" t="str">
        <f>_xlfn.IFNA(VLOOKUP($C320,[1]akclindata!$A:$U,17,FALSE),"NA")</f>
        <v>NA</v>
      </c>
      <c r="AW320" t="str">
        <f>_xlfn.IFNA(VLOOKUP($C320,[1]akclindata!$A:$U,17,FALSE),"NA")</f>
        <v>NA</v>
      </c>
      <c r="AX320" t="str">
        <f>_xlfn.IFNA(VLOOKUP($C320,[1]akclindata!$A:$U,7,FALSE),"NA")</f>
        <v>NA</v>
      </c>
      <c r="AY320" t="str">
        <f>_xlfn.IFNA(VLOOKUP($C320,[1]akclindata!$A:$U,8,FALSE),"NA")</f>
        <v>NA</v>
      </c>
      <c r="AZ320" t="str">
        <f>_xlfn.IFNA(VLOOKUP($C320,[1]akclindata!$A:$U,9,FALSE),"NA")</f>
        <v>NA</v>
      </c>
      <c r="BA320" t="str">
        <f>_xlfn.IFNA(VLOOKUP($C320,[1]akclindata!$A:$U,10,FALSE),"NA")</f>
        <v>NA</v>
      </c>
      <c r="BB320" t="str">
        <f>_xlfn.IFNA(VLOOKUP($C320,[1]akclindata!$A:$U,11,FALSE),"NA")</f>
        <v>NA</v>
      </c>
      <c r="BC320" s="1" t="str">
        <f>_xlfn.IFNA(VLOOKUP($C320,[1]akclindata!$A:$U,6,FALSE),"NA")</f>
        <v>NA</v>
      </c>
      <c r="BD320" s="1" t="str">
        <f>_xlfn.IFNA(VLOOKUP($C320,[1]akclindata!$A:$U,18,FALSE),"NA")</f>
        <v>NA</v>
      </c>
      <c r="BE320" s="1" t="str">
        <f>_xlfn.IFNA(VLOOKUP($C320,[1]akclindata!$A:$U,19,FALSE),"NA")</f>
        <v>NA</v>
      </c>
      <c r="BF320" s="1" t="str">
        <f>_xlfn.IFNA(VLOOKUP($C320,[1]akclindata!$A:$U,20,FALSE),"NA")</f>
        <v>NA</v>
      </c>
      <c r="BG320" t="str">
        <f>_xlfn.IFNA(VLOOKUP($C320,[1]akclindata!$A:$U,21,FALSE),"NA")</f>
        <v>NA</v>
      </c>
      <c r="BH320" s="1" t="str">
        <f>_xlfn.IFNA(VLOOKUP($C320,[2]Sheet1!$1:$1048576,6,FALSE),_xlfn.IFNA(VLOOKUP($C320,'[2]Transfer 06.03.22'!$1:$1048576,7,FALSE),_xlfn.IFNA(VLOOKUP($C320,'[2]Transfer 06.08.22'!$1:$1048576,7,FALSE),"None")))</f>
        <v>None</v>
      </c>
    </row>
    <row r="321" spans="1:60" x14ac:dyDescent="0.25">
      <c r="A321" t="s">
        <v>700</v>
      </c>
      <c r="B321">
        <v>1.0178424278535599E-2</v>
      </c>
      <c r="C321" t="e">
        <v>#N/A</v>
      </c>
      <c r="D321">
        <v>1</v>
      </c>
      <c r="E321">
        <v>4.2</v>
      </c>
      <c r="F321" s="1" t="s">
        <v>40</v>
      </c>
      <c r="G321" t="s">
        <v>35</v>
      </c>
      <c r="H321" t="s">
        <v>36</v>
      </c>
      <c r="I321" t="s">
        <v>398</v>
      </c>
      <c r="J321" t="s">
        <v>399</v>
      </c>
      <c r="K321">
        <v>1</v>
      </c>
      <c r="L321">
        <v>58</v>
      </c>
      <c r="M321" t="s">
        <v>40</v>
      </c>
      <c r="N321" t="s">
        <v>39</v>
      </c>
      <c r="O321" t="s">
        <v>40</v>
      </c>
      <c r="P321" t="s">
        <v>40</v>
      </c>
      <c r="Q321" t="s">
        <v>40</v>
      </c>
      <c r="S321" t="s">
        <v>40</v>
      </c>
      <c r="T321" t="s">
        <v>40</v>
      </c>
      <c r="U321" t="s">
        <v>40</v>
      </c>
      <c r="V321" t="s">
        <v>40</v>
      </c>
      <c r="X321" s="1">
        <v>43663</v>
      </c>
      <c r="Y321" t="s">
        <v>40</v>
      </c>
      <c r="Z321" t="s">
        <v>444</v>
      </c>
      <c r="AA321">
        <v>7.7420238100000001</v>
      </c>
      <c r="AB321">
        <v>32.516500000000001</v>
      </c>
      <c r="AC321" s="1">
        <v>43685</v>
      </c>
      <c r="AD321">
        <v>72</v>
      </c>
      <c r="AE321" t="s">
        <v>504</v>
      </c>
      <c r="AF321">
        <v>4</v>
      </c>
      <c r="AG321" t="s">
        <v>701</v>
      </c>
      <c r="AH321">
        <v>22.16</v>
      </c>
      <c r="AI321" s="1">
        <v>44510</v>
      </c>
      <c r="AJ321">
        <v>8238443548</v>
      </c>
      <c r="AK321">
        <v>81568748</v>
      </c>
      <c r="AL321">
        <v>7.8200000000000006E-2</v>
      </c>
      <c r="AM321">
        <v>41.22</v>
      </c>
      <c r="AN321">
        <v>97.67</v>
      </c>
      <c r="AO321">
        <v>94.01</v>
      </c>
      <c r="AP321" t="s">
        <v>398</v>
      </c>
      <c r="AQ321" t="s">
        <v>46</v>
      </c>
      <c r="AR321">
        <v>-1.9878763660572401</v>
      </c>
      <c r="AS321" t="s">
        <v>35</v>
      </c>
      <c r="AT321" t="s">
        <v>35</v>
      </c>
      <c r="AU321" t="s">
        <v>403</v>
      </c>
      <c r="AV321" t="str">
        <f>_xlfn.IFNA(VLOOKUP($C321,[1]akclindata!$A:$U,17,FALSE),"NA")</f>
        <v>NA</v>
      </c>
      <c r="AW321" t="str">
        <f>_xlfn.IFNA(VLOOKUP($C321,[1]akclindata!$A:$U,17,FALSE),"NA")</f>
        <v>NA</v>
      </c>
      <c r="AX321" t="str">
        <f>_xlfn.IFNA(VLOOKUP($C321,[1]akclindata!$A:$U,7,FALSE),"NA")</f>
        <v>NA</v>
      </c>
      <c r="AY321" t="str">
        <f>_xlfn.IFNA(VLOOKUP($C321,[1]akclindata!$A:$U,8,FALSE),"NA")</f>
        <v>NA</v>
      </c>
      <c r="AZ321" t="str">
        <f>_xlfn.IFNA(VLOOKUP($C321,[1]akclindata!$A:$U,9,FALSE),"NA")</f>
        <v>NA</v>
      </c>
      <c r="BA321" t="str">
        <f>_xlfn.IFNA(VLOOKUP($C321,[1]akclindata!$A:$U,10,FALSE),"NA")</f>
        <v>NA</v>
      </c>
      <c r="BB321" t="str">
        <f>_xlfn.IFNA(VLOOKUP($C321,[1]akclindata!$A:$U,11,FALSE),"NA")</f>
        <v>NA</v>
      </c>
      <c r="BC321" s="1" t="str">
        <f>_xlfn.IFNA(VLOOKUP($C321,[1]akclindata!$A:$U,6,FALSE),"NA")</f>
        <v>NA</v>
      </c>
      <c r="BD321" s="1" t="str">
        <f>_xlfn.IFNA(VLOOKUP($C321,[1]akclindata!$A:$U,18,FALSE),"NA")</f>
        <v>NA</v>
      </c>
      <c r="BE321" s="1" t="str">
        <f>_xlfn.IFNA(VLOOKUP($C321,[1]akclindata!$A:$U,19,FALSE),"NA")</f>
        <v>NA</v>
      </c>
      <c r="BF321" s="1" t="str">
        <f>_xlfn.IFNA(VLOOKUP($C321,[1]akclindata!$A:$U,20,FALSE),"NA")</f>
        <v>NA</v>
      </c>
      <c r="BG321" t="str">
        <f>_xlfn.IFNA(VLOOKUP($C321,[1]akclindata!$A:$U,21,FALSE),"NA")</f>
        <v>NA</v>
      </c>
      <c r="BH321" s="1" t="str">
        <f>_xlfn.IFNA(VLOOKUP($C321,[2]Sheet1!$1:$1048576,6,FALSE),_xlfn.IFNA(VLOOKUP($C321,'[2]Transfer 06.03.22'!$1:$1048576,7,FALSE),_xlfn.IFNA(VLOOKUP($C321,'[2]Transfer 06.08.22'!$1:$1048576,7,FALSE),"None")))</f>
        <v>None</v>
      </c>
    </row>
    <row r="322" spans="1:60" x14ac:dyDescent="0.25">
      <c r="A322" t="s">
        <v>702</v>
      </c>
      <c r="B322" s="3">
        <v>8.7467328212820997E-4</v>
      </c>
      <c r="C322" t="e">
        <v>#N/A</v>
      </c>
      <c r="D322">
        <v>1</v>
      </c>
      <c r="E322">
        <v>4.7</v>
      </c>
      <c r="F322" s="1" t="s">
        <v>40</v>
      </c>
      <c r="G322" t="s">
        <v>35</v>
      </c>
      <c r="H322" t="s">
        <v>36</v>
      </c>
      <c r="I322" t="s">
        <v>398</v>
      </c>
      <c r="J322" t="s">
        <v>399</v>
      </c>
      <c r="K322">
        <v>1</v>
      </c>
      <c r="L322">
        <v>66</v>
      </c>
      <c r="M322" t="s">
        <v>40</v>
      </c>
      <c r="N322" t="s">
        <v>39</v>
      </c>
      <c r="O322" t="s">
        <v>40</v>
      </c>
      <c r="P322" t="s">
        <v>40</v>
      </c>
      <c r="Q322" t="s">
        <v>40</v>
      </c>
      <c r="S322" t="s">
        <v>40</v>
      </c>
      <c r="T322" t="s">
        <v>40</v>
      </c>
      <c r="U322" t="s">
        <v>40</v>
      </c>
      <c r="V322" t="s">
        <v>40</v>
      </c>
      <c r="X322" s="1">
        <v>43663</v>
      </c>
      <c r="Y322" t="s">
        <v>40</v>
      </c>
      <c r="Z322" t="s">
        <v>444</v>
      </c>
      <c r="AA322">
        <v>8.6575531909999999</v>
      </c>
      <c r="AB322">
        <v>40.6905</v>
      </c>
      <c r="AC322" s="1">
        <v>43685</v>
      </c>
      <c r="AD322" t="s">
        <v>549</v>
      </c>
      <c r="AE322">
        <v>0</v>
      </c>
      <c r="AF322">
        <v>4</v>
      </c>
      <c r="AG322" t="s">
        <v>701</v>
      </c>
      <c r="AH322">
        <v>14.09</v>
      </c>
      <c r="AI322" s="1">
        <v>44551</v>
      </c>
      <c r="AJ322">
        <v>9054324174</v>
      </c>
      <c r="AK322">
        <v>89646774</v>
      </c>
      <c r="AL322">
        <v>40.89</v>
      </c>
      <c r="AM322">
        <v>59.11</v>
      </c>
      <c r="AN322">
        <v>97.4</v>
      </c>
      <c r="AO322">
        <v>93.12</v>
      </c>
      <c r="AP322" t="s">
        <v>398</v>
      </c>
      <c r="AQ322" t="s">
        <v>46</v>
      </c>
      <c r="AR322">
        <v>-3.0577741072757001</v>
      </c>
      <c r="AS322" t="s">
        <v>35</v>
      </c>
      <c r="AT322" t="s">
        <v>35</v>
      </c>
      <c r="AU322" t="s">
        <v>403</v>
      </c>
      <c r="AV322" t="str">
        <f>_xlfn.IFNA(VLOOKUP($C322,[1]akclindata!$A:$U,17,FALSE),"NA")</f>
        <v>NA</v>
      </c>
      <c r="AW322" t="str">
        <f>_xlfn.IFNA(VLOOKUP($C322,[1]akclindata!$A:$U,17,FALSE),"NA")</f>
        <v>NA</v>
      </c>
      <c r="AX322" t="str">
        <f>_xlfn.IFNA(VLOOKUP($C322,[1]akclindata!$A:$U,7,FALSE),"NA")</f>
        <v>NA</v>
      </c>
      <c r="AY322" t="str">
        <f>_xlfn.IFNA(VLOOKUP($C322,[1]akclindata!$A:$U,8,FALSE),"NA")</f>
        <v>NA</v>
      </c>
      <c r="AZ322" t="str">
        <f>_xlfn.IFNA(VLOOKUP($C322,[1]akclindata!$A:$U,9,FALSE),"NA")</f>
        <v>NA</v>
      </c>
      <c r="BA322" t="str">
        <f>_xlfn.IFNA(VLOOKUP($C322,[1]akclindata!$A:$U,10,FALSE),"NA")</f>
        <v>NA</v>
      </c>
      <c r="BB322" t="str">
        <f>_xlfn.IFNA(VLOOKUP($C322,[1]akclindata!$A:$U,11,FALSE),"NA")</f>
        <v>NA</v>
      </c>
      <c r="BC322" s="1" t="str">
        <f>_xlfn.IFNA(VLOOKUP($C322,[1]akclindata!$A:$U,6,FALSE),"NA")</f>
        <v>NA</v>
      </c>
      <c r="BD322" s="1" t="str">
        <f>_xlfn.IFNA(VLOOKUP($C322,[1]akclindata!$A:$U,18,FALSE),"NA")</f>
        <v>NA</v>
      </c>
      <c r="BE322" s="1" t="str">
        <f>_xlfn.IFNA(VLOOKUP($C322,[1]akclindata!$A:$U,19,FALSE),"NA")</f>
        <v>NA</v>
      </c>
      <c r="BF322" s="1" t="str">
        <f>_xlfn.IFNA(VLOOKUP($C322,[1]akclindata!$A:$U,20,FALSE),"NA")</f>
        <v>NA</v>
      </c>
      <c r="BG322" t="str">
        <f>_xlfn.IFNA(VLOOKUP($C322,[1]akclindata!$A:$U,21,FALSE),"NA")</f>
        <v>NA</v>
      </c>
      <c r="BH322" s="1" t="str">
        <f>_xlfn.IFNA(VLOOKUP($C322,[2]Sheet1!$1:$1048576,6,FALSE),_xlfn.IFNA(VLOOKUP($C322,'[2]Transfer 06.03.22'!$1:$1048576,7,FALSE),_xlfn.IFNA(VLOOKUP($C322,'[2]Transfer 06.08.22'!$1:$1048576,7,FALSE),"None")))</f>
        <v>None</v>
      </c>
    </row>
    <row r="323" spans="1:60" x14ac:dyDescent="0.25">
      <c r="A323" t="s">
        <v>703</v>
      </c>
      <c r="B323">
        <v>5.6113166423203902E-2</v>
      </c>
      <c r="C323" t="e">
        <v>#N/A</v>
      </c>
      <c r="D323">
        <v>1</v>
      </c>
      <c r="E323">
        <v>3.5</v>
      </c>
      <c r="F323" s="1" t="s">
        <v>40</v>
      </c>
      <c r="G323" t="s">
        <v>35</v>
      </c>
      <c r="H323" t="s">
        <v>36</v>
      </c>
      <c r="I323" t="s">
        <v>398</v>
      </c>
      <c r="J323" t="s">
        <v>399</v>
      </c>
      <c r="K323">
        <v>2</v>
      </c>
      <c r="L323">
        <v>62</v>
      </c>
      <c r="M323" t="s">
        <v>40</v>
      </c>
      <c r="N323" t="s">
        <v>39</v>
      </c>
      <c r="O323" t="s">
        <v>40</v>
      </c>
      <c r="P323" t="s">
        <v>40</v>
      </c>
      <c r="Q323" t="s">
        <v>40</v>
      </c>
      <c r="S323" t="s">
        <v>40</v>
      </c>
      <c r="T323" t="s">
        <v>40</v>
      </c>
      <c r="U323" t="s">
        <v>40</v>
      </c>
      <c r="V323" t="s">
        <v>40</v>
      </c>
      <c r="X323" s="1">
        <v>43663</v>
      </c>
      <c r="Y323" t="s">
        <v>40</v>
      </c>
      <c r="Z323" t="s">
        <v>444</v>
      </c>
      <c r="AA323">
        <v>24.870428570000001</v>
      </c>
      <c r="AB323">
        <v>87.046499999999995</v>
      </c>
      <c r="AC323" s="1">
        <v>43685</v>
      </c>
      <c r="AD323" t="s">
        <v>549</v>
      </c>
      <c r="AE323">
        <v>0</v>
      </c>
      <c r="AF323">
        <v>4</v>
      </c>
      <c r="AG323" t="s">
        <v>701</v>
      </c>
      <c r="AH323">
        <v>6.69</v>
      </c>
      <c r="AI323" s="1">
        <v>44551</v>
      </c>
      <c r="AJ323">
        <v>6357487622</v>
      </c>
      <c r="AK323">
        <v>62945422</v>
      </c>
      <c r="AL323">
        <v>42.07</v>
      </c>
      <c r="AM323">
        <v>57.93</v>
      </c>
      <c r="AN323">
        <v>97.5</v>
      </c>
      <c r="AO323">
        <v>93.21</v>
      </c>
      <c r="AP323" t="s">
        <v>398</v>
      </c>
      <c r="AQ323" t="s">
        <v>53</v>
      </c>
      <c r="AR323">
        <v>-1.22585515178974</v>
      </c>
      <c r="AS323" t="s">
        <v>35</v>
      </c>
      <c r="AT323" t="s">
        <v>35</v>
      </c>
      <c r="AU323" t="s">
        <v>410</v>
      </c>
      <c r="AV323" t="str">
        <f>_xlfn.IFNA(VLOOKUP($C323,[1]akclindata!$A:$U,17,FALSE),"NA")</f>
        <v>NA</v>
      </c>
      <c r="AW323" t="str">
        <f>_xlfn.IFNA(VLOOKUP($C323,[1]akclindata!$A:$U,17,FALSE),"NA")</f>
        <v>NA</v>
      </c>
      <c r="AX323" t="str">
        <f>_xlfn.IFNA(VLOOKUP($C323,[1]akclindata!$A:$U,7,FALSE),"NA")</f>
        <v>NA</v>
      </c>
      <c r="AY323" t="str">
        <f>_xlfn.IFNA(VLOOKUP($C323,[1]akclindata!$A:$U,8,FALSE),"NA")</f>
        <v>NA</v>
      </c>
      <c r="AZ323" t="str">
        <f>_xlfn.IFNA(VLOOKUP($C323,[1]akclindata!$A:$U,9,FALSE),"NA")</f>
        <v>NA</v>
      </c>
      <c r="BA323" t="str">
        <f>_xlfn.IFNA(VLOOKUP($C323,[1]akclindata!$A:$U,10,FALSE),"NA")</f>
        <v>NA</v>
      </c>
      <c r="BB323" t="str">
        <f>_xlfn.IFNA(VLOOKUP($C323,[1]akclindata!$A:$U,11,FALSE),"NA")</f>
        <v>NA</v>
      </c>
      <c r="BC323" s="1" t="str">
        <f>_xlfn.IFNA(VLOOKUP($C323,[1]akclindata!$A:$U,6,FALSE),"NA")</f>
        <v>NA</v>
      </c>
      <c r="BD323" s="1" t="str">
        <f>_xlfn.IFNA(VLOOKUP($C323,[1]akclindata!$A:$U,18,FALSE),"NA")</f>
        <v>NA</v>
      </c>
      <c r="BE323" s="1" t="str">
        <f>_xlfn.IFNA(VLOOKUP($C323,[1]akclindata!$A:$U,19,FALSE),"NA")</f>
        <v>NA</v>
      </c>
      <c r="BF323" s="1" t="str">
        <f>_xlfn.IFNA(VLOOKUP($C323,[1]akclindata!$A:$U,20,FALSE),"NA")</f>
        <v>NA</v>
      </c>
      <c r="BG323" t="str">
        <f>_xlfn.IFNA(VLOOKUP($C323,[1]akclindata!$A:$U,21,FALSE),"NA")</f>
        <v>NA</v>
      </c>
      <c r="BH323" s="1" t="str">
        <f>_xlfn.IFNA(VLOOKUP($C323,[2]Sheet1!$1:$1048576,6,FALSE),_xlfn.IFNA(VLOOKUP($C323,'[2]Transfer 06.03.22'!$1:$1048576,7,FALSE),_xlfn.IFNA(VLOOKUP($C323,'[2]Transfer 06.08.22'!$1:$1048576,7,FALSE),"None")))</f>
        <v>None</v>
      </c>
    </row>
    <row r="324" spans="1:60" x14ac:dyDescent="0.25">
      <c r="A324" t="s">
        <v>704</v>
      </c>
      <c r="B324">
        <v>2.9973624295560601E-2</v>
      </c>
      <c r="C324" t="e">
        <v>#N/A</v>
      </c>
      <c r="D324">
        <v>1</v>
      </c>
      <c r="E324">
        <v>4.5999999999999996</v>
      </c>
      <c r="F324" s="1" t="s">
        <v>40</v>
      </c>
      <c r="G324" t="s">
        <v>35</v>
      </c>
      <c r="H324" t="s">
        <v>36</v>
      </c>
      <c r="I324" t="s">
        <v>398</v>
      </c>
      <c r="J324" t="s">
        <v>399</v>
      </c>
      <c r="K324">
        <v>2</v>
      </c>
      <c r="L324">
        <v>58</v>
      </c>
      <c r="M324" t="s">
        <v>40</v>
      </c>
      <c r="N324" t="s">
        <v>39</v>
      </c>
      <c r="O324" t="s">
        <v>40</v>
      </c>
      <c r="P324" t="s">
        <v>40</v>
      </c>
      <c r="Q324" t="s">
        <v>40</v>
      </c>
      <c r="S324" t="s">
        <v>40</v>
      </c>
      <c r="T324" t="s">
        <v>40</v>
      </c>
      <c r="U324" t="s">
        <v>40</v>
      </c>
      <c r="V324" t="s">
        <v>40</v>
      </c>
      <c r="X324" s="1">
        <v>43664</v>
      </c>
      <c r="Y324" t="s">
        <v>40</v>
      </c>
      <c r="Z324" t="s">
        <v>444</v>
      </c>
      <c r="AA324">
        <v>2.9308695650000001</v>
      </c>
      <c r="AB324">
        <v>13.481999999999999</v>
      </c>
      <c r="AC324" s="1">
        <v>43685</v>
      </c>
      <c r="AD324" t="s">
        <v>549</v>
      </c>
      <c r="AE324">
        <v>0</v>
      </c>
      <c r="AF324">
        <v>4</v>
      </c>
      <c r="AG324" t="s">
        <v>701</v>
      </c>
      <c r="AH324">
        <v>6.69</v>
      </c>
      <c r="AI324" s="1">
        <v>44551</v>
      </c>
      <c r="AJ324">
        <v>11693062496</v>
      </c>
      <c r="AK324">
        <v>115772896</v>
      </c>
      <c r="AL324">
        <v>42.71</v>
      </c>
      <c r="AM324">
        <v>57.29</v>
      </c>
      <c r="AN324">
        <v>97.3</v>
      </c>
      <c r="AO324">
        <v>93.15</v>
      </c>
      <c r="AP324" t="s">
        <v>398</v>
      </c>
      <c r="AQ324" t="s">
        <v>53</v>
      </c>
      <c r="AR324">
        <v>-1.5100442838595101</v>
      </c>
      <c r="AS324" t="s">
        <v>35</v>
      </c>
      <c r="AT324" t="s">
        <v>35</v>
      </c>
      <c r="AU324" t="s">
        <v>410</v>
      </c>
      <c r="AV324" t="str">
        <f>_xlfn.IFNA(VLOOKUP($C324,[1]akclindata!$A:$U,17,FALSE),"NA")</f>
        <v>NA</v>
      </c>
      <c r="AW324" t="str">
        <f>_xlfn.IFNA(VLOOKUP($C324,[1]akclindata!$A:$U,17,FALSE),"NA")</f>
        <v>NA</v>
      </c>
      <c r="AX324" t="str">
        <f>_xlfn.IFNA(VLOOKUP($C324,[1]akclindata!$A:$U,7,FALSE),"NA")</f>
        <v>NA</v>
      </c>
      <c r="AY324" t="str">
        <f>_xlfn.IFNA(VLOOKUP($C324,[1]akclindata!$A:$U,8,FALSE),"NA")</f>
        <v>NA</v>
      </c>
      <c r="AZ324" t="str">
        <f>_xlfn.IFNA(VLOOKUP($C324,[1]akclindata!$A:$U,9,FALSE),"NA")</f>
        <v>NA</v>
      </c>
      <c r="BA324" t="str">
        <f>_xlfn.IFNA(VLOOKUP($C324,[1]akclindata!$A:$U,10,FALSE),"NA")</f>
        <v>NA</v>
      </c>
      <c r="BB324" t="str">
        <f>_xlfn.IFNA(VLOOKUP($C324,[1]akclindata!$A:$U,11,FALSE),"NA")</f>
        <v>NA</v>
      </c>
      <c r="BC324" s="1" t="str">
        <f>_xlfn.IFNA(VLOOKUP($C324,[1]akclindata!$A:$U,6,FALSE),"NA")</f>
        <v>NA</v>
      </c>
      <c r="BD324" s="1" t="str">
        <f>_xlfn.IFNA(VLOOKUP($C324,[1]akclindata!$A:$U,18,FALSE),"NA")</f>
        <v>NA</v>
      </c>
      <c r="BE324" s="1" t="str">
        <f>_xlfn.IFNA(VLOOKUP($C324,[1]akclindata!$A:$U,19,FALSE),"NA")</f>
        <v>NA</v>
      </c>
      <c r="BF324" s="1" t="str">
        <f>_xlfn.IFNA(VLOOKUP($C324,[1]akclindata!$A:$U,20,FALSE),"NA")</f>
        <v>NA</v>
      </c>
      <c r="BG324" t="str">
        <f>_xlfn.IFNA(VLOOKUP($C324,[1]akclindata!$A:$U,21,FALSE),"NA")</f>
        <v>NA</v>
      </c>
      <c r="BH324" s="1" t="str">
        <f>_xlfn.IFNA(VLOOKUP($C324,[2]Sheet1!$1:$1048576,6,FALSE),_xlfn.IFNA(VLOOKUP($C324,'[2]Transfer 06.03.22'!$1:$1048576,7,FALSE),_xlfn.IFNA(VLOOKUP($C324,'[2]Transfer 06.08.22'!$1:$1048576,7,FALSE),"None")))</f>
        <v>None</v>
      </c>
    </row>
    <row r="325" spans="1:60" x14ac:dyDescent="0.25">
      <c r="A325" t="s">
        <v>705</v>
      </c>
      <c r="B325" s="3">
        <v>4.1854829290792998E-4</v>
      </c>
      <c r="C325" t="e">
        <v>#N/A</v>
      </c>
      <c r="D325">
        <v>1</v>
      </c>
      <c r="E325">
        <v>3.2</v>
      </c>
      <c r="F325" s="1" t="s">
        <v>40</v>
      </c>
      <c r="G325" t="s">
        <v>35</v>
      </c>
      <c r="H325" t="s">
        <v>36</v>
      </c>
      <c r="I325" t="s">
        <v>398</v>
      </c>
      <c r="J325" t="s">
        <v>399</v>
      </c>
      <c r="K325">
        <v>1</v>
      </c>
      <c r="L325">
        <v>59</v>
      </c>
      <c r="M325" t="s">
        <v>40</v>
      </c>
      <c r="N325" t="s">
        <v>39</v>
      </c>
      <c r="O325" t="s">
        <v>40</v>
      </c>
      <c r="P325" t="s">
        <v>40</v>
      </c>
      <c r="Q325" t="s">
        <v>40</v>
      </c>
      <c r="S325" t="s">
        <v>40</v>
      </c>
      <c r="T325" t="s">
        <v>40</v>
      </c>
      <c r="U325" t="s">
        <v>40</v>
      </c>
      <c r="V325" t="s">
        <v>40</v>
      </c>
      <c r="X325" s="1">
        <v>43664</v>
      </c>
      <c r="Y325" t="s">
        <v>40</v>
      </c>
      <c r="Z325" t="s">
        <v>444</v>
      </c>
      <c r="AA325">
        <v>5.5159374999999997</v>
      </c>
      <c r="AB325">
        <v>17.651</v>
      </c>
      <c r="AC325" s="1">
        <v>43685</v>
      </c>
      <c r="AD325">
        <v>0</v>
      </c>
      <c r="AE325">
        <v>0</v>
      </c>
      <c r="AF325">
        <v>4</v>
      </c>
      <c r="AG325" t="s">
        <v>440</v>
      </c>
      <c r="AH325">
        <v>7.82</v>
      </c>
      <c r="AI325" s="1">
        <v>44551</v>
      </c>
      <c r="AJ325">
        <v>8228715026</v>
      </c>
      <c r="AK325">
        <v>81472426</v>
      </c>
      <c r="AL325">
        <v>42.25</v>
      </c>
      <c r="AM325">
        <v>57.75</v>
      </c>
      <c r="AN325">
        <v>97.17</v>
      </c>
      <c r="AO325">
        <v>93.17</v>
      </c>
      <c r="AP325" t="s">
        <v>398</v>
      </c>
      <c r="AQ325" t="s">
        <v>46</v>
      </c>
      <c r="AR325">
        <v>-3.37807261378101</v>
      </c>
      <c r="AS325" t="s">
        <v>35</v>
      </c>
      <c r="AT325" t="s">
        <v>35</v>
      </c>
      <c r="AU325" t="s">
        <v>403</v>
      </c>
      <c r="AV325" t="str">
        <f>_xlfn.IFNA(VLOOKUP($C325,[1]akclindata!$A:$U,17,FALSE),"NA")</f>
        <v>NA</v>
      </c>
      <c r="AW325" t="str">
        <f>_xlfn.IFNA(VLOOKUP($C325,[1]akclindata!$A:$U,17,FALSE),"NA")</f>
        <v>NA</v>
      </c>
      <c r="AX325" t="str">
        <f>_xlfn.IFNA(VLOOKUP($C325,[1]akclindata!$A:$U,7,FALSE),"NA")</f>
        <v>NA</v>
      </c>
      <c r="AY325" t="str">
        <f>_xlfn.IFNA(VLOOKUP($C325,[1]akclindata!$A:$U,8,FALSE),"NA")</f>
        <v>NA</v>
      </c>
      <c r="AZ325" t="str">
        <f>_xlfn.IFNA(VLOOKUP($C325,[1]akclindata!$A:$U,9,FALSE),"NA")</f>
        <v>NA</v>
      </c>
      <c r="BA325" t="str">
        <f>_xlfn.IFNA(VLOOKUP($C325,[1]akclindata!$A:$U,10,FALSE),"NA")</f>
        <v>NA</v>
      </c>
      <c r="BB325" t="str">
        <f>_xlfn.IFNA(VLOOKUP($C325,[1]akclindata!$A:$U,11,FALSE),"NA")</f>
        <v>NA</v>
      </c>
      <c r="BC325" s="1" t="str">
        <f>_xlfn.IFNA(VLOOKUP($C325,[1]akclindata!$A:$U,6,FALSE),"NA")</f>
        <v>NA</v>
      </c>
      <c r="BD325" s="1" t="str">
        <f>_xlfn.IFNA(VLOOKUP($C325,[1]akclindata!$A:$U,18,FALSE),"NA")</f>
        <v>NA</v>
      </c>
      <c r="BE325" s="1" t="str">
        <f>_xlfn.IFNA(VLOOKUP($C325,[1]akclindata!$A:$U,19,FALSE),"NA")</f>
        <v>NA</v>
      </c>
      <c r="BF325" s="1" t="str">
        <f>_xlfn.IFNA(VLOOKUP($C325,[1]akclindata!$A:$U,20,FALSE),"NA")</f>
        <v>NA</v>
      </c>
      <c r="BG325" t="str">
        <f>_xlfn.IFNA(VLOOKUP($C325,[1]akclindata!$A:$U,21,FALSE),"NA")</f>
        <v>NA</v>
      </c>
      <c r="BH325" s="1" t="str">
        <f>_xlfn.IFNA(VLOOKUP($C325,[2]Sheet1!$1:$1048576,6,FALSE),_xlfn.IFNA(VLOOKUP($C325,'[2]Transfer 06.03.22'!$1:$1048576,7,FALSE),_xlfn.IFNA(VLOOKUP($C325,'[2]Transfer 06.08.22'!$1:$1048576,7,FALSE),"None")))</f>
        <v>None</v>
      </c>
    </row>
    <row r="326" spans="1:60" x14ac:dyDescent="0.25">
      <c r="A326" t="s">
        <v>706</v>
      </c>
      <c r="B326">
        <v>1.3769137913630101E-3</v>
      </c>
      <c r="C326" t="e">
        <v>#N/A</v>
      </c>
      <c r="D326">
        <v>1</v>
      </c>
      <c r="E326">
        <v>4.3</v>
      </c>
      <c r="F326" s="1" t="s">
        <v>40</v>
      </c>
      <c r="G326" t="s">
        <v>35</v>
      </c>
      <c r="H326" t="s">
        <v>36</v>
      </c>
      <c r="I326" t="s">
        <v>398</v>
      </c>
      <c r="J326" t="s">
        <v>399</v>
      </c>
      <c r="K326">
        <v>1</v>
      </c>
      <c r="L326">
        <v>59</v>
      </c>
      <c r="M326" t="s">
        <v>40</v>
      </c>
      <c r="N326" t="s">
        <v>39</v>
      </c>
      <c r="O326" t="s">
        <v>40</v>
      </c>
      <c r="P326" t="s">
        <v>40</v>
      </c>
      <c r="Q326" t="s">
        <v>40</v>
      </c>
      <c r="S326" t="s">
        <v>40</v>
      </c>
      <c r="T326" t="s">
        <v>40</v>
      </c>
      <c r="U326" t="s">
        <v>40</v>
      </c>
      <c r="V326" t="s">
        <v>40</v>
      </c>
      <c r="X326" s="1">
        <v>43664</v>
      </c>
      <c r="Y326" t="s">
        <v>40</v>
      </c>
      <c r="Z326" t="s">
        <v>444</v>
      </c>
      <c r="AA326">
        <v>11.21081395</v>
      </c>
      <c r="AB326">
        <v>48.206499999999998</v>
      </c>
      <c r="AC326" s="1">
        <v>43685</v>
      </c>
      <c r="AD326">
        <v>73</v>
      </c>
      <c r="AE326" t="s">
        <v>492</v>
      </c>
      <c r="AF326">
        <v>4</v>
      </c>
      <c r="AG326" t="s">
        <v>440</v>
      </c>
      <c r="AH326">
        <v>13.91</v>
      </c>
      <c r="AI326" s="1">
        <v>44510</v>
      </c>
      <c r="AJ326">
        <v>8785128874</v>
      </c>
      <c r="AK326">
        <v>86981474</v>
      </c>
      <c r="AL326">
        <v>2.2000000000000001E-3</v>
      </c>
      <c r="AM326">
        <v>41.24</v>
      </c>
      <c r="AN326">
        <v>97.58</v>
      </c>
      <c r="AO326">
        <v>93.71</v>
      </c>
      <c r="AP326" t="s">
        <v>398</v>
      </c>
      <c r="AQ326" t="s">
        <v>46</v>
      </c>
      <c r="AR326">
        <v>-2.86049485196218</v>
      </c>
      <c r="AS326" t="s">
        <v>35</v>
      </c>
      <c r="AT326" t="s">
        <v>35</v>
      </c>
      <c r="AU326" t="s">
        <v>403</v>
      </c>
      <c r="AV326" t="str">
        <f>_xlfn.IFNA(VLOOKUP($C326,[1]akclindata!$A:$U,17,FALSE),"NA")</f>
        <v>NA</v>
      </c>
      <c r="AW326" t="str">
        <f>_xlfn.IFNA(VLOOKUP($C326,[1]akclindata!$A:$U,17,FALSE),"NA")</f>
        <v>NA</v>
      </c>
      <c r="AX326" t="str">
        <f>_xlfn.IFNA(VLOOKUP($C326,[1]akclindata!$A:$U,7,FALSE),"NA")</f>
        <v>NA</v>
      </c>
      <c r="AY326" t="str">
        <f>_xlfn.IFNA(VLOOKUP($C326,[1]akclindata!$A:$U,8,FALSE),"NA")</f>
        <v>NA</v>
      </c>
      <c r="AZ326" t="str">
        <f>_xlfn.IFNA(VLOOKUP($C326,[1]akclindata!$A:$U,9,FALSE),"NA")</f>
        <v>NA</v>
      </c>
      <c r="BA326" t="str">
        <f>_xlfn.IFNA(VLOOKUP($C326,[1]akclindata!$A:$U,10,FALSE),"NA")</f>
        <v>NA</v>
      </c>
      <c r="BB326" t="str">
        <f>_xlfn.IFNA(VLOOKUP($C326,[1]akclindata!$A:$U,11,FALSE),"NA")</f>
        <v>NA</v>
      </c>
      <c r="BC326" s="1" t="str">
        <f>_xlfn.IFNA(VLOOKUP($C326,[1]akclindata!$A:$U,6,FALSE),"NA")</f>
        <v>NA</v>
      </c>
      <c r="BD326" s="1" t="str">
        <f>_xlfn.IFNA(VLOOKUP($C326,[1]akclindata!$A:$U,18,FALSE),"NA")</f>
        <v>NA</v>
      </c>
      <c r="BE326" s="1" t="str">
        <f>_xlfn.IFNA(VLOOKUP($C326,[1]akclindata!$A:$U,19,FALSE),"NA")</f>
        <v>NA</v>
      </c>
      <c r="BF326" s="1" t="str">
        <f>_xlfn.IFNA(VLOOKUP($C326,[1]akclindata!$A:$U,20,FALSE),"NA")</f>
        <v>NA</v>
      </c>
      <c r="BG326" t="str">
        <f>_xlfn.IFNA(VLOOKUP($C326,[1]akclindata!$A:$U,21,FALSE),"NA")</f>
        <v>NA</v>
      </c>
      <c r="BH326" s="1" t="str">
        <f>_xlfn.IFNA(VLOOKUP($C326,[2]Sheet1!$1:$1048576,6,FALSE),_xlfn.IFNA(VLOOKUP($C326,'[2]Transfer 06.03.22'!$1:$1048576,7,FALSE),_xlfn.IFNA(VLOOKUP($C326,'[2]Transfer 06.08.22'!$1:$1048576,7,FALSE),"None")))</f>
        <v>None</v>
      </c>
    </row>
    <row r="327" spans="1:60" x14ac:dyDescent="0.25">
      <c r="A327" t="s">
        <v>707</v>
      </c>
      <c r="B327">
        <v>8.6881704130296108E-3</v>
      </c>
      <c r="C327" t="e">
        <v>#N/A</v>
      </c>
      <c r="D327">
        <v>1</v>
      </c>
      <c r="E327">
        <v>3.2</v>
      </c>
      <c r="F327" s="1" t="s">
        <v>40</v>
      </c>
      <c r="G327" t="s">
        <v>35</v>
      </c>
      <c r="H327" t="s">
        <v>36</v>
      </c>
      <c r="I327" t="s">
        <v>398</v>
      </c>
      <c r="J327" t="s">
        <v>399</v>
      </c>
      <c r="K327">
        <v>1</v>
      </c>
      <c r="L327">
        <v>59</v>
      </c>
      <c r="M327" t="s">
        <v>40</v>
      </c>
      <c r="N327" t="s">
        <v>39</v>
      </c>
      <c r="O327" t="s">
        <v>40</v>
      </c>
      <c r="P327" t="s">
        <v>40</v>
      </c>
      <c r="Q327" t="s">
        <v>40</v>
      </c>
      <c r="S327" t="s">
        <v>40</v>
      </c>
      <c r="T327" t="s">
        <v>40</v>
      </c>
      <c r="U327" t="s">
        <v>40</v>
      </c>
      <c r="V327" t="s">
        <v>40</v>
      </c>
      <c r="X327" s="1">
        <v>43664</v>
      </c>
      <c r="Y327" t="s">
        <v>40</v>
      </c>
      <c r="Z327" t="s">
        <v>444</v>
      </c>
      <c r="AA327">
        <v>5.4573437499999997</v>
      </c>
      <c r="AB327">
        <v>17.4635</v>
      </c>
      <c r="AC327" s="1">
        <v>43685</v>
      </c>
      <c r="AD327">
        <v>73</v>
      </c>
      <c r="AE327" t="s">
        <v>708</v>
      </c>
      <c r="AF327">
        <v>4</v>
      </c>
      <c r="AG327" t="s">
        <v>440</v>
      </c>
      <c r="AH327">
        <v>13.88</v>
      </c>
      <c r="AI327" s="1">
        <v>44510</v>
      </c>
      <c r="AJ327">
        <v>9732998118</v>
      </c>
      <c r="AK327">
        <v>96366318</v>
      </c>
      <c r="AL327">
        <v>2.3E-3</v>
      </c>
      <c r="AM327">
        <v>42.56</v>
      </c>
      <c r="AN327">
        <v>97.55</v>
      </c>
      <c r="AO327">
        <v>93.74</v>
      </c>
      <c r="AP327" t="s">
        <v>398</v>
      </c>
      <c r="AQ327" t="s">
        <v>46</v>
      </c>
      <c r="AR327">
        <v>-2.0572819580174802</v>
      </c>
      <c r="AS327" t="s">
        <v>35</v>
      </c>
      <c r="AT327" t="s">
        <v>35</v>
      </c>
      <c r="AU327" t="s">
        <v>403</v>
      </c>
      <c r="AV327" t="str">
        <f>_xlfn.IFNA(VLOOKUP($C327,[1]akclindata!$A:$U,17,FALSE),"NA")</f>
        <v>NA</v>
      </c>
      <c r="AW327" t="str">
        <f>_xlfn.IFNA(VLOOKUP($C327,[1]akclindata!$A:$U,17,FALSE),"NA")</f>
        <v>NA</v>
      </c>
      <c r="AX327" t="str">
        <f>_xlfn.IFNA(VLOOKUP($C327,[1]akclindata!$A:$U,7,FALSE),"NA")</f>
        <v>NA</v>
      </c>
      <c r="AY327" t="str">
        <f>_xlfn.IFNA(VLOOKUP($C327,[1]akclindata!$A:$U,8,FALSE),"NA")</f>
        <v>NA</v>
      </c>
      <c r="AZ327" t="str">
        <f>_xlfn.IFNA(VLOOKUP($C327,[1]akclindata!$A:$U,9,FALSE),"NA")</f>
        <v>NA</v>
      </c>
      <c r="BA327" t="str">
        <f>_xlfn.IFNA(VLOOKUP($C327,[1]akclindata!$A:$U,10,FALSE),"NA")</f>
        <v>NA</v>
      </c>
      <c r="BB327" t="str">
        <f>_xlfn.IFNA(VLOOKUP($C327,[1]akclindata!$A:$U,11,FALSE),"NA")</f>
        <v>NA</v>
      </c>
      <c r="BC327" s="1" t="str">
        <f>_xlfn.IFNA(VLOOKUP($C327,[1]akclindata!$A:$U,6,FALSE),"NA")</f>
        <v>NA</v>
      </c>
      <c r="BD327" s="1" t="str">
        <f>_xlfn.IFNA(VLOOKUP($C327,[1]akclindata!$A:$U,18,FALSE),"NA")</f>
        <v>NA</v>
      </c>
      <c r="BE327" s="1" t="str">
        <f>_xlfn.IFNA(VLOOKUP($C327,[1]akclindata!$A:$U,19,FALSE),"NA")</f>
        <v>NA</v>
      </c>
      <c r="BF327" s="1" t="str">
        <f>_xlfn.IFNA(VLOOKUP($C327,[1]akclindata!$A:$U,20,FALSE),"NA")</f>
        <v>NA</v>
      </c>
      <c r="BG327" t="str">
        <f>_xlfn.IFNA(VLOOKUP($C327,[1]akclindata!$A:$U,21,FALSE),"NA")</f>
        <v>NA</v>
      </c>
      <c r="BH327" s="1" t="str">
        <f>_xlfn.IFNA(VLOOKUP($C327,[2]Sheet1!$1:$1048576,6,FALSE),_xlfn.IFNA(VLOOKUP($C327,'[2]Transfer 06.03.22'!$1:$1048576,7,FALSE),_xlfn.IFNA(VLOOKUP($C327,'[2]Transfer 06.08.22'!$1:$1048576,7,FALSE),"None")))</f>
        <v>None</v>
      </c>
    </row>
    <row r="328" spans="1:60" x14ac:dyDescent="0.25">
      <c r="A328" t="s">
        <v>709</v>
      </c>
      <c r="B328">
        <v>2.1477327673933202E-3</v>
      </c>
      <c r="C328" t="e">
        <v>#N/A</v>
      </c>
      <c r="D328">
        <v>1</v>
      </c>
      <c r="E328">
        <v>4.5999999999999996</v>
      </c>
      <c r="F328" s="1" t="s">
        <v>40</v>
      </c>
      <c r="G328" t="s">
        <v>35</v>
      </c>
      <c r="H328" t="s">
        <v>36</v>
      </c>
      <c r="I328" t="s">
        <v>398</v>
      </c>
      <c r="J328" t="s">
        <v>399</v>
      </c>
      <c r="K328">
        <v>2</v>
      </c>
      <c r="L328">
        <v>74</v>
      </c>
      <c r="M328" t="s">
        <v>40</v>
      </c>
      <c r="N328" t="s">
        <v>39</v>
      </c>
      <c r="O328" t="s">
        <v>40</v>
      </c>
      <c r="P328" t="s">
        <v>40</v>
      </c>
      <c r="Q328" t="s">
        <v>40</v>
      </c>
      <c r="S328" t="s">
        <v>40</v>
      </c>
      <c r="T328" t="s">
        <v>40</v>
      </c>
      <c r="U328" t="s">
        <v>40</v>
      </c>
      <c r="V328" t="s">
        <v>40</v>
      </c>
      <c r="X328" s="1">
        <v>43664</v>
      </c>
      <c r="Y328" t="s">
        <v>40</v>
      </c>
      <c r="Z328" t="s">
        <v>444</v>
      </c>
      <c r="AA328">
        <v>3.9303260870000001</v>
      </c>
      <c r="AB328">
        <v>18.079499999999999</v>
      </c>
      <c r="AC328" s="1">
        <v>43685</v>
      </c>
      <c r="AD328">
        <v>0</v>
      </c>
      <c r="AE328">
        <v>0</v>
      </c>
      <c r="AF328">
        <v>4</v>
      </c>
      <c r="AG328" t="s">
        <v>440</v>
      </c>
      <c r="AH328">
        <v>10.64</v>
      </c>
      <c r="AI328" s="1">
        <v>44551</v>
      </c>
      <c r="AJ328">
        <v>7315815012</v>
      </c>
      <c r="AK328">
        <v>72433812</v>
      </c>
      <c r="AL328">
        <v>41.77</v>
      </c>
      <c r="AM328">
        <v>58.23</v>
      </c>
      <c r="AN328">
        <v>97.27</v>
      </c>
      <c r="AO328">
        <v>92.97</v>
      </c>
      <c r="AP328" t="s">
        <v>398</v>
      </c>
      <c r="AQ328" t="s">
        <v>53</v>
      </c>
      <c r="AR328">
        <v>-2.6670860053221701</v>
      </c>
      <c r="AS328" t="s">
        <v>35</v>
      </c>
      <c r="AT328" t="s">
        <v>35</v>
      </c>
      <c r="AU328" t="s">
        <v>410</v>
      </c>
      <c r="AV328" t="str">
        <f>_xlfn.IFNA(VLOOKUP($C328,[1]akclindata!$A:$U,17,FALSE),"NA")</f>
        <v>NA</v>
      </c>
      <c r="AW328" t="str">
        <f>_xlfn.IFNA(VLOOKUP($C328,[1]akclindata!$A:$U,17,FALSE),"NA")</f>
        <v>NA</v>
      </c>
      <c r="AX328" t="str">
        <f>_xlfn.IFNA(VLOOKUP($C328,[1]akclindata!$A:$U,7,FALSE),"NA")</f>
        <v>NA</v>
      </c>
      <c r="AY328" t="str">
        <f>_xlfn.IFNA(VLOOKUP($C328,[1]akclindata!$A:$U,8,FALSE),"NA")</f>
        <v>NA</v>
      </c>
      <c r="AZ328" t="str">
        <f>_xlfn.IFNA(VLOOKUP($C328,[1]akclindata!$A:$U,9,FALSE),"NA")</f>
        <v>NA</v>
      </c>
      <c r="BA328" t="str">
        <f>_xlfn.IFNA(VLOOKUP($C328,[1]akclindata!$A:$U,10,FALSE),"NA")</f>
        <v>NA</v>
      </c>
      <c r="BB328" t="str">
        <f>_xlfn.IFNA(VLOOKUP($C328,[1]akclindata!$A:$U,11,FALSE),"NA")</f>
        <v>NA</v>
      </c>
      <c r="BC328" s="1" t="str">
        <f>_xlfn.IFNA(VLOOKUP($C328,[1]akclindata!$A:$U,6,FALSE),"NA")</f>
        <v>NA</v>
      </c>
      <c r="BD328" s="1" t="str">
        <f>_xlfn.IFNA(VLOOKUP($C328,[1]akclindata!$A:$U,18,FALSE),"NA")</f>
        <v>NA</v>
      </c>
      <c r="BE328" s="1" t="str">
        <f>_xlfn.IFNA(VLOOKUP($C328,[1]akclindata!$A:$U,19,FALSE),"NA")</f>
        <v>NA</v>
      </c>
      <c r="BF328" s="1" t="str">
        <f>_xlfn.IFNA(VLOOKUP($C328,[1]akclindata!$A:$U,20,FALSE),"NA")</f>
        <v>NA</v>
      </c>
      <c r="BG328" t="str">
        <f>_xlfn.IFNA(VLOOKUP($C328,[1]akclindata!$A:$U,21,FALSE),"NA")</f>
        <v>NA</v>
      </c>
      <c r="BH328" s="1" t="str">
        <f>_xlfn.IFNA(VLOOKUP($C328,[2]Sheet1!$1:$1048576,6,FALSE),_xlfn.IFNA(VLOOKUP($C328,'[2]Transfer 06.03.22'!$1:$1048576,7,FALSE),_xlfn.IFNA(VLOOKUP($C328,'[2]Transfer 06.08.22'!$1:$1048576,7,FALSE),"None")))</f>
        <v>None</v>
      </c>
    </row>
    <row r="329" spans="1:60" x14ac:dyDescent="0.25">
      <c r="A329" t="s">
        <v>710</v>
      </c>
      <c r="B329">
        <v>2.0346268947072099E-2</v>
      </c>
      <c r="C329" t="e">
        <v>#N/A</v>
      </c>
      <c r="D329">
        <v>1</v>
      </c>
      <c r="E329">
        <v>4.8</v>
      </c>
      <c r="F329" s="1" t="s">
        <v>40</v>
      </c>
      <c r="G329" t="s">
        <v>35</v>
      </c>
      <c r="H329" t="s">
        <v>36</v>
      </c>
      <c r="I329" t="s">
        <v>398</v>
      </c>
      <c r="J329" t="s">
        <v>399</v>
      </c>
      <c r="K329">
        <v>2</v>
      </c>
      <c r="L329">
        <v>61</v>
      </c>
      <c r="M329" t="s">
        <v>40</v>
      </c>
      <c r="N329" t="s">
        <v>39</v>
      </c>
      <c r="O329" t="s">
        <v>40</v>
      </c>
      <c r="P329" t="s">
        <v>40</v>
      </c>
      <c r="Q329" t="s">
        <v>40</v>
      </c>
      <c r="S329" t="s">
        <v>40</v>
      </c>
      <c r="T329" t="s">
        <v>40</v>
      </c>
      <c r="U329" t="s">
        <v>40</v>
      </c>
      <c r="V329" t="s">
        <v>40</v>
      </c>
      <c r="X329" s="1">
        <v>43664</v>
      </c>
      <c r="Y329" t="s">
        <v>40</v>
      </c>
      <c r="Z329" t="s">
        <v>444</v>
      </c>
      <c r="AA329">
        <v>5.3812499999999996</v>
      </c>
      <c r="AB329">
        <v>25.83</v>
      </c>
      <c r="AC329" s="1">
        <v>43685</v>
      </c>
      <c r="AD329">
        <v>0</v>
      </c>
      <c r="AE329">
        <v>0</v>
      </c>
      <c r="AF329">
        <v>4</v>
      </c>
      <c r="AG329" t="s">
        <v>440</v>
      </c>
      <c r="AH329">
        <v>14.95</v>
      </c>
      <c r="AI329" s="1">
        <v>44551</v>
      </c>
      <c r="AJ329">
        <v>8742185694</v>
      </c>
      <c r="AK329">
        <v>86556294</v>
      </c>
      <c r="AL329">
        <v>41.53</v>
      </c>
      <c r="AM329">
        <v>58.47</v>
      </c>
      <c r="AN329">
        <v>97.26</v>
      </c>
      <c r="AO329">
        <v>93.15</v>
      </c>
      <c r="AP329" t="s">
        <v>398</v>
      </c>
      <c r="AQ329" t="s">
        <v>53</v>
      </c>
      <c r="AR329">
        <v>-1.6825878159291101</v>
      </c>
      <c r="AS329" t="s">
        <v>35</v>
      </c>
      <c r="AT329" t="s">
        <v>35</v>
      </c>
      <c r="AU329" t="s">
        <v>410</v>
      </c>
      <c r="AV329" t="str">
        <f>_xlfn.IFNA(VLOOKUP($C329,[1]akclindata!$A:$U,17,FALSE),"NA")</f>
        <v>NA</v>
      </c>
      <c r="AW329" t="str">
        <f>_xlfn.IFNA(VLOOKUP($C329,[1]akclindata!$A:$U,17,FALSE),"NA")</f>
        <v>NA</v>
      </c>
      <c r="AX329" t="str">
        <f>_xlfn.IFNA(VLOOKUP($C329,[1]akclindata!$A:$U,7,FALSE),"NA")</f>
        <v>NA</v>
      </c>
      <c r="AY329" t="str">
        <f>_xlfn.IFNA(VLOOKUP($C329,[1]akclindata!$A:$U,8,FALSE),"NA")</f>
        <v>NA</v>
      </c>
      <c r="AZ329" t="str">
        <f>_xlfn.IFNA(VLOOKUP($C329,[1]akclindata!$A:$U,9,FALSE),"NA")</f>
        <v>NA</v>
      </c>
      <c r="BA329" t="str">
        <f>_xlfn.IFNA(VLOOKUP($C329,[1]akclindata!$A:$U,10,FALSE),"NA")</f>
        <v>NA</v>
      </c>
      <c r="BB329" t="str">
        <f>_xlfn.IFNA(VLOOKUP($C329,[1]akclindata!$A:$U,11,FALSE),"NA")</f>
        <v>NA</v>
      </c>
      <c r="BC329" s="1" t="str">
        <f>_xlfn.IFNA(VLOOKUP($C329,[1]akclindata!$A:$U,6,FALSE),"NA")</f>
        <v>NA</v>
      </c>
      <c r="BD329" s="1" t="str">
        <f>_xlfn.IFNA(VLOOKUP($C329,[1]akclindata!$A:$U,18,FALSE),"NA")</f>
        <v>NA</v>
      </c>
      <c r="BE329" s="1" t="str">
        <f>_xlfn.IFNA(VLOOKUP($C329,[1]akclindata!$A:$U,19,FALSE),"NA")</f>
        <v>NA</v>
      </c>
      <c r="BF329" s="1" t="str">
        <f>_xlfn.IFNA(VLOOKUP($C329,[1]akclindata!$A:$U,20,FALSE),"NA")</f>
        <v>NA</v>
      </c>
      <c r="BG329" t="str">
        <f>_xlfn.IFNA(VLOOKUP($C329,[1]akclindata!$A:$U,21,FALSE),"NA")</f>
        <v>NA</v>
      </c>
      <c r="BH329" s="1" t="str">
        <f>_xlfn.IFNA(VLOOKUP($C329,[2]Sheet1!$1:$1048576,6,FALSE),_xlfn.IFNA(VLOOKUP($C329,'[2]Transfer 06.03.22'!$1:$1048576,7,FALSE),_xlfn.IFNA(VLOOKUP($C329,'[2]Transfer 06.08.22'!$1:$1048576,7,FALSE),"None")))</f>
        <v>None</v>
      </c>
    </row>
    <row r="330" spans="1:60" x14ac:dyDescent="0.25">
      <c r="A330" t="s">
        <v>711</v>
      </c>
      <c r="B330">
        <v>4.16904060780076E-3</v>
      </c>
      <c r="C330" t="e">
        <v>#N/A</v>
      </c>
      <c r="D330">
        <v>1</v>
      </c>
      <c r="E330">
        <v>3.9</v>
      </c>
      <c r="F330" s="1" t="s">
        <v>40</v>
      </c>
      <c r="G330" t="s">
        <v>35</v>
      </c>
      <c r="H330" t="s">
        <v>36</v>
      </c>
      <c r="I330" t="s">
        <v>398</v>
      </c>
      <c r="J330" t="s">
        <v>399</v>
      </c>
      <c r="K330">
        <v>1</v>
      </c>
      <c r="L330">
        <v>51</v>
      </c>
      <c r="M330" t="s">
        <v>40</v>
      </c>
      <c r="N330" t="s">
        <v>39</v>
      </c>
      <c r="O330" t="s">
        <v>40</v>
      </c>
      <c r="P330" t="s">
        <v>40</v>
      </c>
      <c r="Q330" t="s">
        <v>40</v>
      </c>
      <c r="S330" t="s">
        <v>40</v>
      </c>
      <c r="T330" t="s">
        <v>40</v>
      </c>
      <c r="U330" t="s">
        <v>40</v>
      </c>
      <c r="V330" t="s">
        <v>40</v>
      </c>
      <c r="X330" s="1">
        <v>43664</v>
      </c>
      <c r="Y330" t="s">
        <v>40</v>
      </c>
      <c r="Z330" t="s">
        <v>444</v>
      </c>
      <c r="AA330">
        <v>2.5988461539999999</v>
      </c>
      <c r="AB330">
        <v>10.1355</v>
      </c>
      <c r="AC330" s="1">
        <v>43687</v>
      </c>
      <c r="AD330">
        <v>37</v>
      </c>
      <c r="AE330" t="s">
        <v>596</v>
      </c>
      <c r="AF330">
        <v>4</v>
      </c>
      <c r="AG330" t="s">
        <v>550</v>
      </c>
      <c r="AH330">
        <v>6.35</v>
      </c>
      <c r="AI330" s="1">
        <v>44510</v>
      </c>
      <c r="AJ330">
        <v>9620410792</v>
      </c>
      <c r="AK330">
        <v>95251592</v>
      </c>
      <c r="AL330">
        <v>2.3999999999999998E-3</v>
      </c>
      <c r="AM330">
        <v>43.21</v>
      </c>
      <c r="AN330">
        <v>96.61</v>
      </c>
      <c r="AO330">
        <v>92.39</v>
      </c>
      <c r="AP330" t="s">
        <v>398</v>
      </c>
      <c r="AQ330" t="s">
        <v>46</v>
      </c>
      <c r="AR330">
        <v>-2.3781494986167102</v>
      </c>
      <c r="AS330" t="s">
        <v>35</v>
      </c>
      <c r="AT330" t="s">
        <v>35</v>
      </c>
      <c r="AU330" t="s">
        <v>403</v>
      </c>
      <c r="AV330" t="str">
        <f>_xlfn.IFNA(VLOOKUP($C330,[1]akclindata!$A:$U,17,FALSE),"NA")</f>
        <v>NA</v>
      </c>
      <c r="AW330" t="str">
        <f>_xlfn.IFNA(VLOOKUP($C330,[1]akclindata!$A:$U,17,FALSE),"NA")</f>
        <v>NA</v>
      </c>
      <c r="AX330" t="str">
        <f>_xlfn.IFNA(VLOOKUP($C330,[1]akclindata!$A:$U,7,FALSE),"NA")</f>
        <v>NA</v>
      </c>
      <c r="AY330" t="str">
        <f>_xlfn.IFNA(VLOOKUP($C330,[1]akclindata!$A:$U,8,FALSE),"NA")</f>
        <v>NA</v>
      </c>
      <c r="AZ330" t="str">
        <f>_xlfn.IFNA(VLOOKUP($C330,[1]akclindata!$A:$U,9,FALSE),"NA")</f>
        <v>NA</v>
      </c>
      <c r="BA330" t="str">
        <f>_xlfn.IFNA(VLOOKUP($C330,[1]akclindata!$A:$U,10,FALSE),"NA")</f>
        <v>NA</v>
      </c>
      <c r="BB330" t="str">
        <f>_xlfn.IFNA(VLOOKUP($C330,[1]akclindata!$A:$U,11,FALSE),"NA")</f>
        <v>NA</v>
      </c>
      <c r="BC330" s="1" t="str">
        <f>_xlfn.IFNA(VLOOKUP($C330,[1]akclindata!$A:$U,6,FALSE),"NA")</f>
        <v>NA</v>
      </c>
      <c r="BD330" s="1" t="str">
        <f>_xlfn.IFNA(VLOOKUP($C330,[1]akclindata!$A:$U,18,FALSE),"NA")</f>
        <v>NA</v>
      </c>
      <c r="BE330" s="1" t="str">
        <f>_xlfn.IFNA(VLOOKUP($C330,[1]akclindata!$A:$U,19,FALSE),"NA")</f>
        <v>NA</v>
      </c>
      <c r="BF330" s="1" t="str">
        <f>_xlfn.IFNA(VLOOKUP($C330,[1]akclindata!$A:$U,20,FALSE),"NA")</f>
        <v>NA</v>
      </c>
      <c r="BG330" t="str">
        <f>_xlfn.IFNA(VLOOKUP($C330,[1]akclindata!$A:$U,21,FALSE),"NA")</f>
        <v>NA</v>
      </c>
      <c r="BH330" s="1" t="str">
        <f>_xlfn.IFNA(VLOOKUP($C330,[2]Sheet1!$1:$1048576,6,FALSE),_xlfn.IFNA(VLOOKUP($C330,'[2]Transfer 06.03.22'!$1:$1048576,7,FALSE),_xlfn.IFNA(VLOOKUP($C330,'[2]Transfer 06.08.22'!$1:$1048576,7,FALSE),"None")))</f>
        <v>None</v>
      </c>
    </row>
    <row r="331" spans="1:60" x14ac:dyDescent="0.25">
      <c r="A331" t="s">
        <v>712</v>
      </c>
      <c r="B331" s="3">
        <v>6.0706183701874001E-4</v>
      </c>
      <c r="C331" t="e">
        <v>#N/A</v>
      </c>
      <c r="D331">
        <v>1</v>
      </c>
      <c r="E331">
        <v>5</v>
      </c>
      <c r="F331" s="1" t="s">
        <v>40</v>
      </c>
      <c r="G331" t="s">
        <v>35</v>
      </c>
      <c r="H331" t="s">
        <v>36</v>
      </c>
      <c r="I331" t="s">
        <v>398</v>
      </c>
      <c r="J331" t="s">
        <v>399</v>
      </c>
      <c r="K331">
        <v>1</v>
      </c>
      <c r="L331">
        <v>61</v>
      </c>
      <c r="M331" t="s">
        <v>40</v>
      </c>
      <c r="N331" t="s">
        <v>39</v>
      </c>
      <c r="O331" t="s">
        <v>40</v>
      </c>
      <c r="P331" t="s">
        <v>40</v>
      </c>
      <c r="Q331" t="s">
        <v>40</v>
      </c>
      <c r="S331" t="s">
        <v>40</v>
      </c>
      <c r="T331" t="s">
        <v>40</v>
      </c>
      <c r="U331" t="s">
        <v>40</v>
      </c>
      <c r="V331" t="s">
        <v>40</v>
      </c>
      <c r="X331" s="1">
        <v>43664</v>
      </c>
      <c r="Y331" t="s">
        <v>40</v>
      </c>
      <c r="Z331" t="s">
        <v>444</v>
      </c>
      <c r="AA331">
        <v>3.8321000000000001</v>
      </c>
      <c r="AB331">
        <v>19.160499999999999</v>
      </c>
      <c r="AC331" s="1">
        <v>43686</v>
      </c>
      <c r="AD331">
        <v>74</v>
      </c>
      <c r="AE331" t="s">
        <v>414</v>
      </c>
      <c r="AF331">
        <v>4</v>
      </c>
      <c r="AG331" t="s">
        <v>550</v>
      </c>
      <c r="AH331">
        <v>13.18</v>
      </c>
      <c r="AI331" s="1">
        <v>44510</v>
      </c>
      <c r="AJ331">
        <v>9240834410</v>
      </c>
      <c r="AK331">
        <v>91493410</v>
      </c>
      <c r="AL331">
        <v>2.3999999999999998E-3</v>
      </c>
      <c r="AM331">
        <v>41.75</v>
      </c>
      <c r="AN331">
        <v>97.56</v>
      </c>
      <c r="AO331">
        <v>93.66</v>
      </c>
      <c r="AP331" t="s">
        <v>398</v>
      </c>
      <c r="AQ331" t="s">
        <v>46</v>
      </c>
      <c r="AR331">
        <v>-3.21650334455695</v>
      </c>
      <c r="AS331" t="s">
        <v>35</v>
      </c>
      <c r="AT331" t="s">
        <v>35</v>
      </c>
      <c r="AU331" t="s">
        <v>403</v>
      </c>
      <c r="AV331" t="str">
        <f>_xlfn.IFNA(VLOOKUP($C331,[1]akclindata!$A:$U,17,FALSE),"NA")</f>
        <v>NA</v>
      </c>
      <c r="AW331" t="str">
        <f>_xlfn.IFNA(VLOOKUP($C331,[1]akclindata!$A:$U,17,FALSE),"NA")</f>
        <v>NA</v>
      </c>
      <c r="AX331" t="str">
        <f>_xlfn.IFNA(VLOOKUP($C331,[1]akclindata!$A:$U,7,FALSE),"NA")</f>
        <v>NA</v>
      </c>
      <c r="AY331" t="str">
        <f>_xlfn.IFNA(VLOOKUP($C331,[1]akclindata!$A:$U,8,FALSE),"NA")</f>
        <v>NA</v>
      </c>
      <c r="AZ331" t="str">
        <f>_xlfn.IFNA(VLOOKUP($C331,[1]akclindata!$A:$U,9,FALSE),"NA")</f>
        <v>NA</v>
      </c>
      <c r="BA331" t="str">
        <f>_xlfn.IFNA(VLOOKUP($C331,[1]akclindata!$A:$U,10,FALSE),"NA")</f>
        <v>NA</v>
      </c>
      <c r="BB331" t="str">
        <f>_xlfn.IFNA(VLOOKUP($C331,[1]akclindata!$A:$U,11,FALSE),"NA")</f>
        <v>NA</v>
      </c>
      <c r="BC331" s="1" t="str">
        <f>_xlfn.IFNA(VLOOKUP($C331,[1]akclindata!$A:$U,6,FALSE),"NA")</f>
        <v>NA</v>
      </c>
      <c r="BD331" s="1" t="str">
        <f>_xlfn.IFNA(VLOOKUP($C331,[1]akclindata!$A:$U,18,FALSE),"NA")</f>
        <v>NA</v>
      </c>
      <c r="BE331" s="1" t="str">
        <f>_xlfn.IFNA(VLOOKUP($C331,[1]akclindata!$A:$U,19,FALSE),"NA")</f>
        <v>NA</v>
      </c>
      <c r="BF331" s="1" t="str">
        <f>_xlfn.IFNA(VLOOKUP($C331,[1]akclindata!$A:$U,20,FALSE),"NA")</f>
        <v>NA</v>
      </c>
      <c r="BG331" t="str">
        <f>_xlfn.IFNA(VLOOKUP($C331,[1]akclindata!$A:$U,21,FALSE),"NA")</f>
        <v>NA</v>
      </c>
      <c r="BH331" s="1" t="str">
        <f>_xlfn.IFNA(VLOOKUP($C331,[2]Sheet1!$1:$1048576,6,FALSE),_xlfn.IFNA(VLOOKUP($C331,'[2]Transfer 06.03.22'!$1:$1048576,7,FALSE),_xlfn.IFNA(VLOOKUP($C331,'[2]Transfer 06.08.22'!$1:$1048576,7,FALSE),"None")))</f>
        <v>None</v>
      </c>
    </row>
    <row r="332" spans="1:60" x14ac:dyDescent="0.25">
      <c r="A332" t="s">
        <v>713</v>
      </c>
      <c r="B332">
        <v>6.4955724828561698E-3</v>
      </c>
      <c r="C332" t="e">
        <v>#N/A</v>
      </c>
      <c r="D332">
        <v>1</v>
      </c>
      <c r="E332">
        <v>4.2</v>
      </c>
      <c r="F332" s="1" t="s">
        <v>40</v>
      </c>
      <c r="G332" t="s">
        <v>35</v>
      </c>
      <c r="H332" t="s">
        <v>36</v>
      </c>
      <c r="I332" t="s">
        <v>398</v>
      </c>
      <c r="J332" t="s">
        <v>399</v>
      </c>
      <c r="K332">
        <v>1</v>
      </c>
      <c r="L332">
        <v>58</v>
      </c>
      <c r="M332" t="s">
        <v>40</v>
      </c>
      <c r="N332" t="s">
        <v>39</v>
      </c>
      <c r="O332" t="s">
        <v>40</v>
      </c>
      <c r="P332" t="s">
        <v>40</v>
      </c>
      <c r="Q332" t="s">
        <v>40</v>
      </c>
      <c r="S332" t="s">
        <v>40</v>
      </c>
      <c r="T332" t="s">
        <v>40</v>
      </c>
      <c r="U332" t="s">
        <v>40</v>
      </c>
      <c r="V332" t="s">
        <v>40</v>
      </c>
      <c r="X332" s="1">
        <v>43664</v>
      </c>
      <c r="Y332" t="s">
        <v>40</v>
      </c>
      <c r="Z332" t="s">
        <v>444</v>
      </c>
      <c r="AA332">
        <v>5.000714286</v>
      </c>
      <c r="AB332">
        <v>21.003</v>
      </c>
      <c r="AC332" s="1">
        <v>43686</v>
      </c>
      <c r="AD332">
        <v>74</v>
      </c>
      <c r="AE332" t="s">
        <v>589</v>
      </c>
      <c r="AF332">
        <v>4</v>
      </c>
      <c r="AG332" t="s">
        <v>550</v>
      </c>
      <c r="AH332">
        <v>15.57</v>
      </c>
      <c r="AI332" s="1">
        <v>44510</v>
      </c>
      <c r="AJ332">
        <v>11691972908</v>
      </c>
      <c r="AK332">
        <v>115762108</v>
      </c>
      <c r="AL332">
        <v>2.3999999999999998E-3</v>
      </c>
      <c r="AM332">
        <v>41.44</v>
      </c>
      <c r="AN332">
        <v>97.65</v>
      </c>
      <c r="AO332">
        <v>93.77</v>
      </c>
      <c r="AP332" t="s">
        <v>398</v>
      </c>
      <c r="AQ332" t="s">
        <v>46</v>
      </c>
      <c r="AR332">
        <v>-2.1845523735238501</v>
      </c>
      <c r="AS332" t="s">
        <v>35</v>
      </c>
      <c r="AT332" t="s">
        <v>35</v>
      </c>
      <c r="AU332" t="s">
        <v>403</v>
      </c>
      <c r="AV332" t="str">
        <f>_xlfn.IFNA(VLOOKUP($C332,[1]akclindata!$A:$U,17,FALSE),"NA")</f>
        <v>NA</v>
      </c>
      <c r="AW332" t="str">
        <f>_xlfn.IFNA(VLOOKUP($C332,[1]akclindata!$A:$U,17,FALSE),"NA")</f>
        <v>NA</v>
      </c>
      <c r="AX332" t="str">
        <f>_xlfn.IFNA(VLOOKUP($C332,[1]akclindata!$A:$U,7,FALSE),"NA")</f>
        <v>NA</v>
      </c>
      <c r="AY332" t="str">
        <f>_xlfn.IFNA(VLOOKUP($C332,[1]akclindata!$A:$U,8,FALSE),"NA")</f>
        <v>NA</v>
      </c>
      <c r="AZ332" t="str">
        <f>_xlfn.IFNA(VLOOKUP($C332,[1]akclindata!$A:$U,9,FALSE),"NA")</f>
        <v>NA</v>
      </c>
      <c r="BA332" t="str">
        <f>_xlfn.IFNA(VLOOKUP($C332,[1]akclindata!$A:$U,10,FALSE),"NA")</f>
        <v>NA</v>
      </c>
      <c r="BB332" t="str">
        <f>_xlfn.IFNA(VLOOKUP($C332,[1]akclindata!$A:$U,11,FALSE),"NA")</f>
        <v>NA</v>
      </c>
      <c r="BC332" s="1" t="str">
        <f>_xlfn.IFNA(VLOOKUP($C332,[1]akclindata!$A:$U,6,FALSE),"NA")</f>
        <v>NA</v>
      </c>
      <c r="BD332" s="1" t="str">
        <f>_xlfn.IFNA(VLOOKUP($C332,[1]akclindata!$A:$U,18,FALSE),"NA")</f>
        <v>NA</v>
      </c>
      <c r="BE332" s="1" t="str">
        <f>_xlfn.IFNA(VLOOKUP($C332,[1]akclindata!$A:$U,19,FALSE),"NA")</f>
        <v>NA</v>
      </c>
      <c r="BF332" s="1" t="str">
        <f>_xlfn.IFNA(VLOOKUP($C332,[1]akclindata!$A:$U,20,FALSE),"NA")</f>
        <v>NA</v>
      </c>
      <c r="BG332" t="str">
        <f>_xlfn.IFNA(VLOOKUP($C332,[1]akclindata!$A:$U,21,FALSE),"NA")</f>
        <v>NA</v>
      </c>
      <c r="BH332" s="1" t="str">
        <f>_xlfn.IFNA(VLOOKUP($C332,[2]Sheet1!$1:$1048576,6,FALSE),_xlfn.IFNA(VLOOKUP($C332,'[2]Transfer 06.03.22'!$1:$1048576,7,FALSE),_xlfn.IFNA(VLOOKUP($C332,'[2]Transfer 06.08.22'!$1:$1048576,7,FALSE),"None")))</f>
        <v>None</v>
      </c>
    </row>
    <row r="333" spans="1:60" x14ac:dyDescent="0.25">
      <c r="A333" t="s">
        <v>714</v>
      </c>
      <c r="B333">
        <v>0.27721352498641999</v>
      </c>
      <c r="C333" t="e">
        <v>#N/A</v>
      </c>
      <c r="D333">
        <v>1</v>
      </c>
      <c r="E333">
        <v>2.5</v>
      </c>
      <c r="F333" s="1" t="s">
        <v>40</v>
      </c>
      <c r="G333" t="s">
        <v>35</v>
      </c>
      <c r="H333" t="s">
        <v>36</v>
      </c>
      <c r="I333" t="s">
        <v>398</v>
      </c>
      <c r="J333" t="s">
        <v>399</v>
      </c>
      <c r="K333">
        <v>1</v>
      </c>
      <c r="L333">
        <v>55</v>
      </c>
      <c r="M333" t="s">
        <v>40</v>
      </c>
      <c r="N333" t="s">
        <v>39</v>
      </c>
      <c r="O333" t="s">
        <v>40</v>
      </c>
      <c r="P333" t="s">
        <v>40</v>
      </c>
      <c r="Q333" t="s">
        <v>40</v>
      </c>
      <c r="S333" t="s">
        <v>40</v>
      </c>
      <c r="T333" t="s">
        <v>40</v>
      </c>
      <c r="U333" t="s">
        <v>40</v>
      </c>
      <c r="V333" t="s">
        <v>40</v>
      </c>
      <c r="X333" s="1">
        <v>43664</v>
      </c>
      <c r="Y333" t="s">
        <v>40</v>
      </c>
      <c r="Z333" t="s">
        <v>444</v>
      </c>
      <c r="AA333">
        <v>2.7240000000000002</v>
      </c>
      <c r="AB333">
        <v>6.81</v>
      </c>
      <c r="AC333" s="1">
        <v>43687</v>
      </c>
      <c r="AD333">
        <v>38</v>
      </c>
      <c r="AE333" t="s">
        <v>407</v>
      </c>
      <c r="AF333">
        <v>4</v>
      </c>
      <c r="AG333" t="s">
        <v>440</v>
      </c>
      <c r="AH333">
        <v>0</v>
      </c>
      <c r="AI333" s="1">
        <v>44510</v>
      </c>
      <c r="AJ333">
        <v>13991639888</v>
      </c>
      <c r="AK333">
        <v>138531088</v>
      </c>
      <c r="AL333">
        <v>7.7399999999999997E-2</v>
      </c>
      <c r="AM333">
        <v>43.84</v>
      </c>
      <c r="AN333">
        <v>97.45</v>
      </c>
      <c r="AO333">
        <v>93.62</v>
      </c>
      <c r="AP333" t="s">
        <v>398</v>
      </c>
      <c r="AQ333" t="s">
        <v>46</v>
      </c>
      <c r="AR333">
        <v>-0.41619560204803602</v>
      </c>
      <c r="AS333" t="s">
        <v>35</v>
      </c>
      <c r="AT333" t="s">
        <v>35</v>
      </c>
      <c r="AU333" t="s">
        <v>403</v>
      </c>
      <c r="AV333" t="str">
        <f>_xlfn.IFNA(VLOOKUP($C333,[1]akclindata!$A:$U,17,FALSE),"NA")</f>
        <v>NA</v>
      </c>
      <c r="AW333" t="str">
        <f>_xlfn.IFNA(VLOOKUP($C333,[1]akclindata!$A:$U,17,FALSE),"NA")</f>
        <v>NA</v>
      </c>
      <c r="AX333" t="str">
        <f>_xlfn.IFNA(VLOOKUP($C333,[1]akclindata!$A:$U,7,FALSE),"NA")</f>
        <v>NA</v>
      </c>
      <c r="AY333" t="str">
        <f>_xlfn.IFNA(VLOOKUP($C333,[1]akclindata!$A:$U,8,FALSE),"NA")</f>
        <v>NA</v>
      </c>
      <c r="AZ333" t="str">
        <f>_xlfn.IFNA(VLOOKUP($C333,[1]akclindata!$A:$U,9,FALSE),"NA")</f>
        <v>NA</v>
      </c>
      <c r="BA333" t="str">
        <f>_xlfn.IFNA(VLOOKUP($C333,[1]akclindata!$A:$U,10,FALSE),"NA")</f>
        <v>NA</v>
      </c>
      <c r="BB333" t="str">
        <f>_xlfn.IFNA(VLOOKUP($C333,[1]akclindata!$A:$U,11,FALSE),"NA")</f>
        <v>NA</v>
      </c>
      <c r="BC333" s="1" t="str">
        <f>_xlfn.IFNA(VLOOKUP($C333,[1]akclindata!$A:$U,6,FALSE),"NA")</f>
        <v>NA</v>
      </c>
      <c r="BD333" s="1" t="str">
        <f>_xlfn.IFNA(VLOOKUP($C333,[1]akclindata!$A:$U,18,FALSE),"NA")</f>
        <v>NA</v>
      </c>
      <c r="BE333" s="1" t="str">
        <f>_xlfn.IFNA(VLOOKUP($C333,[1]akclindata!$A:$U,19,FALSE),"NA")</f>
        <v>NA</v>
      </c>
      <c r="BF333" s="1" t="str">
        <f>_xlfn.IFNA(VLOOKUP($C333,[1]akclindata!$A:$U,20,FALSE),"NA")</f>
        <v>NA</v>
      </c>
      <c r="BG333" t="str">
        <f>_xlfn.IFNA(VLOOKUP($C333,[1]akclindata!$A:$U,21,FALSE),"NA")</f>
        <v>NA</v>
      </c>
      <c r="BH333" s="1" t="str">
        <f>_xlfn.IFNA(VLOOKUP($C333,[2]Sheet1!$1:$1048576,6,FALSE),_xlfn.IFNA(VLOOKUP($C333,'[2]Transfer 06.03.22'!$1:$1048576,7,FALSE),_xlfn.IFNA(VLOOKUP($C333,'[2]Transfer 06.08.22'!$1:$1048576,7,FALSE),"None")))</f>
        <v>None</v>
      </c>
    </row>
    <row r="334" spans="1:60" x14ac:dyDescent="0.25">
      <c r="A334" t="s">
        <v>715</v>
      </c>
      <c r="B334">
        <v>9.6401498523817006E-3</v>
      </c>
      <c r="C334" t="e">
        <v>#N/A</v>
      </c>
      <c r="D334">
        <v>1</v>
      </c>
      <c r="E334">
        <v>3.9</v>
      </c>
      <c r="F334" s="1" t="s">
        <v>40</v>
      </c>
      <c r="G334" t="s">
        <v>35</v>
      </c>
      <c r="H334" t="s">
        <v>36</v>
      </c>
      <c r="I334" t="s">
        <v>398</v>
      </c>
      <c r="J334" t="s">
        <v>399</v>
      </c>
      <c r="K334">
        <v>1</v>
      </c>
      <c r="L334">
        <v>55</v>
      </c>
      <c r="M334" t="s">
        <v>40</v>
      </c>
      <c r="N334" t="s">
        <v>39</v>
      </c>
      <c r="O334" t="s">
        <v>40</v>
      </c>
      <c r="P334" t="s">
        <v>40</v>
      </c>
      <c r="Q334" t="s">
        <v>40</v>
      </c>
      <c r="S334" t="s">
        <v>40</v>
      </c>
      <c r="T334" t="s">
        <v>40</v>
      </c>
      <c r="U334" t="s">
        <v>40</v>
      </c>
      <c r="V334" t="s">
        <v>40</v>
      </c>
      <c r="X334" s="1">
        <v>43664</v>
      </c>
      <c r="Y334" t="s">
        <v>40</v>
      </c>
      <c r="Z334" t="s">
        <v>444</v>
      </c>
      <c r="AA334">
        <v>8.4066666669999996</v>
      </c>
      <c r="AB334">
        <v>32.786000000000001</v>
      </c>
      <c r="AC334" s="1">
        <v>43686</v>
      </c>
      <c r="AD334" t="s">
        <v>564</v>
      </c>
      <c r="AE334">
        <v>0</v>
      </c>
      <c r="AF334">
        <v>4</v>
      </c>
      <c r="AG334" t="s">
        <v>550</v>
      </c>
      <c r="AH334">
        <v>17.11</v>
      </c>
      <c r="AI334" s="1">
        <v>44551</v>
      </c>
      <c r="AJ334">
        <v>7455533968</v>
      </c>
      <c r="AK334">
        <v>73817168</v>
      </c>
      <c r="AL334">
        <v>42.16</v>
      </c>
      <c r="AM334">
        <v>57.84</v>
      </c>
      <c r="AN334">
        <v>97.52</v>
      </c>
      <c r="AO334">
        <v>93.53</v>
      </c>
      <c r="AP334" t="s">
        <v>398</v>
      </c>
      <c r="AQ334" t="s">
        <v>46</v>
      </c>
      <c r="AR334">
        <v>-2.0117092405492398</v>
      </c>
      <c r="AS334" t="s">
        <v>35</v>
      </c>
      <c r="AT334" t="s">
        <v>35</v>
      </c>
      <c r="AU334" t="s">
        <v>403</v>
      </c>
      <c r="AV334" t="str">
        <f>_xlfn.IFNA(VLOOKUP($C334,[1]akclindata!$A:$U,17,FALSE),"NA")</f>
        <v>NA</v>
      </c>
      <c r="AW334" t="str">
        <f>_xlfn.IFNA(VLOOKUP($C334,[1]akclindata!$A:$U,17,FALSE),"NA")</f>
        <v>NA</v>
      </c>
      <c r="AX334" t="str">
        <f>_xlfn.IFNA(VLOOKUP($C334,[1]akclindata!$A:$U,7,FALSE),"NA")</f>
        <v>NA</v>
      </c>
      <c r="AY334" t="str">
        <f>_xlfn.IFNA(VLOOKUP($C334,[1]akclindata!$A:$U,8,FALSE),"NA")</f>
        <v>NA</v>
      </c>
      <c r="AZ334" t="str">
        <f>_xlfn.IFNA(VLOOKUP($C334,[1]akclindata!$A:$U,9,FALSE),"NA")</f>
        <v>NA</v>
      </c>
      <c r="BA334" t="str">
        <f>_xlfn.IFNA(VLOOKUP($C334,[1]akclindata!$A:$U,10,FALSE),"NA")</f>
        <v>NA</v>
      </c>
      <c r="BB334" t="str">
        <f>_xlfn.IFNA(VLOOKUP($C334,[1]akclindata!$A:$U,11,FALSE),"NA")</f>
        <v>NA</v>
      </c>
      <c r="BC334" s="1" t="str">
        <f>_xlfn.IFNA(VLOOKUP($C334,[1]akclindata!$A:$U,6,FALSE),"NA")</f>
        <v>NA</v>
      </c>
      <c r="BD334" s="1" t="str">
        <f>_xlfn.IFNA(VLOOKUP($C334,[1]akclindata!$A:$U,18,FALSE),"NA")</f>
        <v>NA</v>
      </c>
      <c r="BE334" s="1" t="str">
        <f>_xlfn.IFNA(VLOOKUP($C334,[1]akclindata!$A:$U,19,FALSE),"NA")</f>
        <v>NA</v>
      </c>
      <c r="BF334" s="1" t="str">
        <f>_xlfn.IFNA(VLOOKUP($C334,[1]akclindata!$A:$U,20,FALSE),"NA")</f>
        <v>NA</v>
      </c>
      <c r="BG334" t="str">
        <f>_xlfn.IFNA(VLOOKUP($C334,[1]akclindata!$A:$U,21,FALSE),"NA")</f>
        <v>NA</v>
      </c>
      <c r="BH334" s="1" t="str">
        <f>_xlfn.IFNA(VLOOKUP($C334,[2]Sheet1!$1:$1048576,6,FALSE),_xlfn.IFNA(VLOOKUP($C334,'[2]Transfer 06.03.22'!$1:$1048576,7,FALSE),_xlfn.IFNA(VLOOKUP($C334,'[2]Transfer 06.08.22'!$1:$1048576,7,FALSE),"None")))</f>
        <v>None</v>
      </c>
    </row>
    <row r="335" spans="1:60" x14ac:dyDescent="0.25">
      <c r="A335" t="s">
        <v>716</v>
      </c>
      <c r="B335" s="3">
        <v>7.5743181602288005E-4</v>
      </c>
      <c r="C335" t="e">
        <v>#N/A</v>
      </c>
      <c r="D335">
        <v>1</v>
      </c>
      <c r="E335">
        <v>4.2</v>
      </c>
      <c r="F335" s="1" t="s">
        <v>40</v>
      </c>
      <c r="G335" t="s">
        <v>35</v>
      </c>
      <c r="H335" t="s">
        <v>36</v>
      </c>
      <c r="I335" t="s">
        <v>398</v>
      </c>
      <c r="J335" t="s">
        <v>399</v>
      </c>
      <c r="K335">
        <v>1</v>
      </c>
      <c r="L335">
        <v>72</v>
      </c>
      <c r="M335" t="s">
        <v>40</v>
      </c>
      <c r="N335" t="s">
        <v>39</v>
      </c>
      <c r="O335" t="s">
        <v>40</v>
      </c>
      <c r="P335" t="s">
        <v>40</v>
      </c>
      <c r="Q335" t="s">
        <v>40</v>
      </c>
      <c r="S335" t="s">
        <v>40</v>
      </c>
      <c r="T335" t="s">
        <v>40</v>
      </c>
      <c r="U335" t="s">
        <v>40</v>
      </c>
      <c r="V335" t="s">
        <v>40</v>
      </c>
      <c r="X335" s="1">
        <v>43664</v>
      </c>
      <c r="Y335" t="s">
        <v>40</v>
      </c>
      <c r="Z335" t="s">
        <v>444</v>
      </c>
      <c r="AA335">
        <v>17.412261900000001</v>
      </c>
      <c r="AB335">
        <v>73.131500000000003</v>
      </c>
      <c r="AC335" s="1">
        <v>43686</v>
      </c>
      <c r="AD335" t="s">
        <v>564</v>
      </c>
      <c r="AE335">
        <v>0</v>
      </c>
      <c r="AF335">
        <v>4</v>
      </c>
      <c r="AG335" t="s">
        <v>550</v>
      </c>
      <c r="AH335">
        <v>33.24</v>
      </c>
      <c r="AI335" s="1">
        <v>44551</v>
      </c>
      <c r="AJ335">
        <v>8972623254</v>
      </c>
      <c r="AK335">
        <v>88837854</v>
      </c>
      <c r="AL335">
        <v>41.38</v>
      </c>
      <c r="AM335">
        <v>58.62</v>
      </c>
      <c r="AN335">
        <v>97.71</v>
      </c>
      <c r="AO335">
        <v>93.78</v>
      </c>
      <c r="AP335" t="s">
        <v>398</v>
      </c>
      <c r="AQ335" t="s">
        <v>46</v>
      </c>
      <c r="AR335">
        <v>-3.1203273831362299</v>
      </c>
      <c r="AS335" t="s">
        <v>35</v>
      </c>
      <c r="AT335" t="s">
        <v>35</v>
      </c>
      <c r="AU335" t="s">
        <v>403</v>
      </c>
      <c r="AV335" t="str">
        <f>_xlfn.IFNA(VLOOKUP($C335,[1]akclindata!$A:$U,17,FALSE),"NA")</f>
        <v>NA</v>
      </c>
      <c r="AW335" t="str">
        <f>_xlfn.IFNA(VLOOKUP($C335,[1]akclindata!$A:$U,17,FALSE),"NA")</f>
        <v>NA</v>
      </c>
      <c r="AX335" t="str">
        <f>_xlfn.IFNA(VLOOKUP($C335,[1]akclindata!$A:$U,7,FALSE),"NA")</f>
        <v>NA</v>
      </c>
      <c r="AY335" t="str">
        <f>_xlfn.IFNA(VLOOKUP($C335,[1]akclindata!$A:$U,8,FALSE),"NA")</f>
        <v>NA</v>
      </c>
      <c r="AZ335" t="str">
        <f>_xlfn.IFNA(VLOOKUP($C335,[1]akclindata!$A:$U,9,FALSE),"NA")</f>
        <v>NA</v>
      </c>
      <c r="BA335" t="str">
        <f>_xlfn.IFNA(VLOOKUP($C335,[1]akclindata!$A:$U,10,FALSE),"NA")</f>
        <v>NA</v>
      </c>
      <c r="BB335" t="str">
        <f>_xlfn.IFNA(VLOOKUP($C335,[1]akclindata!$A:$U,11,FALSE),"NA")</f>
        <v>NA</v>
      </c>
      <c r="BC335" s="1" t="str">
        <f>_xlfn.IFNA(VLOOKUP($C335,[1]akclindata!$A:$U,6,FALSE),"NA")</f>
        <v>NA</v>
      </c>
      <c r="BD335" s="1" t="str">
        <f>_xlfn.IFNA(VLOOKUP($C335,[1]akclindata!$A:$U,18,FALSE),"NA")</f>
        <v>NA</v>
      </c>
      <c r="BE335" s="1" t="str">
        <f>_xlfn.IFNA(VLOOKUP($C335,[1]akclindata!$A:$U,19,FALSE),"NA")</f>
        <v>NA</v>
      </c>
      <c r="BF335" s="1" t="str">
        <f>_xlfn.IFNA(VLOOKUP($C335,[1]akclindata!$A:$U,20,FALSE),"NA")</f>
        <v>NA</v>
      </c>
      <c r="BG335" t="str">
        <f>_xlfn.IFNA(VLOOKUP($C335,[1]akclindata!$A:$U,21,FALSE),"NA")</f>
        <v>NA</v>
      </c>
      <c r="BH335" s="1" t="str">
        <f>_xlfn.IFNA(VLOOKUP($C335,[2]Sheet1!$1:$1048576,6,FALSE),_xlfn.IFNA(VLOOKUP($C335,'[2]Transfer 06.03.22'!$1:$1048576,7,FALSE),_xlfn.IFNA(VLOOKUP($C335,'[2]Transfer 06.08.22'!$1:$1048576,7,FALSE),"None")))</f>
        <v>None</v>
      </c>
    </row>
    <row r="336" spans="1:60" x14ac:dyDescent="0.25">
      <c r="A336" t="s">
        <v>717</v>
      </c>
      <c r="B336">
        <v>1.0321855770079999E-2</v>
      </c>
      <c r="C336" t="e">
        <v>#N/A</v>
      </c>
      <c r="D336">
        <v>1</v>
      </c>
      <c r="E336">
        <v>3.6</v>
      </c>
      <c r="F336" s="1" t="s">
        <v>40</v>
      </c>
      <c r="G336" t="s">
        <v>35</v>
      </c>
      <c r="H336" t="s">
        <v>36</v>
      </c>
      <c r="I336" t="s">
        <v>398</v>
      </c>
      <c r="J336" t="s">
        <v>399</v>
      </c>
      <c r="K336">
        <v>2</v>
      </c>
      <c r="L336">
        <v>53</v>
      </c>
      <c r="M336" t="s">
        <v>40</v>
      </c>
      <c r="N336" t="s">
        <v>39</v>
      </c>
      <c r="O336" t="s">
        <v>40</v>
      </c>
      <c r="P336" t="s">
        <v>40</v>
      </c>
      <c r="Q336" t="s">
        <v>40</v>
      </c>
      <c r="S336" t="s">
        <v>40</v>
      </c>
      <c r="T336" t="s">
        <v>40</v>
      </c>
      <c r="U336" t="s">
        <v>40</v>
      </c>
      <c r="V336" t="s">
        <v>40</v>
      </c>
      <c r="X336" s="1">
        <v>43664</v>
      </c>
      <c r="Y336" t="s">
        <v>40</v>
      </c>
      <c r="Z336" t="s">
        <v>444</v>
      </c>
      <c r="AA336">
        <v>18.160138889999999</v>
      </c>
      <c r="AB336">
        <v>65.376499999999993</v>
      </c>
      <c r="AC336" s="1">
        <v>43686</v>
      </c>
      <c r="AD336">
        <v>0</v>
      </c>
      <c r="AE336">
        <v>0</v>
      </c>
      <c r="AF336">
        <v>4</v>
      </c>
      <c r="AG336" t="s">
        <v>440</v>
      </c>
      <c r="AH336">
        <v>22.51</v>
      </c>
      <c r="AI336" s="1">
        <v>44551</v>
      </c>
      <c r="AJ336">
        <v>8675762034</v>
      </c>
      <c r="AK336">
        <v>85898634</v>
      </c>
      <c r="AL336">
        <v>41.64</v>
      </c>
      <c r="AM336">
        <v>58.36</v>
      </c>
      <c r="AN336">
        <v>97.57</v>
      </c>
      <c r="AO336">
        <v>93.57</v>
      </c>
      <c r="AP336" t="s">
        <v>398</v>
      </c>
      <c r="AQ336" t="s">
        <v>53</v>
      </c>
      <c r="AR336">
        <v>-1.9817361932664299</v>
      </c>
      <c r="AS336" t="s">
        <v>35</v>
      </c>
      <c r="AT336" t="s">
        <v>35</v>
      </c>
      <c r="AU336" t="s">
        <v>410</v>
      </c>
      <c r="AV336" t="str">
        <f>_xlfn.IFNA(VLOOKUP($C336,[1]akclindata!$A:$U,17,FALSE),"NA")</f>
        <v>NA</v>
      </c>
      <c r="AW336" t="str">
        <f>_xlfn.IFNA(VLOOKUP($C336,[1]akclindata!$A:$U,17,FALSE),"NA")</f>
        <v>NA</v>
      </c>
      <c r="AX336" t="str">
        <f>_xlfn.IFNA(VLOOKUP($C336,[1]akclindata!$A:$U,7,FALSE),"NA")</f>
        <v>NA</v>
      </c>
      <c r="AY336" t="str">
        <f>_xlfn.IFNA(VLOOKUP($C336,[1]akclindata!$A:$U,8,FALSE),"NA")</f>
        <v>NA</v>
      </c>
      <c r="AZ336" t="str">
        <f>_xlfn.IFNA(VLOOKUP($C336,[1]akclindata!$A:$U,9,FALSE),"NA")</f>
        <v>NA</v>
      </c>
      <c r="BA336" t="str">
        <f>_xlfn.IFNA(VLOOKUP($C336,[1]akclindata!$A:$U,10,FALSE),"NA")</f>
        <v>NA</v>
      </c>
      <c r="BB336" t="str">
        <f>_xlfn.IFNA(VLOOKUP($C336,[1]akclindata!$A:$U,11,FALSE),"NA")</f>
        <v>NA</v>
      </c>
      <c r="BC336" s="1" t="str">
        <f>_xlfn.IFNA(VLOOKUP($C336,[1]akclindata!$A:$U,6,FALSE),"NA")</f>
        <v>NA</v>
      </c>
      <c r="BD336" s="1" t="str">
        <f>_xlfn.IFNA(VLOOKUP($C336,[1]akclindata!$A:$U,18,FALSE),"NA")</f>
        <v>NA</v>
      </c>
      <c r="BE336" s="1" t="str">
        <f>_xlfn.IFNA(VLOOKUP($C336,[1]akclindata!$A:$U,19,FALSE),"NA")</f>
        <v>NA</v>
      </c>
      <c r="BF336" s="1" t="str">
        <f>_xlfn.IFNA(VLOOKUP($C336,[1]akclindata!$A:$U,20,FALSE),"NA")</f>
        <v>NA</v>
      </c>
      <c r="BG336" t="str">
        <f>_xlfn.IFNA(VLOOKUP($C336,[1]akclindata!$A:$U,21,FALSE),"NA")</f>
        <v>NA</v>
      </c>
      <c r="BH336" s="1" t="str">
        <f>_xlfn.IFNA(VLOOKUP($C336,[2]Sheet1!$1:$1048576,6,FALSE),_xlfn.IFNA(VLOOKUP($C336,'[2]Transfer 06.03.22'!$1:$1048576,7,FALSE),_xlfn.IFNA(VLOOKUP($C336,'[2]Transfer 06.08.22'!$1:$1048576,7,FALSE),"None")))</f>
        <v>None</v>
      </c>
    </row>
    <row r="337" spans="1:60" x14ac:dyDescent="0.25">
      <c r="A337" t="s">
        <v>718</v>
      </c>
      <c r="B337">
        <v>2.7985802932233499E-2</v>
      </c>
      <c r="C337" t="e">
        <v>#N/A</v>
      </c>
      <c r="D337">
        <v>1</v>
      </c>
      <c r="E337">
        <v>3.1</v>
      </c>
      <c r="F337" s="1" t="s">
        <v>40</v>
      </c>
      <c r="G337" t="s">
        <v>35</v>
      </c>
      <c r="H337" t="s">
        <v>36</v>
      </c>
      <c r="I337" t="s">
        <v>398</v>
      </c>
      <c r="J337" t="s">
        <v>399</v>
      </c>
      <c r="K337">
        <v>1</v>
      </c>
      <c r="L337">
        <v>70</v>
      </c>
      <c r="M337" t="s">
        <v>40</v>
      </c>
      <c r="N337" t="s">
        <v>39</v>
      </c>
      <c r="O337" t="s">
        <v>40</v>
      </c>
      <c r="P337" t="s">
        <v>40</v>
      </c>
      <c r="Q337" t="s">
        <v>40</v>
      </c>
      <c r="S337" t="s">
        <v>40</v>
      </c>
      <c r="T337" t="s">
        <v>40</v>
      </c>
      <c r="U337" t="s">
        <v>40</v>
      </c>
      <c r="V337" t="s">
        <v>40</v>
      </c>
      <c r="X337" s="1">
        <v>43664</v>
      </c>
      <c r="Y337" t="s">
        <v>40</v>
      </c>
      <c r="Z337" t="s">
        <v>444</v>
      </c>
      <c r="AA337">
        <v>5.1520967740000003</v>
      </c>
      <c r="AB337">
        <v>15.971500000000001</v>
      </c>
      <c r="AC337" s="1">
        <v>43686</v>
      </c>
      <c r="AD337">
        <v>75</v>
      </c>
      <c r="AE337" t="s">
        <v>535</v>
      </c>
      <c r="AF337">
        <v>4</v>
      </c>
      <c r="AG337" t="s">
        <v>440</v>
      </c>
      <c r="AH337">
        <v>12.05</v>
      </c>
      <c r="AI337" s="1">
        <v>44510</v>
      </c>
      <c r="AJ337">
        <v>13991639888</v>
      </c>
      <c r="AK337">
        <v>138531088</v>
      </c>
      <c r="AL337">
        <v>7.7399999999999997E-2</v>
      </c>
      <c r="AM337">
        <v>43.84</v>
      </c>
      <c r="AN337">
        <v>97.45</v>
      </c>
      <c r="AO337">
        <v>93.62</v>
      </c>
      <c r="AP337" t="s">
        <v>398</v>
      </c>
      <c r="AQ337" t="s">
        <v>46</v>
      </c>
      <c r="AR337">
        <v>-1.5407348365675999</v>
      </c>
      <c r="AS337" t="s">
        <v>35</v>
      </c>
      <c r="AT337" t="s">
        <v>35</v>
      </c>
      <c r="AU337" t="s">
        <v>403</v>
      </c>
      <c r="AV337" t="str">
        <f>_xlfn.IFNA(VLOOKUP($C337,[1]akclindata!$A:$U,17,FALSE),"NA")</f>
        <v>NA</v>
      </c>
      <c r="AW337" t="str">
        <f>_xlfn.IFNA(VLOOKUP($C337,[1]akclindata!$A:$U,17,FALSE),"NA")</f>
        <v>NA</v>
      </c>
      <c r="AX337" t="str">
        <f>_xlfn.IFNA(VLOOKUP($C337,[1]akclindata!$A:$U,7,FALSE),"NA")</f>
        <v>NA</v>
      </c>
      <c r="AY337" t="str">
        <f>_xlfn.IFNA(VLOOKUP($C337,[1]akclindata!$A:$U,8,FALSE),"NA")</f>
        <v>NA</v>
      </c>
      <c r="AZ337" t="str">
        <f>_xlfn.IFNA(VLOOKUP($C337,[1]akclindata!$A:$U,9,FALSE),"NA")</f>
        <v>NA</v>
      </c>
      <c r="BA337" t="str">
        <f>_xlfn.IFNA(VLOOKUP($C337,[1]akclindata!$A:$U,10,FALSE),"NA")</f>
        <v>NA</v>
      </c>
      <c r="BB337" t="str">
        <f>_xlfn.IFNA(VLOOKUP($C337,[1]akclindata!$A:$U,11,FALSE),"NA")</f>
        <v>NA</v>
      </c>
      <c r="BC337" s="1" t="str">
        <f>_xlfn.IFNA(VLOOKUP($C337,[1]akclindata!$A:$U,6,FALSE),"NA")</f>
        <v>NA</v>
      </c>
      <c r="BD337" s="1" t="str">
        <f>_xlfn.IFNA(VLOOKUP($C337,[1]akclindata!$A:$U,18,FALSE),"NA")</f>
        <v>NA</v>
      </c>
      <c r="BE337" s="1" t="str">
        <f>_xlfn.IFNA(VLOOKUP($C337,[1]akclindata!$A:$U,19,FALSE),"NA")</f>
        <v>NA</v>
      </c>
      <c r="BF337" s="1" t="str">
        <f>_xlfn.IFNA(VLOOKUP($C337,[1]akclindata!$A:$U,20,FALSE),"NA")</f>
        <v>NA</v>
      </c>
      <c r="BG337" t="str">
        <f>_xlfn.IFNA(VLOOKUP($C337,[1]akclindata!$A:$U,21,FALSE),"NA")</f>
        <v>NA</v>
      </c>
      <c r="BH337" s="1" t="str">
        <f>_xlfn.IFNA(VLOOKUP($C337,[2]Sheet1!$1:$1048576,6,FALSE),_xlfn.IFNA(VLOOKUP($C337,'[2]Transfer 06.03.22'!$1:$1048576,7,FALSE),_xlfn.IFNA(VLOOKUP($C337,'[2]Transfer 06.08.22'!$1:$1048576,7,FALSE),"None")))</f>
        <v>None</v>
      </c>
    </row>
    <row r="338" spans="1:60" x14ac:dyDescent="0.25">
      <c r="A338" t="s">
        <v>719</v>
      </c>
      <c r="B338" s="3">
        <v>1.9709725743508001E-4</v>
      </c>
      <c r="C338" t="e">
        <v>#N/A</v>
      </c>
      <c r="D338">
        <v>1</v>
      </c>
      <c r="E338">
        <v>4.7</v>
      </c>
      <c r="F338" s="1" t="s">
        <v>40</v>
      </c>
      <c r="G338" t="s">
        <v>35</v>
      </c>
      <c r="H338" t="s">
        <v>36</v>
      </c>
      <c r="I338" t="s">
        <v>398</v>
      </c>
      <c r="J338" t="s">
        <v>399</v>
      </c>
      <c r="K338">
        <v>2</v>
      </c>
      <c r="L338">
        <v>55</v>
      </c>
      <c r="M338" t="s">
        <v>40</v>
      </c>
      <c r="N338" t="s">
        <v>39</v>
      </c>
      <c r="O338" t="s">
        <v>40</v>
      </c>
      <c r="P338" t="s">
        <v>40</v>
      </c>
      <c r="Q338" t="s">
        <v>40</v>
      </c>
      <c r="S338" t="s">
        <v>40</v>
      </c>
      <c r="T338" t="s">
        <v>40</v>
      </c>
      <c r="U338" t="s">
        <v>40</v>
      </c>
      <c r="V338" t="s">
        <v>40</v>
      </c>
      <c r="X338" s="1">
        <v>43664</v>
      </c>
      <c r="Y338" t="s">
        <v>40</v>
      </c>
      <c r="Z338" t="s">
        <v>444</v>
      </c>
      <c r="AA338">
        <v>5.7343617020000002</v>
      </c>
      <c r="AB338">
        <v>26.951499999999999</v>
      </c>
      <c r="AC338" s="1">
        <v>43687</v>
      </c>
      <c r="AD338">
        <v>37</v>
      </c>
      <c r="AE338" t="s">
        <v>602</v>
      </c>
      <c r="AF338">
        <v>4</v>
      </c>
      <c r="AG338" t="s">
        <v>550</v>
      </c>
      <c r="AH338">
        <v>8.9600000000000009</v>
      </c>
      <c r="AI338" s="1">
        <v>44510</v>
      </c>
      <c r="AJ338">
        <v>8553142580</v>
      </c>
      <c r="AK338">
        <v>84684580</v>
      </c>
      <c r="AL338">
        <v>2.3999999999999998E-3</v>
      </c>
      <c r="AM338">
        <v>42.05</v>
      </c>
      <c r="AN338">
        <v>97.53</v>
      </c>
      <c r="AO338">
        <v>93.66</v>
      </c>
      <c r="AP338" t="s">
        <v>398</v>
      </c>
      <c r="AQ338" t="s">
        <v>53</v>
      </c>
      <c r="AR338">
        <v>-3.7052338121025499</v>
      </c>
      <c r="AS338" t="s">
        <v>35</v>
      </c>
      <c r="AT338" t="s">
        <v>35</v>
      </c>
      <c r="AU338" t="s">
        <v>410</v>
      </c>
      <c r="AV338" t="str">
        <f>_xlfn.IFNA(VLOOKUP($C338,[1]akclindata!$A:$U,17,FALSE),"NA")</f>
        <v>NA</v>
      </c>
      <c r="AW338" t="str">
        <f>_xlfn.IFNA(VLOOKUP($C338,[1]akclindata!$A:$U,17,FALSE),"NA")</f>
        <v>NA</v>
      </c>
      <c r="AX338" t="str">
        <f>_xlfn.IFNA(VLOOKUP($C338,[1]akclindata!$A:$U,7,FALSE),"NA")</f>
        <v>NA</v>
      </c>
      <c r="AY338" t="str">
        <f>_xlfn.IFNA(VLOOKUP($C338,[1]akclindata!$A:$U,8,FALSE),"NA")</f>
        <v>NA</v>
      </c>
      <c r="AZ338" t="str">
        <f>_xlfn.IFNA(VLOOKUP($C338,[1]akclindata!$A:$U,9,FALSE),"NA")</f>
        <v>NA</v>
      </c>
      <c r="BA338" t="str">
        <f>_xlfn.IFNA(VLOOKUP($C338,[1]akclindata!$A:$U,10,FALSE),"NA")</f>
        <v>NA</v>
      </c>
      <c r="BB338" t="str">
        <f>_xlfn.IFNA(VLOOKUP($C338,[1]akclindata!$A:$U,11,FALSE),"NA")</f>
        <v>NA</v>
      </c>
      <c r="BC338" s="1" t="str">
        <f>_xlfn.IFNA(VLOOKUP($C338,[1]akclindata!$A:$U,6,FALSE),"NA")</f>
        <v>NA</v>
      </c>
      <c r="BD338" s="1" t="str">
        <f>_xlfn.IFNA(VLOOKUP($C338,[1]akclindata!$A:$U,18,FALSE),"NA")</f>
        <v>NA</v>
      </c>
      <c r="BE338" s="1" t="str">
        <f>_xlfn.IFNA(VLOOKUP($C338,[1]akclindata!$A:$U,19,FALSE),"NA")</f>
        <v>NA</v>
      </c>
      <c r="BF338" s="1" t="str">
        <f>_xlfn.IFNA(VLOOKUP($C338,[1]akclindata!$A:$U,20,FALSE),"NA")</f>
        <v>NA</v>
      </c>
      <c r="BG338" t="str">
        <f>_xlfn.IFNA(VLOOKUP($C338,[1]akclindata!$A:$U,21,FALSE),"NA")</f>
        <v>NA</v>
      </c>
      <c r="BH338" s="1" t="str">
        <f>_xlfn.IFNA(VLOOKUP($C338,[2]Sheet1!$1:$1048576,6,FALSE),_xlfn.IFNA(VLOOKUP($C338,'[2]Transfer 06.03.22'!$1:$1048576,7,FALSE),_xlfn.IFNA(VLOOKUP($C338,'[2]Transfer 06.08.22'!$1:$1048576,7,FALSE),"None")))</f>
        <v>None</v>
      </c>
    </row>
    <row r="339" spans="1:60" x14ac:dyDescent="0.25">
      <c r="A339" t="s">
        <v>720</v>
      </c>
      <c r="B339">
        <v>7.0849487569276098E-3</v>
      </c>
      <c r="C339" t="e">
        <v>#N/A</v>
      </c>
      <c r="D339">
        <v>1</v>
      </c>
      <c r="E339">
        <v>4.7</v>
      </c>
      <c r="F339" s="1" t="s">
        <v>40</v>
      </c>
      <c r="G339" t="s">
        <v>35</v>
      </c>
      <c r="H339" t="s">
        <v>36</v>
      </c>
      <c r="I339" t="s">
        <v>398</v>
      </c>
      <c r="J339" t="s">
        <v>399</v>
      </c>
      <c r="K339">
        <v>1</v>
      </c>
      <c r="L339">
        <v>67</v>
      </c>
      <c r="M339" t="s">
        <v>40</v>
      </c>
      <c r="N339" t="s">
        <v>39</v>
      </c>
      <c r="O339" t="s">
        <v>40</v>
      </c>
      <c r="P339" t="s">
        <v>40</v>
      </c>
      <c r="Q339" t="s">
        <v>40</v>
      </c>
      <c r="S339" t="s">
        <v>40</v>
      </c>
      <c r="T339" t="s">
        <v>40</v>
      </c>
      <c r="U339" t="s">
        <v>40</v>
      </c>
      <c r="V339" t="s">
        <v>40</v>
      </c>
      <c r="X339" s="1">
        <v>43664</v>
      </c>
      <c r="Y339" t="s">
        <v>40</v>
      </c>
      <c r="Z339" t="s">
        <v>444</v>
      </c>
      <c r="AA339">
        <v>3.4129787230000002</v>
      </c>
      <c r="AB339">
        <v>16.041</v>
      </c>
      <c r="AC339" s="1">
        <v>43687</v>
      </c>
      <c r="AD339">
        <v>37</v>
      </c>
      <c r="AE339" t="s">
        <v>439</v>
      </c>
      <c r="AF339">
        <v>4</v>
      </c>
      <c r="AG339" t="s">
        <v>550</v>
      </c>
      <c r="AH339">
        <v>3.58</v>
      </c>
      <c r="AI339" s="1">
        <v>44510</v>
      </c>
      <c r="AJ339">
        <v>13339912744</v>
      </c>
      <c r="AK339">
        <v>132078344</v>
      </c>
      <c r="AL339">
        <v>2.3999999999999998E-3</v>
      </c>
      <c r="AM339">
        <v>41.89</v>
      </c>
      <c r="AN339">
        <v>97.22</v>
      </c>
      <c r="AO339">
        <v>93.21</v>
      </c>
      <c r="AP339" t="s">
        <v>398</v>
      </c>
      <c r="AQ339" t="s">
        <v>46</v>
      </c>
      <c r="AR339">
        <v>-2.1465753805721799</v>
      </c>
      <c r="AS339" t="s">
        <v>35</v>
      </c>
      <c r="AT339" t="s">
        <v>35</v>
      </c>
      <c r="AU339" t="s">
        <v>403</v>
      </c>
      <c r="AV339" t="str">
        <f>_xlfn.IFNA(VLOOKUP($C339,[1]akclindata!$A:$U,17,FALSE),"NA")</f>
        <v>NA</v>
      </c>
      <c r="AW339" t="str">
        <f>_xlfn.IFNA(VLOOKUP($C339,[1]akclindata!$A:$U,17,FALSE),"NA")</f>
        <v>NA</v>
      </c>
      <c r="AX339" t="str">
        <f>_xlfn.IFNA(VLOOKUP($C339,[1]akclindata!$A:$U,7,FALSE),"NA")</f>
        <v>NA</v>
      </c>
      <c r="AY339" t="str">
        <f>_xlfn.IFNA(VLOOKUP($C339,[1]akclindata!$A:$U,8,FALSE),"NA")</f>
        <v>NA</v>
      </c>
      <c r="AZ339" t="str">
        <f>_xlfn.IFNA(VLOOKUP($C339,[1]akclindata!$A:$U,9,FALSE),"NA")</f>
        <v>NA</v>
      </c>
      <c r="BA339" t="str">
        <f>_xlfn.IFNA(VLOOKUP($C339,[1]akclindata!$A:$U,10,FALSE),"NA")</f>
        <v>NA</v>
      </c>
      <c r="BB339" t="str">
        <f>_xlfn.IFNA(VLOOKUP($C339,[1]akclindata!$A:$U,11,FALSE),"NA")</f>
        <v>NA</v>
      </c>
      <c r="BC339" s="1" t="str">
        <f>_xlfn.IFNA(VLOOKUP($C339,[1]akclindata!$A:$U,6,FALSE),"NA")</f>
        <v>NA</v>
      </c>
      <c r="BD339" s="1" t="str">
        <f>_xlfn.IFNA(VLOOKUP($C339,[1]akclindata!$A:$U,18,FALSE),"NA")</f>
        <v>NA</v>
      </c>
      <c r="BE339" s="1" t="str">
        <f>_xlfn.IFNA(VLOOKUP($C339,[1]akclindata!$A:$U,19,FALSE),"NA")</f>
        <v>NA</v>
      </c>
      <c r="BF339" s="1" t="str">
        <f>_xlfn.IFNA(VLOOKUP($C339,[1]akclindata!$A:$U,20,FALSE),"NA")</f>
        <v>NA</v>
      </c>
      <c r="BG339" t="str">
        <f>_xlfn.IFNA(VLOOKUP($C339,[1]akclindata!$A:$U,21,FALSE),"NA")</f>
        <v>NA</v>
      </c>
      <c r="BH339" s="1" t="str">
        <f>_xlfn.IFNA(VLOOKUP($C339,[2]Sheet1!$1:$1048576,6,FALSE),_xlfn.IFNA(VLOOKUP($C339,'[2]Transfer 06.03.22'!$1:$1048576,7,FALSE),_xlfn.IFNA(VLOOKUP($C339,'[2]Transfer 06.08.22'!$1:$1048576,7,FALSE),"None")))</f>
        <v>None</v>
      </c>
    </row>
    <row r="340" spans="1:60" x14ac:dyDescent="0.25">
      <c r="A340" t="s">
        <v>721</v>
      </c>
      <c r="B340">
        <v>4.6248887031705901E-3</v>
      </c>
      <c r="C340" t="e">
        <v>#N/A</v>
      </c>
      <c r="D340">
        <v>1</v>
      </c>
      <c r="E340">
        <v>4.0999999999999996</v>
      </c>
      <c r="F340" s="1" t="s">
        <v>40</v>
      </c>
      <c r="G340" t="s">
        <v>35</v>
      </c>
      <c r="H340" t="s">
        <v>36</v>
      </c>
      <c r="I340" t="s">
        <v>398</v>
      </c>
      <c r="J340" t="s">
        <v>399</v>
      </c>
      <c r="K340">
        <v>1</v>
      </c>
      <c r="L340">
        <v>53</v>
      </c>
      <c r="M340" t="s">
        <v>40</v>
      </c>
      <c r="N340" t="s">
        <v>39</v>
      </c>
      <c r="O340" t="s">
        <v>40</v>
      </c>
      <c r="P340" t="s">
        <v>40</v>
      </c>
      <c r="Q340" t="s">
        <v>40</v>
      </c>
      <c r="S340" t="s">
        <v>40</v>
      </c>
      <c r="T340" t="s">
        <v>40</v>
      </c>
      <c r="U340" t="s">
        <v>40</v>
      </c>
      <c r="V340" t="s">
        <v>40</v>
      </c>
      <c r="X340" s="1">
        <v>43664</v>
      </c>
      <c r="Y340" t="s">
        <v>40</v>
      </c>
      <c r="Z340" t="s">
        <v>444</v>
      </c>
      <c r="AA340">
        <v>10.749756100000001</v>
      </c>
      <c r="AB340">
        <v>44.073999999999998</v>
      </c>
      <c r="AC340" s="1">
        <v>43687</v>
      </c>
      <c r="AD340">
        <v>37</v>
      </c>
      <c r="AE340" t="s">
        <v>416</v>
      </c>
      <c r="AF340">
        <v>4</v>
      </c>
      <c r="AG340" t="s">
        <v>550</v>
      </c>
      <c r="AH340">
        <v>14.86</v>
      </c>
      <c r="AI340" s="1">
        <v>44510</v>
      </c>
      <c r="AJ340">
        <v>11875408906</v>
      </c>
      <c r="AK340">
        <v>117578306</v>
      </c>
      <c r="AL340">
        <v>2.3999999999999998E-3</v>
      </c>
      <c r="AM340">
        <v>40.83</v>
      </c>
      <c r="AN340">
        <v>97.6</v>
      </c>
      <c r="AO340">
        <v>93.63</v>
      </c>
      <c r="AP340" t="s">
        <v>398</v>
      </c>
      <c r="AQ340" t="s">
        <v>46</v>
      </c>
      <c r="AR340">
        <v>-2.3328854912854902</v>
      </c>
      <c r="AS340" t="s">
        <v>35</v>
      </c>
      <c r="AT340" t="s">
        <v>35</v>
      </c>
      <c r="AU340" t="s">
        <v>403</v>
      </c>
      <c r="AV340" t="str">
        <f>_xlfn.IFNA(VLOOKUP($C340,[1]akclindata!$A:$U,17,FALSE),"NA")</f>
        <v>NA</v>
      </c>
      <c r="AW340" t="str">
        <f>_xlfn.IFNA(VLOOKUP($C340,[1]akclindata!$A:$U,17,FALSE),"NA")</f>
        <v>NA</v>
      </c>
      <c r="AX340" t="str">
        <f>_xlfn.IFNA(VLOOKUP($C340,[1]akclindata!$A:$U,7,FALSE),"NA")</f>
        <v>NA</v>
      </c>
      <c r="AY340" t="str">
        <f>_xlfn.IFNA(VLOOKUP($C340,[1]akclindata!$A:$U,8,FALSE),"NA")</f>
        <v>NA</v>
      </c>
      <c r="AZ340" t="str">
        <f>_xlfn.IFNA(VLOOKUP($C340,[1]akclindata!$A:$U,9,FALSE),"NA")</f>
        <v>NA</v>
      </c>
      <c r="BA340" t="str">
        <f>_xlfn.IFNA(VLOOKUP($C340,[1]akclindata!$A:$U,10,FALSE),"NA")</f>
        <v>NA</v>
      </c>
      <c r="BB340" t="str">
        <f>_xlfn.IFNA(VLOOKUP($C340,[1]akclindata!$A:$U,11,FALSE),"NA")</f>
        <v>NA</v>
      </c>
      <c r="BC340" s="1" t="str">
        <f>_xlfn.IFNA(VLOOKUP($C340,[1]akclindata!$A:$U,6,FALSE),"NA")</f>
        <v>NA</v>
      </c>
      <c r="BD340" s="1" t="str">
        <f>_xlfn.IFNA(VLOOKUP($C340,[1]akclindata!$A:$U,18,FALSE),"NA")</f>
        <v>NA</v>
      </c>
      <c r="BE340" s="1" t="str">
        <f>_xlfn.IFNA(VLOOKUP($C340,[1]akclindata!$A:$U,19,FALSE),"NA")</f>
        <v>NA</v>
      </c>
      <c r="BF340" s="1" t="str">
        <f>_xlfn.IFNA(VLOOKUP($C340,[1]akclindata!$A:$U,20,FALSE),"NA")</f>
        <v>NA</v>
      </c>
      <c r="BG340" t="str">
        <f>_xlfn.IFNA(VLOOKUP($C340,[1]akclindata!$A:$U,21,FALSE),"NA")</f>
        <v>NA</v>
      </c>
      <c r="BH340" s="1" t="str">
        <f>_xlfn.IFNA(VLOOKUP($C340,[2]Sheet1!$1:$1048576,6,FALSE),_xlfn.IFNA(VLOOKUP($C340,'[2]Transfer 06.03.22'!$1:$1048576,7,FALSE),_xlfn.IFNA(VLOOKUP($C340,'[2]Transfer 06.08.22'!$1:$1048576,7,FALSE),"None")))</f>
        <v>None</v>
      </c>
    </row>
    <row r="341" spans="1:60" x14ac:dyDescent="0.25">
      <c r="A341" t="s">
        <v>722</v>
      </c>
      <c r="B341">
        <v>9.5880178578147505E-3</v>
      </c>
      <c r="C341" t="e">
        <v>#N/A</v>
      </c>
      <c r="D341">
        <v>1</v>
      </c>
      <c r="E341">
        <v>2.7</v>
      </c>
      <c r="F341" s="1" t="s">
        <v>40</v>
      </c>
      <c r="G341" t="s">
        <v>35</v>
      </c>
      <c r="H341" t="s">
        <v>36</v>
      </c>
      <c r="I341" t="s">
        <v>398</v>
      </c>
      <c r="J341" t="s">
        <v>399</v>
      </c>
      <c r="K341">
        <v>1</v>
      </c>
      <c r="L341">
        <v>60</v>
      </c>
      <c r="M341" t="s">
        <v>40</v>
      </c>
      <c r="N341" t="s">
        <v>39</v>
      </c>
      <c r="O341" t="s">
        <v>40</v>
      </c>
      <c r="P341" t="s">
        <v>40</v>
      </c>
      <c r="Q341" t="s">
        <v>40</v>
      </c>
      <c r="S341" t="s">
        <v>40</v>
      </c>
      <c r="T341" t="s">
        <v>40</v>
      </c>
      <c r="U341" t="s">
        <v>40</v>
      </c>
      <c r="V341" t="s">
        <v>40</v>
      </c>
      <c r="X341" s="1">
        <v>43664</v>
      </c>
      <c r="Y341" t="s">
        <v>40</v>
      </c>
      <c r="Z341" t="s">
        <v>444</v>
      </c>
      <c r="AA341">
        <v>2.8768518520000002</v>
      </c>
      <c r="AB341">
        <v>7.7675000000000001</v>
      </c>
      <c r="AC341" s="1">
        <v>43687</v>
      </c>
      <c r="AD341">
        <v>38</v>
      </c>
      <c r="AE341" t="s">
        <v>409</v>
      </c>
      <c r="AF341">
        <v>4</v>
      </c>
      <c r="AG341" t="s">
        <v>440</v>
      </c>
      <c r="AH341">
        <v>1.92</v>
      </c>
      <c r="AI341" s="1">
        <v>44510</v>
      </c>
      <c r="AJ341">
        <v>25948174216</v>
      </c>
      <c r="AK341">
        <v>256912616</v>
      </c>
      <c r="AL341">
        <v>0.08</v>
      </c>
      <c r="AM341">
        <v>42.61</v>
      </c>
      <c r="AN341">
        <v>97.68</v>
      </c>
      <c r="AO341">
        <v>94</v>
      </c>
      <c r="AP341" t="s">
        <v>398</v>
      </c>
      <c r="AQ341" t="s">
        <v>46</v>
      </c>
      <c r="AR341">
        <v>-2.0140870516211899</v>
      </c>
      <c r="AS341" t="s">
        <v>35</v>
      </c>
      <c r="AT341" t="s">
        <v>35</v>
      </c>
      <c r="AU341" t="s">
        <v>403</v>
      </c>
      <c r="AV341" t="str">
        <f>_xlfn.IFNA(VLOOKUP($C341,[1]akclindata!$A:$U,17,FALSE),"NA")</f>
        <v>NA</v>
      </c>
      <c r="AW341" t="str">
        <f>_xlfn.IFNA(VLOOKUP($C341,[1]akclindata!$A:$U,17,FALSE),"NA")</f>
        <v>NA</v>
      </c>
      <c r="AX341" t="str">
        <f>_xlfn.IFNA(VLOOKUP($C341,[1]akclindata!$A:$U,7,FALSE),"NA")</f>
        <v>NA</v>
      </c>
      <c r="AY341" t="str">
        <f>_xlfn.IFNA(VLOOKUP($C341,[1]akclindata!$A:$U,8,FALSE),"NA")</f>
        <v>NA</v>
      </c>
      <c r="AZ341" t="str">
        <f>_xlfn.IFNA(VLOOKUP($C341,[1]akclindata!$A:$U,9,FALSE),"NA")</f>
        <v>NA</v>
      </c>
      <c r="BA341" t="str">
        <f>_xlfn.IFNA(VLOOKUP($C341,[1]akclindata!$A:$U,10,FALSE),"NA")</f>
        <v>NA</v>
      </c>
      <c r="BB341" t="str">
        <f>_xlfn.IFNA(VLOOKUP($C341,[1]akclindata!$A:$U,11,FALSE),"NA")</f>
        <v>NA</v>
      </c>
      <c r="BC341" s="1" t="str">
        <f>_xlfn.IFNA(VLOOKUP($C341,[1]akclindata!$A:$U,6,FALSE),"NA")</f>
        <v>NA</v>
      </c>
      <c r="BD341" s="1" t="str">
        <f>_xlfn.IFNA(VLOOKUP($C341,[1]akclindata!$A:$U,18,FALSE),"NA")</f>
        <v>NA</v>
      </c>
      <c r="BE341" s="1" t="str">
        <f>_xlfn.IFNA(VLOOKUP($C341,[1]akclindata!$A:$U,19,FALSE),"NA")</f>
        <v>NA</v>
      </c>
      <c r="BF341" s="1" t="str">
        <f>_xlfn.IFNA(VLOOKUP($C341,[1]akclindata!$A:$U,20,FALSE),"NA")</f>
        <v>NA</v>
      </c>
      <c r="BG341" t="str">
        <f>_xlfn.IFNA(VLOOKUP($C341,[1]akclindata!$A:$U,21,FALSE),"NA")</f>
        <v>NA</v>
      </c>
      <c r="BH341" s="1" t="str">
        <f>_xlfn.IFNA(VLOOKUP($C341,[2]Sheet1!$1:$1048576,6,FALSE),_xlfn.IFNA(VLOOKUP($C341,'[2]Transfer 06.03.22'!$1:$1048576,7,FALSE),_xlfn.IFNA(VLOOKUP($C341,'[2]Transfer 06.08.22'!$1:$1048576,7,FALSE),"None")))</f>
        <v>None</v>
      </c>
    </row>
    <row r="342" spans="1:60" x14ac:dyDescent="0.25">
      <c r="A342" t="s">
        <v>723</v>
      </c>
      <c r="B342">
        <v>1.2498828255277899E-3</v>
      </c>
      <c r="C342" t="e">
        <v>#N/A</v>
      </c>
      <c r="D342">
        <v>1</v>
      </c>
      <c r="E342">
        <v>4</v>
      </c>
      <c r="F342" s="1" t="s">
        <v>40</v>
      </c>
      <c r="G342" t="s">
        <v>35</v>
      </c>
      <c r="H342" t="s">
        <v>36</v>
      </c>
      <c r="I342" t="s">
        <v>398</v>
      </c>
      <c r="J342" t="s">
        <v>399</v>
      </c>
      <c r="K342">
        <v>2</v>
      </c>
      <c r="L342">
        <v>54</v>
      </c>
      <c r="M342" t="s">
        <v>40</v>
      </c>
      <c r="N342" t="s">
        <v>39</v>
      </c>
      <c r="O342" t="s">
        <v>40</v>
      </c>
      <c r="P342" t="s">
        <v>40</v>
      </c>
      <c r="Q342" t="s">
        <v>40</v>
      </c>
      <c r="S342" t="s">
        <v>40</v>
      </c>
      <c r="T342" t="s">
        <v>40</v>
      </c>
      <c r="U342" t="s">
        <v>40</v>
      </c>
      <c r="V342" t="s">
        <v>40</v>
      </c>
      <c r="X342" s="1">
        <v>43697</v>
      </c>
      <c r="Y342" t="s">
        <v>40</v>
      </c>
      <c r="Z342" t="s">
        <v>402</v>
      </c>
      <c r="AA342">
        <v>1.08375</v>
      </c>
      <c r="AB342">
        <v>4.335</v>
      </c>
      <c r="AC342" s="1">
        <v>43714</v>
      </c>
      <c r="AD342">
        <v>0</v>
      </c>
      <c r="AE342">
        <v>0</v>
      </c>
      <c r="AF342">
        <v>4</v>
      </c>
      <c r="AG342" t="s">
        <v>440</v>
      </c>
      <c r="AH342">
        <v>1.92</v>
      </c>
      <c r="AI342" s="1">
        <v>44551</v>
      </c>
      <c r="AJ342">
        <v>8512089918</v>
      </c>
      <c r="AK342">
        <v>84278118</v>
      </c>
      <c r="AL342">
        <v>41.4</v>
      </c>
      <c r="AM342">
        <v>58.6</v>
      </c>
      <c r="AN342">
        <v>97.72</v>
      </c>
      <c r="AO342">
        <v>93.76</v>
      </c>
      <c r="AP342" t="s">
        <v>398</v>
      </c>
      <c r="AQ342" t="s">
        <v>53</v>
      </c>
      <c r="AR342">
        <v>-2.9025875427554801</v>
      </c>
      <c r="AS342" t="s">
        <v>35</v>
      </c>
      <c r="AT342" t="s">
        <v>35</v>
      </c>
      <c r="AU342" t="s">
        <v>410</v>
      </c>
      <c r="AV342" t="str">
        <f>_xlfn.IFNA(VLOOKUP($C342,[1]akclindata!$A:$U,17,FALSE),"NA")</f>
        <v>NA</v>
      </c>
      <c r="AW342" t="str">
        <f>_xlfn.IFNA(VLOOKUP($C342,[1]akclindata!$A:$U,17,FALSE),"NA")</f>
        <v>NA</v>
      </c>
      <c r="AX342" t="str">
        <f>_xlfn.IFNA(VLOOKUP($C342,[1]akclindata!$A:$U,7,FALSE),"NA")</f>
        <v>NA</v>
      </c>
      <c r="AY342" t="str">
        <f>_xlfn.IFNA(VLOOKUP($C342,[1]akclindata!$A:$U,8,FALSE),"NA")</f>
        <v>NA</v>
      </c>
      <c r="AZ342" t="str">
        <f>_xlfn.IFNA(VLOOKUP($C342,[1]akclindata!$A:$U,9,FALSE),"NA")</f>
        <v>NA</v>
      </c>
      <c r="BA342" t="str">
        <f>_xlfn.IFNA(VLOOKUP($C342,[1]akclindata!$A:$U,10,FALSE),"NA")</f>
        <v>NA</v>
      </c>
      <c r="BB342" t="str">
        <f>_xlfn.IFNA(VLOOKUP($C342,[1]akclindata!$A:$U,11,FALSE),"NA")</f>
        <v>NA</v>
      </c>
      <c r="BC342" s="1" t="str">
        <f>_xlfn.IFNA(VLOOKUP($C342,[1]akclindata!$A:$U,6,FALSE),"NA")</f>
        <v>NA</v>
      </c>
      <c r="BD342" s="1" t="str">
        <f>_xlfn.IFNA(VLOOKUP($C342,[1]akclindata!$A:$U,18,FALSE),"NA")</f>
        <v>NA</v>
      </c>
      <c r="BE342" s="1" t="str">
        <f>_xlfn.IFNA(VLOOKUP($C342,[1]akclindata!$A:$U,19,FALSE),"NA")</f>
        <v>NA</v>
      </c>
      <c r="BF342" s="1" t="str">
        <f>_xlfn.IFNA(VLOOKUP($C342,[1]akclindata!$A:$U,20,FALSE),"NA")</f>
        <v>NA</v>
      </c>
      <c r="BG342" t="str">
        <f>_xlfn.IFNA(VLOOKUP($C342,[1]akclindata!$A:$U,21,FALSE),"NA")</f>
        <v>NA</v>
      </c>
      <c r="BH342" s="1" t="str">
        <f>_xlfn.IFNA(VLOOKUP($C342,[2]Sheet1!$1:$1048576,6,FALSE),_xlfn.IFNA(VLOOKUP($C342,'[2]Transfer 06.03.22'!$1:$1048576,7,FALSE),_xlfn.IFNA(VLOOKUP($C342,'[2]Transfer 06.08.22'!$1:$1048576,7,FALSE),"None")))</f>
        <v>None</v>
      </c>
    </row>
    <row r="343" spans="1:60" x14ac:dyDescent="0.25">
      <c r="A343" t="s">
        <v>724</v>
      </c>
      <c r="B343">
        <v>1.92891807135133E-3</v>
      </c>
      <c r="C343" t="e">
        <v>#N/A</v>
      </c>
      <c r="D343">
        <v>1</v>
      </c>
      <c r="E343">
        <v>3</v>
      </c>
      <c r="F343" s="1" t="s">
        <v>40</v>
      </c>
      <c r="G343" t="s">
        <v>35</v>
      </c>
      <c r="H343" t="s">
        <v>36</v>
      </c>
      <c r="I343" t="s">
        <v>398</v>
      </c>
      <c r="J343" t="s">
        <v>399</v>
      </c>
      <c r="K343">
        <v>2</v>
      </c>
      <c r="L343">
        <v>63</v>
      </c>
      <c r="M343" t="s">
        <v>40</v>
      </c>
      <c r="N343" t="s">
        <v>39</v>
      </c>
      <c r="O343" t="s">
        <v>40</v>
      </c>
      <c r="P343" t="s">
        <v>40</v>
      </c>
      <c r="Q343" t="s">
        <v>40</v>
      </c>
      <c r="S343" t="s">
        <v>40</v>
      </c>
      <c r="T343" t="s">
        <v>40</v>
      </c>
      <c r="U343" t="s">
        <v>40</v>
      </c>
      <c r="V343" t="s">
        <v>40</v>
      </c>
      <c r="X343" s="1">
        <v>43697</v>
      </c>
      <c r="Y343" t="s">
        <v>40</v>
      </c>
      <c r="Z343" t="s">
        <v>402</v>
      </c>
      <c r="AA343">
        <v>2.967333333</v>
      </c>
      <c r="AB343">
        <v>8.9019999999999992</v>
      </c>
      <c r="AC343" s="1">
        <v>43714</v>
      </c>
      <c r="AD343">
        <v>0</v>
      </c>
      <c r="AE343">
        <v>0</v>
      </c>
      <c r="AF343">
        <v>4</v>
      </c>
      <c r="AG343" t="s">
        <v>440</v>
      </c>
      <c r="AH343">
        <v>1.92</v>
      </c>
      <c r="AI343" s="1">
        <v>44551</v>
      </c>
      <c r="AJ343">
        <v>9249869870</v>
      </c>
      <c r="AK343">
        <v>91582870</v>
      </c>
      <c r="AL343">
        <v>42.71</v>
      </c>
      <c r="AM343">
        <v>57.29</v>
      </c>
      <c r="AN343">
        <v>96.48</v>
      </c>
      <c r="AO343">
        <v>91.95</v>
      </c>
      <c r="AP343" t="s">
        <v>398</v>
      </c>
      <c r="AQ343" t="s">
        <v>53</v>
      </c>
      <c r="AR343">
        <v>-2.71384769067918</v>
      </c>
      <c r="AS343" t="s">
        <v>35</v>
      </c>
      <c r="AT343" t="s">
        <v>35</v>
      </c>
      <c r="AU343" t="s">
        <v>410</v>
      </c>
      <c r="AV343" t="str">
        <f>_xlfn.IFNA(VLOOKUP($C343,[1]akclindata!$A:$U,17,FALSE),"NA")</f>
        <v>NA</v>
      </c>
      <c r="AW343" t="str">
        <f>_xlfn.IFNA(VLOOKUP($C343,[1]akclindata!$A:$U,17,FALSE),"NA")</f>
        <v>NA</v>
      </c>
      <c r="AX343" t="str">
        <f>_xlfn.IFNA(VLOOKUP($C343,[1]akclindata!$A:$U,7,FALSE),"NA")</f>
        <v>NA</v>
      </c>
      <c r="AY343" t="str">
        <f>_xlfn.IFNA(VLOOKUP($C343,[1]akclindata!$A:$U,8,FALSE),"NA")</f>
        <v>NA</v>
      </c>
      <c r="AZ343" t="str">
        <f>_xlfn.IFNA(VLOOKUP($C343,[1]akclindata!$A:$U,9,FALSE),"NA")</f>
        <v>NA</v>
      </c>
      <c r="BA343" t="str">
        <f>_xlfn.IFNA(VLOOKUP($C343,[1]akclindata!$A:$U,10,FALSE),"NA")</f>
        <v>NA</v>
      </c>
      <c r="BB343" t="str">
        <f>_xlfn.IFNA(VLOOKUP($C343,[1]akclindata!$A:$U,11,FALSE),"NA")</f>
        <v>NA</v>
      </c>
      <c r="BC343" s="1" t="str">
        <f>_xlfn.IFNA(VLOOKUP($C343,[1]akclindata!$A:$U,6,FALSE),"NA")</f>
        <v>NA</v>
      </c>
      <c r="BD343" s="1" t="str">
        <f>_xlfn.IFNA(VLOOKUP($C343,[1]akclindata!$A:$U,18,FALSE),"NA")</f>
        <v>NA</v>
      </c>
      <c r="BE343" s="1" t="str">
        <f>_xlfn.IFNA(VLOOKUP($C343,[1]akclindata!$A:$U,19,FALSE),"NA")</f>
        <v>NA</v>
      </c>
      <c r="BF343" s="1" t="str">
        <f>_xlfn.IFNA(VLOOKUP($C343,[1]akclindata!$A:$U,20,FALSE),"NA")</f>
        <v>NA</v>
      </c>
      <c r="BG343" t="str">
        <f>_xlfn.IFNA(VLOOKUP($C343,[1]akclindata!$A:$U,21,FALSE),"NA")</f>
        <v>NA</v>
      </c>
      <c r="BH343" s="1" t="str">
        <f>_xlfn.IFNA(VLOOKUP($C343,[2]Sheet1!$1:$1048576,6,FALSE),_xlfn.IFNA(VLOOKUP($C343,'[2]Transfer 06.03.22'!$1:$1048576,7,FALSE),_xlfn.IFNA(VLOOKUP($C343,'[2]Transfer 06.08.22'!$1:$1048576,7,FALSE),"None")))</f>
        <v>None</v>
      </c>
    </row>
    <row r="344" spans="1:60" x14ac:dyDescent="0.25">
      <c r="A344" t="s">
        <v>725</v>
      </c>
      <c r="B344">
        <v>0.37832818286284098</v>
      </c>
      <c r="C344" t="e">
        <v>#N/A</v>
      </c>
      <c r="D344">
        <v>1</v>
      </c>
      <c r="E344">
        <v>2.8</v>
      </c>
      <c r="F344" s="1" t="s">
        <v>40</v>
      </c>
      <c r="G344" t="s">
        <v>35</v>
      </c>
      <c r="H344" t="s">
        <v>36</v>
      </c>
      <c r="I344" t="s">
        <v>398</v>
      </c>
      <c r="J344" t="s">
        <v>399</v>
      </c>
      <c r="K344">
        <v>2</v>
      </c>
      <c r="L344">
        <v>60</v>
      </c>
      <c r="M344" t="s">
        <v>40</v>
      </c>
      <c r="N344" t="s">
        <v>39</v>
      </c>
      <c r="O344" t="s">
        <v>40</v>
      </c>
      <c r="P344" t="s">
        <v>40</v>
      </c>
      <c r="Q344" t="s">
        <v>40</v>
      </c>
      <c r="S344" t="s">
        <v>40</v>
      </c>
      <c r="T344" t="s">
        <v>40</v>
      </c>
      <c r="U344" t="s">
        <v>40</v>
      </c>
      <c r="V344" t="s">
        <v>40</v>
      </c>
      <c r="X344" s="1">
        <v>43697</v>
      </c>
      <c r="Y344" t="s">
        <v>40</v>
      </c>
      <c r="Z344" t="s">
        <v>402</v>
      </c>
      <c r="AA344">
        <v>6.0257142860000004</v>
      </c>
      <c r="AB344">
        <v>16.872</v>
      </c>
      <c r="AC344" s="1">
        <v>43714</v>
      </c>
      <c r="AD344" t="s">
        <v>726</v>
      </c>
      <c r="AE344">
        <v>0</v>
      </c>
      <c r="AF344">
        <v>4</v>
      </c>
      <c r="AG344" t="s">
        <v>550</v>
      </c>
      <c r="AH344">
        <v>13.3</v>
      </c>
      <c r="AI344" s="1">
        <v>44551</v>
      </c>
      <c r="AJ344">
        <v>10778763026</v>
      </c>
      <c r="AK344">
        <v>106720426</v>
      </c>
      <c r="AL344">
        <v>41.39</v>
      </c>
      <c r="AM344">
        <v>58.61</v>
      </c>
      <c r="AN344">
        <v>97.45</v>
      </c>
      <c r="AO344">
        <v>93.39</v>
      </c>
      <c r="AP344" t="s">
        <v>398</v>
      </c>
      <c r="AQ344" t="s">
        <v>53</v>
      </c>
      <c r="AR344">
        <v>-0.21569248504622601</v>
      </c>
      <c r="AS344" t="s">
        <v>35</v>
      </c>
      <c r="AT344" t="s">
        <v>35</v>
      </c>
      <c r="AU344" t="s">
        <v>410</v>
      </c>
      <c r="AV344" t="str">
        <f>_xlfn.IFNA(VLOOKUP($C344,[1]akclindata!$A:$U,17,FALSE),"NA")</f>
        <v>NA</v>
      </c>
      <c r="AW344" t="str">
        <f>_xlfn.IFNA(VLOOKUP($C344,[1]akclindata!$A:$U,17,FALSE),"NA")</f>
        <v>NA</v>
      </c>
      <c r="AX344" t="str">
        <f>_xlfn.IFNA(VLOOKUP($C344,[1]akclindata!$A:$U,7,FALSE),"NA")</f>
        <v>NA</v>
      </c>
      <c r="AY344" t="str">
        <f>_xlfn.IFNA(VLOOKUP($C344,[1]akclindata!$A:$U,8,FALSE),"NA")</f>
        <v>NA</v>
      </c>
      <c r="AZ344" t="str">
        <f>_xlfn.IFNA(VLOOKUP($C344,[1]akclindata!$A:$U,9,FALSE),"NA")</f>
        <v>NA</v>
      </c>
      <c r="BA344" t="str">
        <f>_xlfn.IFNA(VLOOKUP($C344,[1]akclindata!$A:$U,10,FALSE),"NA")</f>
        <v>NA</v>
      </c>
      <c r="BB344" t="str">
        <f>_xlfn.IFNA(VLOOKUP($C344,[1]akclindata!$A:$U,11,FALSE),"NA")</f>
        <v>NA</v>
      </c>
      <c r="BC344" s="1" t="str">
        <f>_xlfn.IFNA(VLOOKUP($C344,[1]akclindata!$A:$U,6,FALSE),"NA")</f>
        <v>NA</v>
      </c>
      <c r="BD344" s="1" t="str">
        <f>_xlfn.IFNA(VLOOKUP($C344,[1]akclindata!$A:$U,18,FALSE),"NA")</f>
        <v>NA</v>
      </c>
      <c r="BE344" s="1" t="str">
        <f>_xlfn.IFNA(VLOOKUP($C344,[1]akclindata!$A:$U,19,FALSE),"NA")</f>
        <v>NA</v>
      </c>
      <c r="BF344" s="1" t="str">
        <f>_xlfn.IFNA(VLOOKUP($C344,[1]akclindata!$A:$U,20,FALSE),"NA")</f>
        <v>NA</v>
      </c>
      <c r="BG344" t="str">
        <f>_xlfn.IFNA(VLOOKUP($C344,[1]akclindata!$A:$U,21,FALSE),"NA")</f>
        <v>NA</v>
      </c>
      <c r="BH344" s="1" t="str">
        <f>_xlfn.IFNA(VLOOKUP($C344,[2]Sheet1!$1:$1048576,6,FALSE),_xlfn.IFNA(VLOOKUP($C344,'[2]Transfer 06.03.22'!$1:$1048576,7,FALSE),_xlfn.IFNA(VLOOKUP($C344,'[2]Transfer 06.08.22'!$1:$1048576,7,FALSE),"None")))</f>
        <v>None</v>
      </c>
    </row>
    <row r="345" spans="1:60" x14ac:dyDescent="0.25">
      <c r="A345" t="s">
        <v>727</v>
      </c>
      <c r="B345" s="3">
        <v>7.1000919457874997E-4</v>
      </c>
      <c r="C345" t="e">
        <v>#N/A</v>
      </c>
      <c r="D345">
        <v>1</v>
      </c>
      <c r="E345">
        <v>4.5999999999999996</v>
      </c>
      <c r="F345" s="1" t="s">
        <v>40</v>
      </c>
      <c r="G345" t="s">
        <v>35</v>
      </c>
      <c r="H345" t="s">
        <v>36</v>
      </c>
      <c r="I345" t="s">
        <v>398</v>
      </c>
      <c r="J345" t="s">
        <v>399</v>
      </c>
      <c r="K345">
        <v>1</v>
      </c>
      <c r="L345">
        <v>65</v>
      </c>
      <c r="M345" t="s">
        <v>40</v>
      </c>
      <c r="N345" t="s">
        <v>39</v>
      </c>
      <c r="O345" t="s">
        <v>40</v>
      </c>
      <c r="P345" t="s">
        <v>40</v>
      </c>
      <c r="Q345" t="s">
        <v>40</v>
      </c>
      <c r="S345" t="s">
        <v>40</v>
      </c>
      <c r="T345" t="s">
        <v>40</v>
      </c>
      <c r="U345" t="s">
        <v>40</v>
      </c>
      <c r="V345" t="s">
        <v>40</v>
      </c>
      <c r="X345" s="1">
        <v>43697</v>
      </c>
      <c r="Y345" t="s">
        <v>40</v>
      </c>
      <c r="Z345" t="s">
        <v>402</v>
      </c>
      <c r="AA345">
        <v>5.0683695650000002</v>
      </c>
      <c r="AB345">
        <v>23.314499999999999</v>
      </c>
      <c r="AC345" s="1">
        <v>43714</v>
      </c>
      <c r="AD345" t="s">
        <v>726</v>
      </c>
      <c r="AE345">
        <v>0</v>
      </c>
      <c r="AF345">
        <v>4</v>
      </c>
      <c r="AG345" t="s">
        <v>550</v>
      </c>
      <c r="AH345">
        <v>18.05</v>
      </c>
      <c r="AI345" s="1">
        <v>44551</v>
      </c>
      <c r="AJ345">
        <v>14377987714</v>
      </c>
      <c r="AK345">
        <v>142356314</v>
      </c>
      <c r="AL345">
        <v>42.35</v>
      </c>
      <c r="AM345">
        <v>57.65</v>
      </c>
      <c r="AN345">
        <v>97.43</v>
      </c>
      <c r="AO345">
        <v>93.25</v>
      </c>
      <c r="AP345" t="s">
        <v>398</v>
      </c>
      <c r="AQ345" t="s">
        <v>46</v>
      </c>
      <c r="AR345">
        <v>-3.1484275645617199</v>
      </c>
      <c r="AS345" t="s">
        <v>35</v>
      </c>
      <c r="AT345" t="s">
        <v>35</v>
      </c>
      <c r="AU345" t="s">
        <v>403</v>
      </c>
      <c r="AV345" t="str">
        <f>_xlfn.IFNA(VLOOKUP($C345,[1]akclindata!$A:$U,17,FALSE),"NA")</f>
        <v>NA</v>
      </c>
      <c r="AW345" t="str">
        <f>_xlfn.IFNA(VLOOKUP($C345,[1]akclindata!$A:$U,17,FALSE),"NA")</f>
        <v>NA</v>
      </c>
      <c r="AX345" t="str">
        <f>_xlfn.IFNA(VLOOKUP($C345,[1]akclindata!$A:$U,7,FALSE),"NA")</f>
        <v>NA</v>
      </c>
      <c r="AY345" t="str">
        <f>_xlfn.IFNA(VLOOKUP($C345,[1]akclindata!$A:$U,8,FALSE),"NA")</f>
        <v>NA</v>
      </c>
      <c r="AZ345" t="str">
        <f>_xlfn.IFNA(VLOOKUP($C345,[1]akclindata!$A:$U,9,FALSE),"NA")</f>
        <v>NA</v>
      </c>
      <c r="BA345" t="str">
        <f>_xlfn.IFNA(VLOOKUP($C345,[1]akclindata!$A:$U,10,FALSE),"NA")</f>
        <v>NA</v>
      </c>
      <c r="BB345" t="str">
        <f>_xlfn.IFNA(VLOOKUP($C345,[1]akclindata!$A:$U,11,FALSE),"NA")</f>
        <v>NA</v>
      </c>
      <c r="BC345" s="1" t="str">
        <f>_xlfn.IFNA(VLOOKUP($C345,[1]akclindata!$A:$U,6,FALSE),"NA")</f>
        <v>NA</v>
      </c>
      <c r="BD345" s="1" t="str">
        <f>_xlfn.IFNA(VLOOKUP($C345,[1]akclindata!$A:$U,18,FALSE),"NA")</f>
        <v>NA</v>
      </c>
      <c r="BE345" s="1" t="str">
        <f>_xlfn.IFNA(VLOOKUP($C345,[1]akclindata!$A:$U,19,FALSE),"NA")</f>
        <v>NA</v>
      </c>
      <c r="BF345" s="1" t="str">
        <f>_xlfn.IFNA(VLOOKUP($C345,[1]akclindata!$A:$U,20,FALSE),"NA")</f>
        <v>NA</v>
      </c>
      <c r="BG345" t="str">
        <f>_xlfn.IFNA(VLOOKUP($C345,[1]akclindata!$A:$U,21,FALSE),"NA")</f>
        <v>NA</v>
      </c>
      <c r="BH345" s="1" t="str">
        <f>_xlfn.IFNA(VLOOKUP($C345,[2]Sheet1!$1:$1048576,6,FALSE),_xlfn.IFNA(VLOOKUP($C345,'[2]Transfer 06.03.22'!$1:$1048576,7,FALSE),_xlfn.IFNA(VLOOKUP($C345,'[2]Transfer 06.08.22'!$1:$1048576,7,FALSE),"None")))</f>
        <v>None</v>
      </c>
    </row>
    <row r="346" spans="1:60" x14ac:dyDescent="0.25">
      <c r="A346" t="s">
        <v>728</v>
      </c>
      <c r="B346">
        <v>2.1462113143329198E-3</v>
      </c>
      <c r="C346" t="e">
        <v>#N/A</v>
      </c>
      <c r="D346">
        <v>1</v>
      </c>
      <c r="E346">
        <v>4</v>
      </c>
      <c r="F346" s="1" t="s">
        <v>40</v>
      </c>
      <c r="G346" t="s">
        <v>35</v>
      </c>
      <c r="H346" t="s">
        <v>36</v>
      </c>
      <c r="I346" t="s">
        <v>398</v>
      </c>
      <c r="J346" t="s">
        <v>399</v>
      </c>
      <c r="K346">
        <v>1</v>
      </c>
      <c r="L346">
        <v>66</v>
      </c>
      <c r="M346" t="s">
        <v>40</v>
      </c>
      <c r="N346" t="s">
        <v>39</v>
      </c>
      <c r="O346" t="s">
        <v>40</v>
      </c>
      <c r="P346" t="s">
        <v>40</v>
      </c>
      <c r="Q346" t="s">
        <v>40</v>
      </c>
      <c r="S346" t="s">
        <v>40</v>
      </c>
      <c r="T346" t="s">
        <v>40</v>
      </c>
      <c r="U346" t="s">
        <v>40</v>
      </c>
      <c r="V346" t="s">
        <v>40</v>
      </c>
      <c r="X346" s="1">
        <v>43697</v>
      </c>
      <c r="Y346" t="s">
        <v>40</v>
      </c>
      <c r="Z346" t="s">
        <v>402</v>
      </c>
      <c r="AA346">
        <v>6.6982499999999998</v>
      </c>
      <c r="AB346">
        <v>26.792999999999999</v>
      </c>
      <c r="AC346" s="1">
        <v>43714</v>
      </c>
      <c r="AD346" t="s">
        <v>726</v>
      </c>
      <c r="AE346">
        <v>0</v>
      </c>
      <c r="AF346">
        <v>4</v>
      </c>
      <c r="AG346" t="s">
        <v>550</v>
      </c>
      <c r="AH346">
        <v>12.29</v>
      </c>
      <c r="AI346" s="1">
        <v>44551</v>
      </c>
      <c r="AJ346">
        <v>10274657078</v>
      </c>
      <c r="AK346">
        <v>101729278</v>
      </c>
      <c r="AL346">
        <v>41.78</v>
      </c>
      <c r="AM346">
        <v>58.22</v>
      </c>
      <c r="AN346">
        <v>97.3</v>
      </c>
      <c r="AO346">
        <v>92.98</v>
      </c>
      <c r="AP346" t="s">
        <v>398</v>
      </c>
      <c r="AQ346" t="s">
        <v>46</v>
      </c>
      <c r="AR346">
        <v>-2.6673944305677502</v>
      </c>
      <c r="AS346" t="s">
        <v>35</v>
      </c>
      <c r="AT346" t="s">
        <v>35</v>
      </c>
      <c r="AU346" t="s">
        <v>403</v>
      </c>
      <c r="AV346" t="str">
        <f>_xlfn.IFNA(VLOOKUP($C346,[1]akclindata!$A:$U,17,FALSE),"NA")</f>
        <v>NA</v>
      </c>
      <c r="AW346" t="str">
        <f>_xlfn.IFNA(VLOOKUP($C346,[1]akclindata!$A:$U,17,FALSE),"NA")</f>
        <v>NA</v>
      </c>
      <c r="AX346" t="str">
        <f>_xlfn.IFNA(VLOOKUP($C346,[1]akclindata!$A:$U,7,FALSE),"NA")</f>
        <v>NA</v>
      </c>
      <c r="AY346" t="str">
        <f>_xlfn.IFNA(VLOOKUP($C346,[1]akclindata!$A:$U,8,FALSE),"NA")</f>
        <v>NA</v>
      </c>
      <c r="AZ346" t="str">
        <f>_xlfn.IFNA(VLOOKUP($C346,[1]akclindata!$A:$U,9,FALSE),"NA")</f>
        <v>NA</v>
      </c>
      <c r="BA346" t="str">
        <f>_xlfn.IFNA(VLOOKUP($C346,[1]akclindata!$A:$U,10,FALSE),"NA")</f>
        <v>NA</v>
      </c>
      <c r="BB346" t="str">
        <f>_xlfn.IFNA(VLOOKUP($C346,[1]akclindata!$A:$U,11,FALSE),"NA")</f>
        <v>NA</v>
      </c>
      <c r="BC346" s="1" t="str">
        <f>_xlfn.IFNA(VLOOKUP($C346,[1]akclindata!$A:$U,6,FALSE),"NA")</f>
        <v>NA</v>
      </c>
      <c r="BD346" s="1" t="str">
        <f>_xlfn.IFNA(VLOOKUP($C346,[1]akclindata!$A:$U,18,FALSE),"NA")</f>
        <v>NA</v>
      </c>
      <c r="BE346" s="1" t="str">
        <f>_xlfn.IFNA(VLOOKUP($C346,[1]akclindata!$A:$U,19,FALSE),"NA")</f>
        <v>NA</v>
      </c>
      <c r="BF346" s="1" t="str">
        <f>_xlfn.IFNA(VLOOKUP($C346,[1]akclindata!$A:$U,20,FALSE),"NA")</f>
        <v>NA</v>
      </c>
      <c r="BG346" t="str">
        <f>_xlfn.IFNA(VLOOKUP($C346,[1]akclindata!$A:$U,21,FALSE),"NA")</f>
        <v>NA</v>
      </c>
      <c r="BH346" s="1" t="str">
        <f>_xlfn.IFNA(VLOOKUP($C346,[2]Sheet1!$1:$1048576,6,FALSE),_xlfn.IFNA(VLOOKUP($C346,'[2]Transfer 06.03.22'!$1:$1048576,7,FALSE),_xlfn.IFNA(VLOOKUP($C346,'[2]Transfer 06.08.22'!$1:$1048576,7,FALSE),"None")))</f>
        <v>None</v>
      </c>
    </row>
    <row r="347" spans="1:60" x14ac:dyDescent="0.25">
      <c r="A347" t="s">
        <v>729</v>
      </c>
      <c r="B347">
        <v>3.2631437129205298E-2</v>
      </c>
      <c r="C347" t="e">
        <v>#N/A</v>
      </c>
      <c r="D347">
        <v>1</v>
      </c>
      <c r="E347">
        <v>4</v>
      </c>
      <c r="F347" s="1" t="s">
        <v>40</v>
      </c>
      <c r="G347" t="s">
        <v>35</v>
      </c>
      <c r="H347" t="s">
        <v>36</v>
      </c>
      <c r="I347" t="s">
        <v>398</v>
      </c>
      <c r="J347" t="s">
        <v>399</v>
      </c>
      <c r="K347">
        <v>1</v>
      </c>
      <c r="L347">
        <v>59</v>
      </c>
      <c r="M347" t="s">
        <v>40</v>
      </c>
      <c r="N347" t="s">
        <v>39</v>
      </c>
      <c r="O347" t="s">
        <v>40</v>
      </c>
      <c r="P347" t="s">
        <v>40</v>
      </c>
      <c r="Q347" t="s">
        <v>40</v>
      </c>
      <c r="S347" t="s">
        <v>40</v>
      </c>
      <c r="T347" t="s">
        <v>40</v>
      </c>
      <c r="U347" t="s">
        <v>40</v>
      </c>
      <c r="V347" t="s">
        <v>40</v>
      </c>
      <c r="X347" s="1">
        <v>43697</v>
      </c>
      <c r="Y347" t="s">
        <v>40</v>
      </c>
      <c r="Z347" t="s">
        <v>402</v>
      </c>
      <c r="AA347">
        <v>2.8330000000000002</v>
      </c>
      <c r="AB347">
        <v>11.332000000000001</v>
      </c>
      <c r="AC347" s="1">
        <v>43714</v>
      </c>
      <c r="AD347" t="s">
        <v>726</v>
      </c>
      <c r="AE347">
        <v>0</v>
      </c>
      <c r="AF347">
        <v>4</v>
      </c>
      <c r="AG347" t="s">
        <v>550</v>
      </c>
      <c r="AH347">
        <v>4.24</v>
      </c>
      <c r="AI347" s="1">
        <v>44551</v>
      </c>
      <c r="AJ347">
        <v>9104372704</v>
      </c>
      <c r="AK347">
        <v>90142304</v>
      </c>
      <c r="AL347">
        <v>41.58</v>
      </c>
      <c r="AM347">
        <v>58.42</v>
      </c>
      <c r="AN347">
        <v>97.43</v>
      </c>
      <c r="AO347">
        <v>93.34</v>
      </c>
      <c r="AP347" t="s">
        <v>398</v>
      </c>
      <c r="AQ347" t="s">
        <v>46</v>
      </c>
      <c r="AR347">
        <v>-1.47195576868578</v>
      </c>
      <c r="AS347" t="s">
        <v>35</v>
      </c>
      <c r="AT347" t="s">
        <v>35</v>
      </c>
      <c r="AU347" t="s">
        <v>403</v>
      </c>
      <c r="AV347" t="str">
        <f>_xlfn.IFNA(VLOOKUP($C347,[1]akclindata!$A:$U,17,FALSE),"NA")</f>
        <v>NA</v>
      </c>
      <c r="AW347" t="str">
        <f>_xlfn.IFNA(VLOOKUP($C347,[1]akclindata!$A:$U,17,FALSE),"NA")</f>
        <v>NA</v>
      </c>
      <c r="AX347" t="str">
        <f>_xlfn.IFNA(VLOOKUP($C347,[1]akclindata!$A:$U,7,FALSE),"NA")</f>
        <v>NA</v>
      </c>
      <c r="AY347" t="str">
        <f>_xlfn.IFNA(VLOOKUP($C347,[1]akclindata!$A:$U,8,FALSE),"NA")</f>
        <v>NA</v>
      </c>
      <c r="AZ347" t="str">
        <f>_xlfn.IFNA(VLOOKUP($C347,[1]akclindata!$A:$U,9,FALSE),"NA")</f>
        <v>NA</v>
      </c>
      <c r="BA347" t="str">
        <f>_xlfn.IFNA(VLOOKUP($C347,[1]akclindata!$A:$U,10,FALSE),"NA")</f>
        <v>NA</v>
      </c>
      <c r="BB347" t="str">
        <f>_xlfn.IFNA(VLOOKUP($C347,[1]akclindata!$A:$U,11,FALSE),"NA")</f>
        <v>NA</v>
      </c>
      <c r="BC347" s="1" t="str">
        <f>_xlfn.IFNA(VLOOKUP($C347,[1]akclindata!$A:$U,6,FALSE),"NA")</f>
        <v>NA</v>
      </c>
      <c r="BD347" s="1" t="str">
        <f>_xlfn.IFNA(VLOOKUP($C347,[1]akclindata!$A:$U,18,FALSE),"NA")</f>
        <v>NA</v>
      </c>
      <c r="BE347" s="1" t="str">
        <f>_xlfn.IFNA(VLOOKUP($C347,[1]akclindata!$A:$U,19,FALSE),"NA")</f>
        <v>NA</v>
      </c>
      <c r="BF347" s="1" t="str">
        <f>_xlfn.IFNA(VLOOKUP($C347,[1]akclindata!$A:$U,20,FALSE),"NA")</f>
        <v>NA</v>
      </c>
      <c r="BG347" t="str">
        <f>_xlfn.IFNA(VLOOKUP($C347,[1]akclindata!$A:$U,21,FALSE),"NA")</f>
        <v>NA</v>
      </c>
      <c r="BH347" s="1" t="str">
        <f>_xlfn.IFNA(VLOOKUP($C347,[2]Sheet1!$1:$1048576,6,FALSE),_xlfn.IFNA(VLOOKUP($C347,'[2]Transfer 06.03.22'!$1:$1048576,7,FALSE),_xlfn.IFNA(VLOOKUP($C347,'[2]Transfer 06.08.22'!$1:$1048576,7,FALSE),"None")))</f>
        <v>None</v>
      </c>
    </row>
    <row r="348" spans="1:60" x14ac:dyDescent="0.25">
      <c r="A348" t="s">
        <v>730</v>
      </c>
      <c r="B348">
        <v>8.4901291332998299E-2</v>
      </c>
      <c r="C348" t="e">
        <v>#N/A</v>
      </c>
      <c r="D348">
        <v>1</v>
      </c>
      <c r="E348">
        <v>2.1</v>
      </c>
      <c r="F348" s="1" t="s">
        <v>40</v>
      </c>
      <c r="G348" t="s">
        <v>35</v>
      </c>
      <c r="H348" t="s">
        <v>36</v>
      </c>
      <c r="I348" t="s">
        <v>398</v>
      </c>
      <c r="J348" t="s">
        <v>399</v>
      </c>
      <c r="K348">
        <v>1</v>
      </c>
      <c r="L348">
        <v>60</v>
      </c>
      <c r="M348" t="s">
        <v>40</v>
      </c>
      <c r="N348" t="s">
        <v>39</v>
      </c>
      <c r="O348" t="s">
        <v>40</v>
      </c>
      <c r="P348" t="s">
        <v>40</v>
      </c>
      <c r="Q348" t="s">
        <v>40</v>
      </c>
      <c r="S348" t="s">
        <v>40</v>
      </c>
      <c r="T348" t="s">
        <v>40</v>
      </c>
      <c r="U348" t="s">
        <v>40</v>
      </c>
      <c r="V348" t="s">
        <v>40</v>
      </c>
      <c r="X348" s="1">
        <v>43697</v>
      </c>
      <c r="Y348" t="s">
        <v>40</v>
      </c>
      <c r="Z348" t="s">
        <v>402</v>
      </c>
      <c r="AA348">
        <v>3.9195238099999998</v>
      </c>
      <c r="AB348">
        <v>8.2309999999999999</v>
      </c>
      <c r="AC348" s="1">
        <v>43714</v>
      </c>
      <c r="AD348" t="s">
        <v>726</v>
      </c>
      <c r="AE348">
        <v>0</v>
      </c>
      <c r="AF348">
        <v>4</v>
      </c>
      <c r="AG348" t="s">
        <v>550</v>
      </c>
      <c r="AH348">
        <v>5.91</v>
      </c>
      <c r="AI348" s="1">
        <v>44551</v>
      </c>
      <c r="AJ348">
        <v>13436598832</v>
      </c>
      <c r="AK348">
        <v>133035632</v>
      </c>
      <c r="AL348">
        <v>41.67</v>
      </c>
      <c r="AM348">
        <v>58.33</v>
      </c>
      <c r="AN348">
        <v>97.16</v>
      </c>
      <c r="AO348">
        <v>93.06</v>
      </c>
      <c r="AP348" t="s">
        <v>398</v>
      </c>
      <c r="AQ348" t="s">
        <v>46</v>
      </c>
      <c r="AR348">
        <v>-1.0325536466673699</v>
      </c>
      <c r="AS348" t="s">
        <v>35</v>
      </c>
      <c r="AT348" t="s">
        <v>35</v>
      </c>
      <c r="AU348" t="s">
        <v>403</v>
      </c>
      <c r="AV348" t="str">
        <f>_xlfn.IFNA(VLOOKUP($C348,[1]akclindata!$A:$U,17,FALSE),"NA")</f>
        <v>NA</v>
      </c>
      <c r="AW348" t="str">
        <f>_xlfn.IFNA(VLOOKUP($C348,[1]akclindata!$A:$U,17,FALSE),"NA")</f>
        <v>NA</v>
      </c>
      <c r="AX348" t="str">
        <f>_xlfn.IFNA(VLOOKUP($C348,[1]akclindata!$A:$U,7,FALSE),"NA")</f>
        <v>NA</v>
      </c>
      <c r="AY348" t="str">
        <f>_xlfn.IFNA(VLOOKUP($C348,[1]akclindata!$A:$U,8,FALSE),"NA")</f>
        <v>NA</v>
      </c>
      <c r="AZ348" t="str">
        <f>_xlfn.IFNA(VLOOKUP($C348,[1]akclindata!$A:$U,9,FALSE),"NA")</f>
        <v>NA</v>
      </c>
      <c r="BA348" t="str">
        <f>_xlfn.IFNA(VLOOKUP($C348,[1]akclindata!$A:$U,10,FALSE),"NA")</f>
        <v>NA</v>
      </c>
      <c r="BB348" t="str">
        <f>_xlfn.IFNA(VLOOKUP($C348,[1]akclindata!$A:$U,11,FALSE),"NA")</f>
        <v>NA</v>
      </c>
      <c r="BC348" s="1" t="str">
        <f>_xlfn.IFNA(VLOOKUP($C348,[1]akclindata!$A:$U,6,FALSE),"NA")</f>
        <v>NA</v>
      </c>
      <c r="BD348" s="1" t="str">
        <f>_xlfn.IFNA(VLOOKUP($C348,[1]akclindata!$A:$U,18,FALSE),"NA")</f>
        <v>NA</v>
      </c>
      <c r="BE348" s="1" t="str">
        <f>_xlfn.IFNA(VLOOKUP($C348,[1]akclindata!$A:$U,19,FALSE),"NA")</f>
        <v>NA</v>
      </c>
      <c r="BF348" s="1" t="str">
        <f>_xlfn.IFNA(VLOOKUP($C348,[1]akclindata!$A:$U,20,FALSE),"NA")</f>
        <v>NA</v>
      </c>
      <c r="BG348" t="str">
        <f>_xlfn.IFNA(VLOOKUP($C348,[1]akclindata!$A:$U,21,FALSE),"NA")</f>
        <v>NA</v>
      </c>
      <c r="BH348" s="1" t="str">
        <f>_xlfn.IFNA(VLOOKUP($C348,[2]Sheet1!$1:$1048576,6,FALSE),_xlfn.IFNA(VLOOKUP($C348,'[2]Transfer 06.03.22'!$1:$1048576,7,FALSE),_xlfn.IFNA(VLOOKUP($C348,'[2]Transfer 06.08.22'!$1:$1048576,7,FALSE),"None")))</f>
        <v>None</v>
      </c>
    </row>
    <row r="349" spans="1:60" x14ac:dyDescent="0.25">
      <c r="A349" t="s">
        <v>731</v>
      </c>
      <c r="B349">
        <v>1.6055952582855901E-2</v>
      </c>
      <c r="C349" t="e">
        <v>#N/A</v>
      </c>
      <c r="D349">
        <v>1</v>
      </c>
      <c r="E349">
        <v>5</v>
      </c>
      <c r="F349" s="1" t="s">
        <v>40</v>
      </c>
      <c r="G349" t="s">
        <v>35</v>
      </c>
      <c r="H349" t="s">
        <v>36</v>
      </c>
      <c r="I349" t="s">
        <v>398</v>
      </c>
      <c r="J349" t="s">
        <v>399</v>
      </c>
      <c r="K349">
        <v>1</v>
      </c>
      <c r="L349">
        <v>58</v>
      </c>
      <c r="M349" t="s">
        <v>40</v>
      </c>
      <c r="N349" t="s">
        <v>39</v>
      </c>
      <c r="O349" t="s">
        <v>40</v>
      </c>
      <c r="P349" t="s">
        <v>40</v>
      </c>
      <c r="Q349" t="s">
        <v>40</v>
      </c>
      <c r="S349" t="s">
        <v>40</v>
      </c>
      <c r="T349" t="s">
        <v>40</v>
      </c>
      <c r="U349" t="s">
        <v>40</v>
      </c>
      <c r="V349" t="s">
        <v>40</v>
      </c>
      <c r="X349" s="1">
        <v>43697</v>
      </c>
      <c r="Y349" t="s">
        <v>40</v>
      </c>
      <c r="Z349" t="s">
        <v>402</v>
      </c>
      <c r="AA349">
        <v>4.1527000000000003</v>
      </c>
      <c r="AB349">
        <v>20.763500000000001</v>
      </c>
      <c r="AC349" s="1">
        <v>43714</v>
      </c>
      <c r="AD349" t="s">
        <v>732</v>
      </c>
      <c r="AE349">
        <v>0</v>
      </c>
      <c r="AF349">
        <v>4</v>
      </c>
      <c r="AG349" t="s">
        <v>440</v>
      </c>
      <c r="AH349">
        <v>1.92</v>
      </c>
      <c r="AI349" s="1">
        <v>44551</v>
      </c>
      <c r="AJ349">
        <v>14441933844</v>
      </c>
      <c r="AK349">
        <v>142989444</v>
      </c>
      <c r="AL349">
        <v>41.98</v>
      </c>
      <c r="AM349">
        <v>58.02</v>
      </c>
      <c r="AN349">
        <v>97.44</v>
      </c>
      <c r="AO349">
        <v>93.46</v>
      </c>
      <c r="AP349" t="s">
        <v>398</v>
      </c>
      <c r="AQ349" t="s">
        <v>46</v>
      </c>
      <c r="AR349">
        <v>-1.7873343258071299</v>
      </c>
      <c r="AS349" t="s">
        <v>35</v>
      </c>
      <c r="AT349" t="s">
        <v>35</v>
      </c>
      <c r="AU349" t="s">
        <v>403</v>
      </c>
      <c r="AV349" t="str">
        <f>_xlfn.IFNA(VLOOKUP($C349,[1]akclindata!$A:$U,17,FALSE),"NA")</f>
        <v>NA</v>
      </c>
      <c r="AW349" t="str">
        <f>_xlfn.IFNA(VLOOKUP($C349,[1]akclindata!$A:$U,17,FALSE),"NA")</f>
        <v>NA</v>
      </c>
      <c r="AX349" t="str">
        <f>_xlfn.IFNA(VLOOKUP($C349,[1]akclindata!$A:$U,7,FALSE),"NA")</f>
        <v>NA</v>
      </c>
      <c r="AY349" t="str">
        <f>_xlfn.IFNA(VLOOKUP($C349,[1]akclindata!$A:$U,8,FALSE),"NA")</f>
        <v>NA</v>
      </c>
      <c r="AZ349" t="str">
        <f>_xlfn.IFNA(VLOOKUP($C349,[1]akclindata!$A:$U,9,FALSE),"NA")</f>
        <v>NA</v>
      </c>
      <c r="BA349" t="str">
        <f>_xlfn.IFNA(VLOOKUP($C349,[1]akclindata!$A:$U,10,FALSE),"NA")</f>
        <v>NA</v>
      </c>
      <c r="BB349" t="str">
        <f>_xlfn.IFNA(VLOOKUP($C349,[1]akclindata!$A:$U,11,FALSE),"NA")</f>
        <v>NA</v>
      </c>
      <c r="BC349" s="1" t="str">
        <f>_xlfn.IFNA(VLOOKUP($C349,[1]akclindata!$A:$U,6,FALSE),"NA")</f>
        <v>NA</v>
      </c>
      <c r="BD349" s="1" t="str">
        <f>_xlfn.IFNA(VLOOKUP($C349,[1]akclindata!$A:$U,18,FALSE),"NA")</f>
        <v>NA</v>
      </c>
      <c r="BE349" s="1" t="str">
        <f>_xlfn.IFNA(VLOOKUP($C349,[1]akclindata!$A:$U,19,FALSE),"NA")</f>
        <v>NA</v>
      </c>
      <c r="BF349" s="1" t="str">
        <f>_xlfn.IFNA(VLOOKUP($C349,[1]akclindata!$A:$U,20,FALSE),"NA")</f>
        <v>NA</v>
      </c>
      <c r="BG349" t="str">
        <f>_xlfn.IFNA(VLOOKUP($C349,[1]akclindata!$A:$U,21,FALSE),"NA")</f>
        <v>NA</v>
      </c>
      <c r="BH349" s="1" t="str">
        <f>_xlfn.IFNA(VLOOKUP($C349,[2]Sheet1!$1:$1048576,6,FALSE),_xlfn.IFNA(VLOOKUP($C349,'[2]Transfer 06.03.22'!$1:$1048576,7,FALSE),_xlfn.IFNA(VLOOKUP($C349,'[2]Transfer 06.08.22'!$1:$1048576,7,FALSE),"None")))</f>
        <v>None</v>
      </c>
    </row>
    <row r="350" spans="1:60" x14ac:dyDescent="0.25">
      <c r="A350" t="s">
        <v>733</v>
      </c>
      <c r="B350">
        <v>1.53986836445603E-3</v>
      </c>
      <c r="C350" t="e">
        <v>#N/A</v>
      </c>
      <c r="D350">
        <v>1</v>
      </c>
      <c r="E350">
        <v>2</v>
      </c>
      <c r="F350" s="1" t="s">
        <v>40</v>
      </c>
      <c r="G350" t="s">
        <v>35</v>
      </c>
      <c r="H350" t="s">
        <v>36</v>
      </c>
      <c r="I350" t="s">
        <v>398</v>
      </c>
      <c r="J350" t="s">
        <v>399</v>
      </c>
      <c r="K350">
        <v>2</v>
      </c>
      <c r="L350">
        <v>63</v>
      </c>
      <c r="M350" t="s">
        <v>40</v>
      </c>
      <c r="N350" t="s">
        <v>39</v>
      </c>
      <c r="O350" t="s">
        <v>40</v>
      </c>
      <c r="P350" t="s">
        <v>40</v>
      </c>
      <c r="Q350" t="s">
        <v>40</v>
      </c>
      <c r="S350" t="s">
        <v>40</v>
      </c>
      <c r="T350" t="s">
        <v>40</v>
      </c>
      <c r="U350" t="s">
        <v>40</v>
      </c>
      <c r="V350" t="s">
        <v>40</v>
      </c>
      <c r="X350" s="1">
        <v>43698</v>
      </c>
      <c r="Y350" t="s">
        <v>40</v>
      </c>
      <c r="Z350" t="s">
        <v>402</v>
      </c>
      <c r="AA350">
        <v>4.4669999999999996</v>
      </c>
      <c r="AB350">
        <v>8.9339999999999993</v>
      </c>
      <c r="AC350" s="1">
        <v>43714</v>
      </c>
      <c r="AD350" t="s">
        <v>732</v>
      </c>
      <c r="AE350">
        <v>0</v>
      </c>
      <c r="AF350">
        <v>4</v>
      </c>
      <c r="AG350" t="s">
        <v>440</v>
      </c>
      <c r="AH350">
        <v>9.73</v>
      </c>
      <c r="AI350" s="1">
        <v>44551</v>
      </c>
      <c r="AJ350">
        <v>8769000386</v>
      </c>
      <c r="AK350">
        <v>86821786</v>
      </c>
      <c r="AL350">
        <v>42.31</v>
      </c>
      <c r="AM350">
        <v>57.69</v>
      </c>
      <c r="AN350">
        <v>97.07</v>
      </c>
      <c r="AO350">
        <v>92.6</v>
      </c>
      <c r="AP350" t="s">
        <v>398</v>
      </c>
      <c r="AQ350" t="s">
        <v>53</v>
      </c>
      <c r="AR350">
        <v>-2.8118471314503699</v>
      </c>
      <c r="AS350" t="s">
        <v>35</v>
      </c>
      <c r="AT350" t="s">
        <v>35</v>
      </c>
      <c r="AU350" t="s">
        <v>410</v>
      </c>
      <c r="AV350" t="str">
        <f>_xlfn.IFNA(VLOOKUP($C350,[1]akclindata!$A:$U,17,FALSE),"NA")</f>
        <v>NA</v>
      </c>
      <c r="AW350" t="str">
        <f>_xlfn.IFNA(VLOOKUP($C350,[1]akclindata!$A:$U,17,FALSE),"NA")</f>
        <v>NA</v>
      </c>
      <c r="AX350" t="str">
        <f>_xlfn.IFNA(VLOOKUP($C350,[1]akclindata!$A:$U,7,FALSE),"NA")</f>
        <v>NA</v>
      </c>
      <c r="AY350" t="str">
        <f>_xlfn.IFNA(VLOOKUP($C350,[1]akclindata!$A:$U,8,FALSE),"NA")</f>
        <v>NA</v>
      </c>
      <c r="AZ350" t="str">
        <f>_xlfn.IFNA(VLOOKUP($C350,[1]akclindata!$A:$U,9,FALSE),"NA")</f>
        <v>NA</v>
      </c>
      <c r="BA350" t="str">
        <f>_xlfn.IFNA(VLOOKUP($C350,[1]akclindata!$A:$U,10,FALSE),"NA")</f>
        <v>NA</v>
      </c>
      <c r="BB350" t="str">
        <f>_xlfn.IFNA(VLOOKUP($C350,[1]akclindata!$A:$U,11,FALSE),"NA")</f>
        <v>NA</v>
      </c>
      <c r="BC350" s="1" t="str">
        <f>_xlfn.IFNA(VLOOKUP($C350,[1]akclindata!$A:$U,6,FALSE),"NA")</f>
        <v>NA</v>
      </c>
      <c r="BD350" s="1" t="str">
        <f>_xlfn.IFNA(VLOOKUP($C350,[1]akclindata!$A:$U,18,FALSE),"NA")</f>
        <v>NA</v>
      </c>
      <c r="BE350" s="1" t="str">
        <f>_xlfn.IFNA(VLOOKUP($C350,[1]akclindata!$A:$U,19,FALSE),"NA")</f>
        <v>NA</v>
      </c>
      <c r="BF350" s="1" t="str">
        <f>_xlfn.IFNA(VLOOKUP($C350,[1]akclindata!$A:$U,20,FALSE),"NA")</f>
        <v>NA</v>
      </c>
      <c r="BG350" t="str">
        <f>_xlfn.IFNA(VLOOKUP($C350,[1]akclindata!$A:$U,21,FALSE),"NA")</f>
        <v>NA</v>
      </c>
      <c r="BH350" s="1" t="str">
        <f>_xlfn.IFNA(VLOOKUP($C350,[2]Sheet1!$1:$1048576,6,FALSE),_xlfn.IFNA(VLOOKUP($C350,'[2]Transfer 06.03.22'!$1:$1048576,7,FALSE),_xlfn.IFNA(VLOOKUP($C350,'[2]Transfer 06.08.22'!$1:$1048576,7,FALSE),"None")))</f>
        <v>None</v>
      </c>
    </row>
    <row r="351" spans="1:60" x14ac:dyDescent="0.25">
      <c r="A351" t="s">
        <v>734</v>
      </c>
      <c r="B351">
        <v>3.4276895367953697E-2</v>
      </c>
      <c r="C351" t="e">
        <v>#N/A</v>
      </c>
      <c r="D351">
        <v>1</v>
      </c>
      <c r="E351">
        <v>5</v>
      </c>
      <c r="F351" s="1" t="s">
        <v>40</v>
      </c>
      <c r="G351" t="s">
        <v>35</v>
      </c>
      <c r="H351" t="s">
        <v>36</v>
      </c>
      <c r="I351" t="s">
        <v>398</v>
      </c>
      <c r="J351" t="s">
        <v>399</v>
      </c>
      <c r="K351">
        <v>1</v>
      </c>
      <c r="L351">
        <v>53</v>
      </c>
      <c r="M351" t="s">
        <v>40</v>
      </c>
      <c r="N351" t="s">
        <v>39</v>
      </c>
      <c r="O351" t="s">
        <v>40</v>
      </c>
      <c r="P351" t="s">
        <v>40</v>
      </c>
      <c r="Q351" t="s">
        <v>40</v>
      </c>
      <c r="S351" t="s">
        <v>40</v>
      </c>
      <c r="T351" t="s">
        <v>40</v>
      </c>
      <c r="U351" t="s">
        <v>40</v>
      </c>
      <c r="V351" t="s">
        <v>40</v>
      </c>
      <c r="X351" s="1">
        <v>43698</v>
      </c>
      <c r="Y351" t="s">
        <v>40</v>
      </c>
      <c r="Z351" t="s">
        <v>402</v>
      </c>
      <c r="AA351">
        <v>0.83199999999999996</v>
      </c>
      <c r="AB351">
        <v>4.16</v>
      </c>
      <c r="AC351" s="1">
        <v>43715</v>
      </c>
      <c r="AD351" t="s">
        <v>735</v>
      </c>
      <c r="AE351">
        <v>0</v>
      </c>
      <c r="AF351">
        <v>4</v>
      </c>
      <c r="AG351" t="s">
        <v>440</v>
      </c>
      <c r="AH351">
        <v>0</v>
      </c>
      <c r="AI351" s="1">
        <v>44551</v>
      </c>
      <c r="AJ351">
        <v>8813173140</v>
      </c>
      <c r="AK351">
        <v>87259140</v>
      </c>
      <c r="AL351">
        <v>41.22</v>
      </c>
      <c r="AM351">
        <v>58.78</v>
      </c>
      <c r="AN351">
        <v>97.47</v>
      </c>
      <c r="AO351">
        <v>93.4</v>
      </c>
      <c r="AP351" t="s">
        <v>398</v>
      </c>
      <c r="AQ351" t="s">
        <v>46</v>
      </c>
      <c r="AR351">
        <v>-1.4498511431118699</v>
      </c>
      <c r="AS351" t="s">
        <v>35</v>
      </c>
      <c r="AT351" t="s">
        <v>35</v>
      </c>
      <c r="AU351" t="s">
        <v>403</v>
      </c>
      <c r="AV351" t="str">
        <f>_xlfn.IFNA(VLOOKUP($C351,[1]akclindata!$A:$U,17,FALSE),"NA")</f>
        <v>NA</v>
      </c>
      <c r="AW351" t="str">
        <f>_xlfn.IFNA(VLOOKUP($C351,[1]akclindata!$A:$U,17,FALSE),"NA")</f>
        <v>NA</v>
      </c>
      <c r="AX351" t="str">
        <f>_xlfn.IFNA(VLOOKUP($C351,[1]akclindata!$A:$U,7,FALSE),"NA")</f>
        <v>NA</v>
      </c>
      <c r="AY351" t="str">
        <f>_xlfn.IFNA(VLOOKUP($C351,[1]akclindata!$A:$U,8,FALSE),"NA")</f>
        <v>NA</v>
      </c>
      <c r="AZ351" t="str">
        <f>_xlfn.IFNA(VLOOKUP($C351,[1]akclindata!$A:$U,9,FALSE),"NA")</f>
        <v>NA</v>
      </c>
      <c r="BA351" t="str">
        <f>_xlfn.IFNA(VLOOKUP($C351,[1]akclindata!$A:$U,10,FALSE),"NA")</f>
        <v>NA</v>
      </c>
      <c r="BB351" t="str">
        <f>_xlfn.IFNA(VLOOKUP($C351,[1]akclindata!$A:$U,11,FALSE),"NA")</f>
        <v>NA</v>
      </c>
      <c r="BC351" s="1" t="str">
        <f>_xlfn.IFNA(VLOOKUP($C351,[1]akclindata!$A:$U,6,FALSE),"NA")</f>
        <v>NA</v>
      </c>
      <c r="BD351" s="1" t="str">
        <f>_xlfn.IFNA(VLOOKUP($C351,[1]akclindata!$A:$U,18,FALSE),"NA")</f>
        <v>NA</v>
      </c>
      <c r="BE351" s="1" t="str">
        <f>_xlfn.IFNA(VLOOKUP($C351,[1]akclindata!$A:$U,19,FALSE),"NA")</f>
        <v>NA</v>
      </c>
      <c r="BF351" s="1" t="str">
        <f>_xlfn.IFNA(VLOOKUP($C351,[1]akclindata!$A:$U,20,FALSE),"NA")</f>
        <v>NA</v>
      </c>
      <c r="BG351" t="str">
        <f>_xlfn.IFNA(VLOOKUP($C351,[1]akclindata!$A:$U,21,FALSE),"NA")</f>
        <v>NA</v>
      </c>
      <c r="BH351" s="1" t="str">
        <f>_xlfn.IFNA(VLOOKUP($C351,[2]Sheet1!$1:$1048576,6,FALSE),_xlfn.IFNA(VLOOKUP($C351,'[2]Transfer 06.03.22'!$1:$1048576,7,FALSE),_xlfn.IFNA(VLOOKUP($C351,'[2]Transfer 06.08.22'!$1:$1048576,7,FALSE),"None")))</f>
        <v>None</v>
      </c>
    </row>
    <row r="352" spans="1:60" x14ac:dyDescent="0.25">
      <c r="A352" t="s">
        <v>736</v>
      </c>
      <c r="B352">
        <v>2.2918569724727899E-3</v>
      </c>
      <c r="C352" t="e">
        <v>#N/A</v>
      </c>
      <c r="D352">
        <v>1</v>
      </c>
      <c r="E352">
        <v>3.2</v>
      </c>
      <c r="F352" s="1" t="s">
        <v>40</v>
      </c>
      <c r="G352" t="s">
        <v>35</v>
      </c>
      <c r="H352" t="s">
        <v>36</v>
      </c>
      <c r="I352" t="s">
        <v>398</v>
      </c>
      <c r="J352" t="s">
        <v>399</v>
      </c>
      <c r="K352">
        <v>2</v>
      </c>
      <c r="L352">
        <v>51</v>
      </c>
      <c r="M352" t="s">
        <v>40</v>
      </c>
      <c r="N352" t="s">
        <v>39</v>
      </c>
      <c r="O352" t="s">
        <v>40</v>
      </c>
      <c r="P352" t="s">
        <v>40</v>
      </c>
      <c r="Q352" t="s">
        <v>40</v>
      </c>
      <c r="S352" t="s">
        <v>40</v>
      </c>
      <c r="T352" t="s">
        <v>40</v>
      </c>
      <c r="U352" t="s">
        <v>40</v>
      </c>
      <c r="V352" t="s">
        <v>40</v>
      </c>
      <c r="X352" s="1">
        <v>43698</v>
      </c>
      <c r="Y352" t="s">
        <v>40</v>
      </c>
      <c r="Z352" t="s">
        <v>402</v>
      </c>
      <c r="AA352">
        <v>11.1853125</v>
      </c>
      <c r="AB352">
        <v>35.792999999999999</v>
      </c>
      <c r="AC352" s="1">
        <v>43715</v>
      </c>
      <c r="AD352" t="s">
        <v>735</v>
      </c>
      <c r="AE352">
        <v>0</v>
      </c>
      <c r="AF352">
        <v>4</v>
      </c>
      <c r="AG352" t="s">
        <v>440</v>
      </c>
      <c r="AH352">
        <v>0</v>
      </c>
      <c r="AI352" s="1">
        <v>44551</v>
      </c>
      <c r="AJ352">
        <v>9786311372</v>
      </c>
      <c r="AK352">
        <v>96894172</v>
      </c>
      <c r="AL352">
        <v>41.97</v>
      </c>
      <c r="AM352">
        <v>58.03</v>
      </c>
      <c r="AN352">
        <v>97.56</v>
      </c>
      <c r="AO352">
        <v>93.45</v>
      </c>
      <c r="AP352" t="s">
        <v>398</v>
      </c>
      <c r="AQ352" t="s">
        <v>53</v>
      </c>
      <c r="AR352">
        <v>-2.6388160056290499</v>
      </c>
      <c r="AS352" t="s">
        <v>35</v>
      </c>
      <c r="AT352" t="s">
        <v>35</v>
      </c>
      <c r="AU352" t="s">
        <v>410</v>
      </c>
      <c r="AV352" t="str">
        <f>_xlfn.IFNA(VLOOKUP($C352,[1]akclindata!$A:$U,17,FALSE),"NA")</f>
        <v>NA</v>
      </c>
      <c r="AW352" t="str">
        <f>_xlfn.IFNA(VLOOKUP($C352,[1]akclindata!$A:$U,17,FALSE),"NA")</f>
        <v>NA</v>
      </c>
      <c r="AX352" t="str">
        <f>_xlfn.IFNA(VLOOKUP($C352,[1]akclindata!$A:$U,7,FALSE),"NA")</f>
        <v>NA</v>
      </c>
      <c r="AY352" t="str">
        <f>_xlfn.IFNA(VLOOKUP($C352,[1]akclindata!$A:$U,8,FALSE),"NA")</f>
        <v>NA</v>
      </c>
      <c r="AZ352" t="str">
        <f>_xlfn.IFNA(VLOOKUP($C352,[1]akclindata!$A:$U,9,FALSE),"NA")</f>
        <v>NA</v>
      </c>
      <c r="BA352" t="str">
        <f>_xlfn.IFNA(VLOOKUP($C352,[1]akclindata!$A:$U,10,FALSE),"NA")</f>
        <v>NA</v>
      </c>
      <c r="BB352" t="str">
        <f>_xlfn.IFNA(VLOOKUP($C352,[1]akclindata!$A:$U,11,FALSE),"NA")</f>
        <v>NA</v>
      </c>
      <c r="BC352" s="1" t="str">
        <f>_xlfn.IFNA(VLOOKUP($C352,[1]akclindata!$A:$U,6,FALSE),"NA")</f>
        <v>NA</v>
      </c>
      <c r="BD352" s="1" t="str">
        <f>_xlfn.IFNA(VLOOKUP($C352,[1]akclindata!$A:$U,18,FALSE),"NA")</f>
        <v>NA</v>
      </c>
      <c r="BE352" s="1" t="str">
        <f>_xlfn.IFNA(VLOOKUP($C352,[1]akclindata!$A:$U,19,FALSE),"NA")</f>
        <v>NA</v>
      </c>
      <c r="BF352" s="1" t="str">
        <f>_xlfn.IFNA(VLOOKUP($C352,[1]akclindata!$A:$U,20,FALSE),"NA")</f>
        <v>NA</v>
      </c>
      <c r="BG352" t="str">
        <f>_xlfn.IFNA(VLOOKUP($C352,[1]akclindata!$A:$U,21,FALSE),"NA")</f>
        <v>NA</v>
      </c>
      <c r="BH352" s="1" t="str">
        <f>_xlfn.IFNA(VLOOKUP($C352,[2]Sheet1!$1:$1048576,6,FALSE),_xlfn.IFNA(VLOOKUP($C352,'[2]Transfer 06.03.22'!$1:$1048576,7,FALSE),_xlfn.IFNA(VLOOKUP($C352,'[2]Transfer 06.08.22'!$1:$1048576,7,FALSE),"None")))</f>
        <v>None</v>
      </c>
    </row>
    <row r="353" spans="1:60" x14ac:dyDescent="0.25">
      <c r="A353" t="s">
        <v>737</v>
      </c>
      <c r="B353">
        <v>1.9726681712860201E-2</v>
      </c>
      <c r="C353" t="e">
        <v>#N/A</v>
      </c>
      <c r="D353">
        <v>1</v>
      </c>
      <c r="E353">
        <v>2.8</v>
      </c>
      <c r="F353" s="1" t="s">
        <v>40</v>
      </c>
      <c r="G353" t="s">
        <v>35</v>
      </c>
      <c r="H353" t="s">
        <v>36</v>
      </c>
      <c r="I353" t="s">
        <v>398</v>
      </c>
      <c r="J353" t="s">
        <v>399</v>
      </c>
      <c r="K353">
        <v>2</v>
      </c>
      <c r="L353">
        <v>54</v>
      </c>
      <c r="M353" t="s">
        <v>40</v>
      </c>
      <c r="N353" t="s">
        <v>39</v>
      </c>
      <c r="O353" t="s">
        <v>40</v>
      </c>
      <c r="P353" t="s">
        <v>40</v>
      </c>
      <c r="Q353" t="s">
        <v>40</v>
      </c>
      <c r="S353" t="s">
        <v>40</v>
      </c>
      <c r="T353" t="s">
        <v>40</v>
      </c>
      <c r="U353" t="s">
        <v>40</v>
      </c>
      <c r="V353" t="s">
        <v>40</v>
      </c>
      <c r="X353" s="1">
        <v>43698</v>
      </c>
      <c r="Y353" t="s">
        <v>40</v>
      </c>
      <c r="Z353" t="s">
        <v>402</v>
      </c>
      <c r="AA353">
        <v>4.184642857</v>
      </c>
      <c r="AB353">
        <v>11.717000000000001</v>
      </c>
      <c r="AC353" s="1">
        <v>43715</v>
      </c>
      <c r="AD353" t="s">
        <v>735</v>
      </c>
      <c r="AE353">
        <v>0</v>
      </c>
      <c r="AF353">
        <v>4</v>
      </c>
      <c r="AG353" t="s">
        <v>440</v>
      </c>
      <c r="AH353">
        <v>0</v>
      </c>
      <c r="AI353" s="1">
        <v>44551</v>
      </c>
      <c r="AJ353">
        <v>12756620170</v>
      </c>
      <c r="AK353">
        <v>126303170</v>
      </c>
      <c r="AL353">
        <v>41.5</v>
      </c>
      <c r="AM353">
        <v>58.5</v>
      </c>
      <c r="AN353">
        <v>97.67</v>
      </c>
      <c r="AO353">
        <v>93.67</v>
      </c>
      <c r="AP353" t="s">
        <v>398</v>
      </c>
      <c r="AQ353" t="s">
        <v>53</v>
      </c>
      <c r="AR353">
        <v>-1.696293144535</v>
      </c>
      <c r="AS353" t="s">
        <v>35</v>
      </c>
      <c r="AT353" t="s">
        <v>35</v>
      </c>
      <c r="AU353" t="s">
        <v>410</v>
      </c>
      <c r="AV353" t="str">
        <f>_xlfn.IFNA(VLOOKUP($C353,[1]akclindata!$A:$U,17,FALSE),"NA")</f>
        <v>NA</v>
      </c>
      <c r="AW353" t="str">
        <f>_xlfn.IFNA(VLOOKUP($C353,[1]akclindata!$A:$U,17,FALSE),"NA")</f>
        <v>NA</v>
      </c>
      <c r="AX353" t="str">
        <f>_xlfn.IFNA(VLOOKUP($C353,[1]akclindata!$A:$U,7,FALSE),"NA")</f>
        <v>NA</v>
      </c>
      <c r="AY353" t="str">
        <f>_xlfn.IFNA(VLOOKUP($C353,[1]akclindata!$A:$U,8,FALSE),"NA")</f>
        <v>NA</v>
      </c>
      <c r="AZ353" t="str">
        <f>_xlfn.IFNA(VLOOKUP($C353,[1]akclindata!$A:$U,9,FALSE),"NA")</f>
        <v>NA</v>
      </c>
      <c r="BA353" t="str">
        <f>_xlfn.IFNA(VLOOKUP($C353,[1]akclindata!$A:$U,10,FALSE),"NA")</f>
        <v>NA</v>
      </c>
      <c r="BB353" t="str">
        <f>_xlfn.IFNA(VLOOKUP($C353,[1]akclindata!$A:$U,11,FALSE),"NA")</f>
        <v>NA</v>
      </c>
      <c r="BC353" s="1" t="str">
        <f>_xlfn.IFNA(VLOOKUP($C353,[1]akclindata!$A:$U,6,FALSE),"NA")</f>
        <v>NA</v>
      </c>
      <c r="BD353" s="1" t="str">
        <f>_xlfn.IFNA(VLOOKUP($C353,[1]akclindata!$A:$U,18,FALSE),"NA")</f>
        <v>NA</v>
      </c>
      <c r="BE353" s="1" t="str">
        <f>_xlfn.IFNA(VLOOKUP($C353,[1]akclindata!$A:$U,19,FALSE),"NA")</f>
        <v>NA</v>
      </c>
      <c r="BF353" s="1" t="str">
        <f>_xlfn.IFNA(VLOOKUP($C353,[1]akclindata!$A:$U,20,FALSE),"NA")</f>
        <v>NA</v>
      </c>
      <c r="BG353" t="str">
        <f>_xlfn.IFNA(VLOOKUP($C353,[1]akclindata!$A:$U,21,FALSE),"NA")</f>
        <v>NA</v>
      </c>
      <c r="BH353" s="1" t="str">
        <f>_xlfn.IFNA(VLOOKUP($C353,[2]Sheet1!$1:$1048576,6,FALSE),_xlfn.IFNA(VLOOKUP($C353,'[2]Transfer 06.03.22'!$1:$1048576,7,FALSE),_xlfn.IFNA(VLOOKUP($C353,'[2]Transfer 06.08.22'!$1:$1048576,7,FALSE),"None")))</f>
        <v>None</v>
      </c>
    </row>
    <row r="354" spans="1:60" x14ac:dyDescent="0.25">
      <c r="A354" t="s">
        <v>738</v>
      </c>
      <c r="B354">
        <v>3.0111635927170002E-2</v>
      </c>
      <c r="C354" t="e">
        <v>#N/A</v>
      </c>
      <c r="D354">
        <v>1</v>
      </c>
      <c r="E354">
        <v>3.3</v>
      </c>
      <c r="F354" s="1" t="s">
        <v>40</v>
      </c>
      <c r="G354" t="s">
        <v>35</v>
      </c>
      <c r="H354" t="s">
        <v>36</v>
      </c>
      <c r="I354" t="s">
        <v>398</v>
      </c>
      <c r="J354" t="s">
        <v>399</v>
      </c>
      <c r="K354">
        <v>1</v>
      </c>
      <c r="L354">
        <v>52</v>
      </c>
      <c r="M354" t="s">
        <v>40</v>
      </c>
      <c r="N354" t="s">
        <v>39</v>
      </c>
      <c r="O354" t="s">
        <v>40</v>
      </c>
      <c r="P354" t="s">
        <v>40</v>
      </c>
      <c r="Q354" t="s">
        <v>40</v>
      </c>
      <c r="S354" t="s">
        <v>40</v>
      </c>
      <c r="T354" t="s">
        <v>40</v>
      </c>
      <c r="U354" t="s">
        <v>40</v>
      </c>
      <c r="V354" t="s">
        <v>40</v>
      </c>
      <c r="X354" s="1">
        <v>43698</v>
      </c>
      <c r="Y354" t="s">
        <v>40</v>
      </c>
      <c r="Z354" t="s">
        <v>402</v>
      </c>
      <c r="AA354">
        <v>3.0034848479999998</v>
      </c>
      <c r="AB354">
        <v>9.9115000000000002</v>
      </c>
      <c r="AC354" s="1">
        <v>43715</v>
      </c>
      <c r="AD354" t="s">
        <v>735</v>
      </c>
      <c r="AE354">
        <v>0</v>
      </c>
      <c r="AF354">
        <v>4</v>
      </c>
      <c r="AG354" t="s">
        <v>440</v>
      </c>
      <c r="AH354">
        <v>0</v>
      </c>
      <c r="AI354" s="1">
        <v>44551</v>
      </c>
      <c r="AJ354">
        <v>5377429678</v>
      </c>
      <c r="AK354">
        <v>53241878</v>
      </c>
      <c r="AL354">
        <v>42.31</v>
      </c>
      <c r="AM354">
        <v>57.69</v>
      </c>
      <c r="AN354">
        <v>97.59</v>
      </c>
      <c r="AO354">
        <v>93.41</v>
      </c>
      <c r="AP354" t="s">
        <v>398</v>
      </c>
      <c r="AQ354" t="s">
        <v>46</v>
      </c>
      <c r="AR354">
        <v>-1.50798739822784</v>
      </c>
      <c r="AS354" t="s">
        <v>35</v>
      </c>
      <c r="AT354" t="s">
        <v>35</v>
      </c>
      <c r="AU354" t="s">
        <v>403</v>
      </c>
      <c r="AV354" t="str">
        <f>_xlfn.IFNA(VLOOKUP($C354,[1]akclindata!$A:$U,17,FALSE),"NA")</f>
        <v>NA</v>
      </c>
      <c r="AW354" t="str">
        <f>_xlfn.IFNA(VLOOKUP($C354,[1]akclindata!$A:$U,17,FALSE),"NA")</f>
        <v>NA</v>
      </c>
      <c r="AX354" t="str">
        <f>_xlfn.IFNA(VLOOKUP($C354,[1]akclindata!$A:$U,7,FALSE),"NA")</f>
        <v>NA</v>
      </c>
      <c r="AY354" t="str">
        <f>_xlfn.IFNA(VLOOKUP($C354,[1]akclindata!$A:$U,8,FALSE),"NA")</f>
        <v>NA</v>
      </c>
      <c r="AZ354" t="str">
        <f>_xlfn.IFNA(VLOOKUP($C354,[1]akclindata!$A:$U,9,FALSE),"NA")</f>
        <v>NA</v>
      </c>
      <c r="BA354" t="str">
        <f>_xlfn.IFNA(VLOOKUP($C354,[1]akclindata!$A:$U,10,FALSE),"NA")</f>
        <v>NA</v>
      </c>
      <c r="BB354" t="str">
        <f>_xlfn.IFNA(VLOOKUP($C354,[1]akclindata!$A:$U,11,FALSE),"NA")</f>
        <v>NA</v>
      </c>
      <c r="BC354" s="1" t="str">
        <f>_xlfn.IFNA(VLOOKUP($C354,[1]akclindata!$A:$U,6,FALSE),"NA")</f>
        <v>NA</v>
      </c>
      <c r="BD354" s="1" t="str">
        <f>_xlfn.IFNA(VLOOKUP($C354,[1]akclindata!$A:$U,18,FALSE),"NA")</f>
        <v>NA</v>
      </c>
      <c r="BE354" s="1" t="str">
        <f>_xlfn.IFNA(VLOOKUP($C354,[1]akclindata!$A:$U,19,FALSE),"NA")</f>
        <v>NA</v>
      </c>
      <c r="BF354" s="1" t="str">
        <f>_xlfn.IFNA(VLOOKUP($C354,[1]akclindata!$A:$U,20,FALSE),"NA")</f>
        <v>NA</v>
      </c>
      <c r="BG354" t="str">
        <f>_xlfn.IFNA(VLOOKUP($C354,[1]akclindata!$A:$U,21,FALSE),"NA")</f>
        <v>NA</v>
      </c>
      <c r="BH354" s="1" t="str">
        <f>_xlfn.IFNA(VLOOKUP($C354,[2]Sheet1!$1:$1048576,6,FALSE),_xlfn.IFNA(VLOOKUP($C354,'[2]Transfer 06.03.22'!$1:$1048576,7,FALSE),_xlfn.IFNA(VLOOKUP($C354,'[2]Transfer 06.08.22'!$1:$1048576,7,FALSE),"None")))</f>
        <v>None</v>
      </c>
    </row>
    <row r="355" spans="1:60" x14ac:dyDescent="0.25">
      <c r="A355" t="s">
        <v>739</v>
      </c>
      <c r="B355">
        <v>7.7363382538231697E-3</v>
      </c>
      <c r="C355" t="e">
        <v>#N/A</v>
      </c>
      <c r="D355">
        <v>1</v>
      </c>
      <c r="E355">
        <v>3.6</v>
      </c>
      <c r="F355" s="1" t="s">
        <v>40</v>
      </c>
      <c r="G355" t="s">
        <v>35</v>
      </c>
      <c r="H355" t="s">
        <v>36</v>
      </c>
      <c r="I355" t="s">
        <v>398</v>
      </c>
      <c r="J355" t="s">
        <v>399</v>
      </c>
      <c r="K355">
        <v>1</v>
      </c>
      <c r="L355">
        <v>60</v>
      </c>
      <c r="M355" t="s">
        <v>40</v>
      </c>
      <c r="N355" t="s">
        <v>39</v>
      </c>
      <c r="O355" t="s">
        <v>40</v>
      </c>
      <c r="P355" t="s">
        <v>40</v>
      </c>
      <c r="Q355" t="s">
        <v>40</v>
      </c>
      <c r="S355" t="s">
        <v>40</v>
      </c>
      <c r="T355" t="s">
        <v>40</v>
      </c>
      <c r="U355" t="s">
        <v>40</v>
      </c>
      <c r="V355" t="s">
        <v>40</v>
      </c>
      <c r="X355" s="1">
        <v>43698</v>
      </c>
      <c r="Y355" t="s">
        <v>40</v>
      </c>
      <c r="Z355" t="s">
        <v>402</v>
      </c>
      <c r="AA355">
        <v>5.3620833330000002</v>
      </c>
      <c r="AB355">
        <v>19.3035</v>
      </c>
      <c r="AC355" s="1">
        <v>43715</v>
      </c>
      <c r="AD355" t="s">
        <v>735</v>
      </c>
      <c r="AE355">
        <v>0</v>
      </c>
      <c r="AF355">
        <v>4</v>
      </c>
      <c r="AG355" t="s">
        <v>440</v>
      </c>
      <c r="AH355">
        <v>11.73</v>
      </c>
      <c r="AI355" s="1">
        <v>44551</v>
      </c>
      <c r="AJ355">
        <v>7040727372</v>
      </c>
      <c r="AK355">
        <v>69710172</v>
      </c>
      <c r="AL355">
        <v>42.13</v>
      </c>
      <c r="AM355">
        <v>57.87</v>
      </c>
      <c r="AN355">
        <v>97.66</v>
      </c>
      <c r="AO355">
        <v>93.71</v>
      </c>
      <c r="AP355" t="s">
        <v>398</v>
      </c>
      <c r="AQ355" t="s">
        <v>46</v>
      </c>
      <c r="AR355">
        <v>-2.1080916370704799</v>
      </c>
      <c r="AS355" t="s">
        <v>35</v>
      </c>
      <c r="AT355" t="s">
        <v>35</v>
      </c>
      <c r="AU355" t="s">
        <v>403</v>
      </c>
      <c r="AV355" t="str">
        <f>_xlfn.IFNA(VLOOKUP($C355,[1]akclindata!$A:$U,17,FALSE),"NA")</f>
        <v>NA</v>
      </c>
      <c r="AW355" t="str">
        <f>_xlfn.IFNA(VLOOKUP($C355,[1]akclindata!$A:$U,17,FALSE),"NA")</f>
        <v>NA</v>
      </c>
      <c r="AX355" t="str">
        <f>_xlfn.IFNA(VLOOKUP($C355,[1]akclindata!$A:$U,7,FALSE),"NA")</f>
        <v>NA</v>
      </c>
      <c r="AY355" t="str">
        <f>_xlfn.IFNA(VLOOKUP($C355,[1]akclindata!$A:$U,8,FALSE),"NA")</f>
        <v>NA</v>
      </c>
      <c r="AZ355" t="str">
        <f>_xlfn.IFNA(VLOOKUP($C355,[1]akclindata!$A:$U,9,FALSE),"NA")</f>
        <v>NA</v>
      </c>
      <c r="BA355" t="str">
        <f>_xlfn.IFNA(VLOOKUP($C355,[1]akclindata!$A:$U,10,FALSE),"NA")</f>
        <v>NA</v>
      </c>
      <c r="BB355" t="str">
        <f>_xlfn.IFNA(VLOOKUP($C355,[1]akclindata!$A:$U,11,FALSE),"NA")</f>
        <v>NA</v>
      </c>
      <c r="BC355" s="1" t="str">
        <f>_xlfn.IFNA(VLOOKUP($C355,[1]akclindata!$A:$U,6,FALSE),"NA")</f>
        <v>NA</v>
      </c>
      <c r="BD355" s="1" t="str">
        <f>_xlfn.IFNA(VLOOKUP($C355,[1]akclindata!$A:$U,18,FALSE),"NA")</f>
        <v>NA</v>
      </c>
      <c r="BE355" s="1" t="str">
        <f>_xlfn.IFNA(VLOOKUP($C355,[1]akclindata!$A:$U,19,FALSE),"NA")</f>
        <v>NA</v>
      </c>
      <c r="BF355" s="1" t="str">
        <f>_xlfn.IFNA(VLOOKUP($C355,[1]akclindata!$A:$U,20,FALSE),"NA")</f>
        <v>NA</v>
      </c>
      <c r="BG355" t="str">
        <f>_xlfn.IFNA(VLOOKUP($C355,[1]akclindata!$A:$U,21,FALSE),"NA")</f>
        <v>NA</v>
      </c>
      <c r="BH355" s="1" t="str">
        <f>_xlfn.IFNA(VLOOKUP($C355,[2]Sheet1!$1:$1048576,6,FALSE),_xlfn.IFNA(VLOOKUP($C355,'[2]Transfer 06.03.22'!$1:$1048576,7,FALSE),_xlfn.IFNA(VLOOKUP($C355,'[2]Transfer 06.08.22'!$1:$1048576,7,FALSE),"None")))</f>
        <v>None</v>
      </c>
    </row>
    <row r="356" spans="1:60" x14ac:dyDescent="0.25">
      <c r="A356" t="s">
        <v>740</v>
      </c>
      <c r="B356">
        <v>5.0681579008283503E-2</v>
      </c>
      <c r="C356" t="e">
        <v>#N/A</v>
      </c>
      <c r="D356">
        <v>1</v>
      </c>
      <c r="E356">
        <v>3.7</v>
      </c>
      <c r="F356" s="1" t="s">
        <v>40</v>
      </c>
      <c r="G356" t="s">
        <v>35</v>
      </c>
      <c r="H356" t="s">
        <v>36</v>
      </c>
      <c r="I356" t="s">
        <v>398</v>
      </c>
      <c r="J356" t="s">
        <v>399</v>
      </c>
      <c r="K356">
        <v>1</v>
      </c>
      <c r="L356">
        <v>54</v>
      </c>
      <c r="M356" t="s">
        <v>40</v>
      </c>
      <c r="N356" t="s">
        <v>39</v>
      </c>
      <c r="O356" t="s">
        <v>40</v>
      </c>
      <c r="P356" t="s">
        <v>40</v>
      </c>
      <c r="Q356" t="s">
        <v>40</v>
      </c>
      <c r="S356" t="s">
        <v>40</v>
      </c>
      <c r="T356" t="s">
        <v>40</v>
      </c>
      <c r="U356" t="s">
        <v>40</v>
      </c>
      <c r="V356" t="s">
        <v>40</v>
      </c>
      <c r="X356" s="1">
        <v>43699</v>
      </c>
      <c r="Y356" t="s">
        <v>40</v>
      </c>
      <c r="Z356" t="s">
        <v>402</v>
      </c>
      <c r="AA356">
        <v>4.2444594589999998</v>
      </c>
      <c r="AB356">
        <v>15.704499999999999</v>
      </c>
      <c r="AC356" s="1">
        <v>43716</v>
      </c>
      <c r="AD356">
        <v>44</v>
      </c>
      <c r="AE356" t="s">
        <v>611</v>
      </c>
      <c r="AF356">
        <v>4</v>
      </c>
      <c r="AG356" t="s">
        <v>402</v>
      </c>
      <c r="AH356">
        <v>6.76</v>
      </c>
      <c r="AI356" s="1">
        <v>44477</v>
      </c>
      <c r="AJ356">
        <v>10043446868</v>
      </c>
      <c r="AK356">
        <v>99440068</v>
      </c>
      <c r="AL356">
        <v>2.7000000000000001E-3</v>
      </c>
      <c r="AM356">
        <v>42.09</v>
      </c>
      <c r="AN356">
        <v>97.1</v>
      </c>
      <c r="AO356">
        <v>92.72</v>
      </c>
      <c r="AP356" t="s">
        <v>398</v>
      </c>
      <c r="AQ356" t="s">
        <v>46</v>
      </c>
      <c r="AR356">
        <v>-1.2725617711263599</v>
      </c>
      <c r="AS356" t="s">
        <v>35</v>
      </c>
      <c r="AT356" t="s">
        <v>35</v>
      </c>
      <c r="AU356" t="s">
        <v>403</v>
      </c>
      <c r="AV356" t="str">
        <f>_xlfn.IFNA(VLOOKUP($C356,[1]akclindata!$A:$U,17,FALSE),"NA")</f>
        <v>NA</v>
      </c>
      <c r="AW356" t="str">
        <f>_xlfn.IFNA(VLOOKUP($C356,[1]akclindata!$A:$U,17,FALSE),"NA")</f>
        <v>NA</v>
      </c>
      <c r="AX356" t="str">
        <f>_xlfn.IFNA(VLOOKUP($C356,[1]akclindata!$A:$U,7,FALSE),"NA")</f>
        <v>NA</v>
      </c>
      <c r="AY356" t="str">
        <f>_xlfn.IFNA(VLOOKUP($C356,[1]akclindata!$A:$U,8,FALSE),"NA")</f>
        <v>NA</v>
      </c>
      <c r="AZ356" t="str">
        <f>_xlfn.IFNA(VLOOKUP($C356,[1]akclindata!$A:$U,9,FALSE),"NA")</f>
        <v>NA</v>
      </c>
      <c r="BA356" t="str">
        <f>_xlfn.IFNA(VLOOKUP($C356,[1]akclindata!$A:$U,10,FALSE),"NA")</f>
        <v>NA</v>
      </c>
      <c r="BB356" t="str">
        <f>_xlfn.IFNA(VLOOKUP($C356,[1]akclindata!$A:$U,11,FALSE),"NA")</f>
        <v>NA</v>
      </c>
      <c r="BC356" s="1" t="str">
        <f>_xlfn.IFNA(VLOOKUP($C356,[1]akclindata!$A:$U,6,FALSE),"NA")</f>
        <v>NA</v>
      </c>
      <c r="BD356" s="1" t="str">
        <f>_xlfn.IFNA(VLOOKUP($C356,[1]akclindata!$A:$U,18,FALSE),"NA")</f>
        <v>NA</v>
      </c>
      <c r="BE356" s="1" t="str">
        <f>_xlfn.IFNA(VLOOKUP($C356,[1]akclindata!$A:$U,19,FALSE),"NA")</f>
        <v>NA</v>
      </c>
      <c r="BF356" s="1" t="str">
        <f>_xlfn.IFNA(VLOOKUP($C356,[1]akclindata!$A:$U,20,FALSE),"NA")</f>
        <v>NA</v>
      </c>
      <c r="BG356" t="str">
        <f>_xlfn.IFNA(VLOOKUP($C356,[1]akclindata!$A:$U,21,FALSE),"NA")</f>
        <v>NA</v>
      </c>
      <c r="BH356" s="1" t="str">
        <f>_xlfn.IFNA(VLOOKUP($C356,[2]Sheet1!$1:$1048576,6,FALSE),_xlfn.IFNA(VLOOKUP($C356,'[2]Transfer 06.03.22'!$1:$1048576,7,FALSE),_xlfn.IFNA(VLOOKUP($C356,'[2]Transfer 06.08.22'!$1:$1048576,7,FALSE),"None")))</f>
        <v>None</v>
      </c>
    </row>
    <row r="357" spans="1:60" x14ac:dyDescent="0.25">
      <c r="A357" t="s">
        <v>741</v>
      </c>
      <c r="B357">
        <v>2.5939932218092099E-2</v>
      </c>
      <c r="C357" t="e">
        <v>#N/A</v>
      </c>
      <c r="D357">
        <v>1</v>
      </c>
      <c r="E357">
        <v>3.2</v>
      </c>
      <c r="F357" s="1" t="s">
        <v>40</v>
      </c>
      <c r="G357" t="s">
        <v>35</v>
      </c>
      <c r="H357" t="s">
        <v>36</v>
      </c>
      <c r="I357" t="s">
        <v>398</v>
      </c>
      <c r="J357" t="s">
        <v>399</v>
      </c>
      <c r="K357">
        <v>1</v>
      </c>
      <c r="L357">
        <v>56</v>
      </c>
      <c r="M357" t="s">
        <v>40</v>
      </c>
      <c r="N357" t="s">
        <v>39</v>
      </c>
      <c r="O357" t="s">
        <v>40</v>
      </c>
      <c r="P357" t="s">
        <v>40</v>
      </c>
      <c r="Q357" t="s">
        <v>40</v>
      </c>
      <c r="S357" t="s">
        <v>40</v>
      </c>
      <c r="T357" t="s">
        <v>40</v>
      </c>
      <c r="U357" t="s">
        <v>40</v>
      </c>
      <c r="V357" t="s">
        <v>40</v>
      </c>
      <c r="X357" s="1">
        <v>43699</v>
      </c>
      <c r="Y357" t="s">
        <v>40</v>
      </c>
      <c r="Z357" t="s">
        <v>402</v>
      </c>
      <c r="AA357">
        <v>2.2362500000000001</v>
      </c>
      <c r="AB357">
        <v>7.1559999999999997</v>
      </c>
      <c r="AC357" s="1">
        <v>43716</v>
      </c>
      <c r="AD357">
        <v>44</v>
      </c>
      <c r="AE357" t="s">
        <v>742</v>
      </c>
      <c r="AF357">
        <v>4</v>
      </c>
      <c r="AG357" t="s">
        <v>402</v>
      </c>
      <c r="AH357">
        <v>4.5999999999999996</v>
      </c>
      <c r="AI357" s="1">
        <v>44477</v>
      </c>
      <c r="AJ357">
        <v>8010203950</v>
      </c>
      <c r="AK357">
        <v>79308950</v>
      </c>
      <c r="AL357">
        <v>2.7000000000000001E-3</v>
      </c>
      <c r="AM357">
        <v>43.08</v>
      </c>
      <c r="AN357">
        <v>96.86</v>
      </c>
      <c r="AO357">
        <v>92.3</v>
      </c>
      <c r="AP357" t="s">
        <v>398</v>
      </c>
      <c r="AQ357" t="s">
        <v>46</v>
      </c>
      <c r="AR357">
        <v>-1.5746169026057899</v>
      </c>
      <c r="AS357" t="s">
        <v>35</v>
      </c>
      <c r="AT357" t="s">
        <v>35</v>
      </c>
      <c r="AU357" t="s">
        <v>403</v>
      </c>
      <c r="AV357" t="str">
        <f>_xlfn.IFNA(VLOOKUP($C357,[1]akclindata!$A:$U,17,FALSE),"NA")</f>
        <v>NA</v>
      </c>
      <c r="AW357" t="str">
        <f>_xlfn.IFNA(VLOOKUP($C357,[1]akclindata!$A:$U,17,FALSE),"NA")</f>
        <v>NA</v>
      </c>
      <c r="AX357" t="str">
        <f>_xlfn.IFNA(VLOOKUP($C357,[1]akclindata!$A:$U,7,FALSE),"NA")</f>
        <v>NA</v>
      </c>
      <c r="AY357" t="str">
        <f>_xlfn.IFNA(VLOOKUP($C357,[1]akclindata!$A:$U,8,FALSE),"NA")</f>
        <v>NA</v>
      </c>
      <c r="AZ357" t="str">
        <f>_xlfn.IFNA(VLOOKUP($C357,[1]akclindata!$A:$U,9,FALSE),"NA")</f>
        <v>NA</v>
      </c>
      <c r="BA357" t="str">
        <f>_xlfn.IFNA(VLOOKUP($C357,[1]akclindata!$A:$U,10,FALSE),"NA")</f>
        <v>NA</v>
      </c>
      <c r="BB357" t="str">
        <f>_xlfn.IFNA(VLOOKUP($C357,[1]akclindata!$A:$U,11,FALSE),"NA")</f>
        <v>NA</v>
      </c>
      <c r="BC357" s="1" t="str">
        <f>_xlfn.IFNA(VLOOKUP($C357,[1]akclindata!$A:$U,6,FALSE),"NA")</f>
        <v>NA</v>
      </c>
      <c r="BD357" s="1" t="str">
        <f>_xlfn.IFNA(VLOOKUP($C357,[1]akclindata!$A:$U,18,FALSE),"NA")</f>
        <v>NA</v>
      </c>
      <c r="BE357" s="1" t="str">
        <f>_xlfn.IFNA(VLOOKUP($C357,[1]akclindata!$A:$U,19,FALSE),"NA")</f>
        <v>NA</v>
      </c>
      <c r="BF357" s="1" t="str">
        <f>_xlfn.IFNA(VLOOKUP($C357,[1]akclindata!$A:$U,20,FALSE),"NA")</f>
        <v>NA</v>
      </c>
      <c r="BG357" t="str">
        <f>_xlfn.IFNA(VLOOKUP($C357,[1]akclindata!$A:$U,21,FALSE),"NA")</f>
        <v>NA</v>
      </c>
      <c r="BH357" s="1" t="str">
        <f>_xlfn.IFNA(VLOOKUP($C357,[2]Sheet1!$1:$1048576,6,FALSE),_xlfn.IFNA(VLOOKUP($C357,'[2]Transfer 06.03.22'!$1:$1048576,7,FALSE),_xlfn.IFNA(VLOOKUP($C357,'[2]Transfer 06.08.22'!$1:$1048576,7,FALSE),"None")))</f>
        <v>None</v>
      </c>
    </row>
    <row r="358" spans="1:60" x14ac:dyDescent="0.25">
      <c r="A358" t="s">
        <v>743</v>
      </c>
      <c r="B358">
        <v>2.35600729192347E-2</v>
      </c>
      <c r="C358" t="e">
        <v>#N/A</v>
      </c>
      <c r="D358">
        <v>1</v>
      </c>
      <c r="E358">
        <v>2.1</v>
      </c>
      <c r="F358" s="1" t="s">
        <v>40</v>
      </c>
      <c r="G358" t="s">
        <v>35</v>
      </c>
      <c r="H358" t="s">
        <v>36</v>
      </c>
      <c r="I358" t="s">
        <v>398</v>
      </c>
      <c r="J358" t="s">
        <v>399</v>
      </c>
      <c r="K358">
        <v>2</v>
      </c>
      <c r="L358">
        <v>62</v>
      </c>
      <c r="M358" t="s">
        <v>40</v>
      </c>
      <c r="N358" t="s">
        <v>39</v>
      </c>
      <c r="O358" t="s">
        <v>40</v>
      </c>
      <c r="P358" t="s">
        <v>40</v>
      </c>
      <c r="Q358" t="s">
        <v>40</v>
      </c>
      <c r="S358" t="s">
        <v>40</v>
      </c>
      <c r="T358" t="s">
        <v>40</v>
      </c>
      <c r="U358" t="s">
        <v>40</v>
      </c>
      <c r="V358" t="s">
        <v>40</v>
      </c>
      <c r="X358" s="1">
        <v>43699</v>
      </c>
      <c r="Y358" t="s">
        <v>40</v>
      </c>
      <c r="Z358" t="s">
        <v>402</v>
      </c>
      <c r="AA358">
        <v>2.9626190480000001</v>
      </c>
      <c r="AB358">
        <v>6.2214999999999998</v>
      </c>
      <c r="AC358" s="1">
        <v>43716</v>
      </c>
      <c r="AD358">
        <v>44</v>
      </c>
      <c r="AE358" t="s">
        <v>744</v>
      </c>
      <c r="AF358">
        <v>4</v>
      </c>
      <c r="AG358" t="s">
        <v>402</v>
      </c>
      <c r="AH358">
        <v>3.33</v>
      </c>
      <c r="AI358" s="1">
        <v>44477</v>
      </c>
      <c r="AJ358">
        <v>7841483248</v>
      </c>
      <c r="AK358">
        <v>77638448</v>
      </c>
      <c r="AL358">
        <v>1.2999999999999999E-3</v>
      </c>
      <c r="AM358">
        <v>42.3</v>
      </c>
      <c r="AN358">
        <v>96.34</v>
      </c>
      <c r="AO358">
        <v>91.46</v>
      </c>
      <c r="AP358" t="s">
        <v>398</v>
      </c>
      <c r="AQ358" t="s">
        <v>53</v>
      </c>
      <c r="AR358">
        <v>-1.6174688993372199</v>
      </c>
      <c r="AS358" t="s">
        <v>35</v>
      </c>
      <c r="AT358" t="s">
        <v>35</v>
      </c>
      <c r="AU358" t="s">
        <v>410</v>
      </c>
      <c r="AV358" t="str">
        <f>_xlfn.IFNA(VLOOKUP($C358,[1]akclindata!$A:$U,17,FALSE),"NA")</f>
        <v>NA</v>
      </c>
      <c r="AW358" t="str">
        <f>_xlfn.IFNA(VLOOKUP($C358,[1]akclindata!$A:$U,17,FALSE),"NA")</f>
        <v>NA</v>
      </c>
      <c r="AX358" t="str">
        <f>_xlfn.IFNA(VLOOKUP($C358,[1]akclindata!$A:$U,7,FALSE),"NA")</f>
        <v>NA</v>
      </c>
      <c r="AY358" t="str">
        <f>_xlfn.IFNA(VLOOKUP($C358,[1]akclindata!$A:$U,8,FALSE),"NA")</f>
        <v>NA</v>
      </c>
      <c r="AZ358" t="str">
        <f>_xlfn.IFNA(VLOOKUP($C358,[1]akclindata!$A:$U,9,FALSE),"NA")</f>
        <v>NA</v>
      </c>
      <c r="BA358" t="str">
        <f>_xlfn.IFNA(VLOOKUP($C358,[1]akclindata!$A:$U,10,FALSE),"NA")</f>
        <v>NA</v>
      </c>
      <c r="BB358" t="str">
        <f>_xlfn.IFNA(VLOOKUP($C358,[1]akclindata!$A:$U,11,FALSE),"NA")</f>
        <v>NA</v>
      </c>
      <c r="BC358" s="1" t="str">
        <f>_xlfn.IFNA(VLOOKUP($C358,[1]akclindata!$A:$U,6,FALSE),"NA")</f>
        <v>NA</v>
      </c>
      <c r="BD358" s="1" t="str">
        <f>_xlfn.IFNA(VLOOKUP($C358,[1]akclindata!$A:$U,18,FALSE),"NA")</f>
        <v>NA</v>
      </c>
      <c r="BE358" s="1" t="str">
        <f>_xlfn.IFNA(VLOOKUP($C358,[1]akclindata!$A:$U,19,FALSE),"NA")</f>
        <v>NA</v>
      </c>
      <c r="BF358" s="1" t="str">
        <f>_xlfn.IFNA(VLOOKUP($C358,[1]akclindata!$A:$U,20,FALSE),"NA")</f>
        <v>NA</v>
      </c>
      <c r="BG358" t="str">
        <f>_xlfn.IFNA(VLOOKUP($C358,[1]akclindata!$A:$U,21,FALSE),"NA")</f>
        <v>NA</v>
      </c>
      <c r="BH358" s="1" t="str">
        <f>_xlfn.IFNA(VLOOKUP($C358,[2]Sheet1!$1:$1048576,6,FALSE),_xlfn.IFNA(VLOOKUP($C358,'[2]Transfer 06.03.22'!$1:$1048576,7,FALSE),_xlfn.IFNA(VLOOKUP($C358,'[2]Transfer 06.08.22'!$1:$1048576,7,FALSE),"None")))</f>
        <v>None</v>
      </c>
    </row>
    <row r="359" spans="1:60" x14ac:dyDescent="0.25">
      <c r="A359" t="s">
        <v>745</v>
      </c>
      <c r="B359">
        <v>2.1154140163342902E-3</v>
      </c>
      <c r="C359" t="e">
        <v>#N/A</v>
      </c>
      <c r="D359">
        <v>1</v>
      </c>
      <c r="E359">
        <v>4.0999999999999996</v>
      </c>
      <c r="F359" s="1" t="s">
        <v>40</v>
      </c>
      <c r="G359" t="s">
        <v>35</v>
      </c>
      <c r="H359" t="s">
        <v>36</v>
      </c>
      <c r="I359" t="s">
        <v>398</v>
      </c>
      <c r="J359" t="s">
        <v>399</v>
      </c>
      <c r="K359">
        <v>1</v>
      </c>
      <c r="L359">
        <v>61</v>
      </c>
      <c r="M359" t="s">
        <v>40</v>
      </c>
      <c r="N359" t="s">
        <v>39</v>
      </c>
      <c r="O359" t="s">
        <v>40</v>
      </c>
      <c r="P359" t="s">
        <v>40</v>
      </c>
      <c r="Q359" t="s">
        <v>40</v>
      </c>
      <c r="S359" t="s">
        <v>40</v>
      </c>
      <c r="T359" t="s">
        <v>40</v>
      </c>
      <c r="U359" t="s">
        <v>40</v>
      </c>
      <c r="V359" t="s">
        <v>40</v>
      </c>
      <c r="X359" s="1">
        <v>43699</v>
      </c>
      <c r="Y359" t="s">
        <v>40</v>
      </c>
      <c r="Z359" t="s">
        <v>402</v>
      </c>
      <c r="AA359">
        <v>5.6117073169999996</v>
      </c>
      <c r="AB359">
        <v>23.007999999999999</v>
      </c>
      <c r="AC359" s="1">
        <v>43716</v>
      </c>
      <c r="AD359">
        <v>44</v>
      </c>
      <c r="AE359" t="s">
        <v>428</v>
      </c>
      <c r="AF359">
        <v>4</v>
      </c>
      <c r="AG359" t="s">
        <v>402</v>
      </c>
      <c r="AH359">
        <v>13.09</v>
      </c>
      <c r="AI359" s="1">
        <v>44477</v>
      </c>
      <c r="AJ359">
        <v>6437074410</v>
      </c>
      <c r="AK359">
        <v>63733410</v>
      </c>
      <c r="AL359">
        <v>1.6000000000000001E-3</v>
      </c>
      <c r="AM359">
        <v>41.68</v>
      </c>
      <c r="AN359">
        <v>97.11</v>
      </c>
      <c r="AO359">
        <v>92.53</v>
      </c>
      <c r="AP359" t="s">
        <v>398</v>
      </c>
      <c r="AQ359" t="s">
        <v>46</v>
      </c>
      <c r="AR359">
        <v>-2.6736849366842601</v>
      </c>
      <c r="AS359" t="s">
        <v>35</v>
      </c>
      <c r="AT359" t="s">
        <v>35</v>
      </c>
      <c r="AU359" t="s">
        <v>403</v>
      </c>
      <c r="AV359" t="str">
        <f>_xlfn.IFNA(VLOOKUP($C359,[1]akclindata!$A:$U,17,FALSE),"NA")</f>
        <v>NA</v>
      </c>
      <c r="AW359" t="str">
        <f>_xlfn.IFNA(VLOOKUP($C359,[1]akclindata!$A:$U,17,FALSE),"NA")</f>
        <v>NA</v>
      </c>
      <c r="AX359" t="str">
        <f>_xlfn.IFNA(VLOOKUP($C359,[1]akclindata!$A:$U,7,FALSE),"NA")</f>
        <v>NA</v>
      </c>
      <c r="AY359" t="str">
        <f>_xlfn.IFNA(VLOOKUP($C359,[1]akclindata!$A:$U,8,FALSE),"NA")</f>
        <v>NA</v>
      </c>
      <c r="AZ359" t="str">
        <f>_xlfn.IFNA(VLOOKUP($C359,[1]akclindata!$A:$U,9,FALSE),"NA")</f>
        <v>NA</v>
      </c>
      <c r="BA359" t="str">
        <f>_xlfn.IFNA(VLOOKUP($C359,[1]akclindata!$A:$U,10,FALSE),"NA")</f>
        <v>NA</v>
      </c>
      <c r="BB359" t="str">
        <f>_xlfn.IFNA(VLOOKUP($C359,[1]akclindata!$A:$U,11,FALSE),"NA")</f>
        <v>NA</v>
      </c>
      <c r="BC359" s="1" t="str">
        <f>_xlfn.IFNA(VLOOKUP($C359,[1]akclindata!$A:$U,6,FALSE),"NA")</f>
        <v>NA</v>
      </c>
      <c r="BD359" s="1" t="str">
        <f>_xlfn.IFNA(VLOOKUP($C359,[1]akclindata!$A:$U,18,FALSE),"NA")</f>
        <v>NA</v>
      </c>
      <c r="BE359" s="1" t="str">
        <f>_xlfn.IFNA(VLOOKUP($C359,[1]akclindata!$A:$U,19,FALSE),"NA")</f>
        <v>NA</v>
      </c>
      <c r="BF359" s="1" t="str">
        <f>_xlfn.IFNA(VLOOKUP($C359,[1]akclindata!$A:$U,20,FALSE),"NA")</f>
        <v>NA</v>
      </c>
      <c r="BG359" t="str">
        <f>_xlfn.IFNA(VLOOKUP($C359,[1]akclindata!$A:$U,21,FALSE),"NA")</f>
        <v>NA</v>
      </c>
      <c r="BH359" s="1" t="str">
        <f>_xlfn.IFNA(VLOOKUP($C359,[2]Sheet1!$1:$1048576,6,FALSE),_xlfn.IFNA(VLOOKUP($C359,'[2]Transfer 06.03.22'!$1:$1048576,7,FALSE),_xlfn.IFNA(VLOOKUP($C359,'[2]Transfer 06.08.22'!$1:$1048576,7,FALSE),"None")))</f>
        <v>None</v>
      </c>
    </row>
    <row r="360" spans="1:60" x14ac:dyDescent="0.25">
      <c r="A360" t="s">
        <v>746</v>
      </c>
      <c r="B360">
        <v>1.08337720518362E-2</v>
      </c>
      <c r="C360" t="e">
        <v>#N/A</v>
      </c>
      <c r="D360">
        <v>1</v>
      </c>
      <c r="E360">
        <v>2.8</v>
      </c>
      <c r="F360" s="1" t="s">
        <v>40</v>
      </c>
      <c r="G360" t="s">
        <v>35</v>
      </c>
      <c r="H360" t="s">
        <v>36</v>
      </c>
      <c r="I360" t="s">
        <v>398</v>
      </c>
      <c r="J360" t="s">
        <v>399</v>
      </c>
      <c r="K360">
        <v>1</v>
      </c>
      <c r="L360">
        <v>61</v>
      </c>
      <c r="M360" t="s">
        <v>40</v>
      </c>
      <c r="N360" t="s">
        <v>39</v>
      </c>
      <c r="O360" t="s">
        <v>40</v>
      </c>
      <c r="P360" t="s">
        <v>40</v>
      </c>
      <c r="Q360" t="s">
        <v>40</v>
      </c>
      <c r="S360" t="s">
        <v>40</v>
      </c>
      <c r="T360" t="s">
        <v>40</v>
      </c>
      <c r="U360" t="s">
        <v>40</v>
      </c>
      <c r="V360" t="s">
        <v>40</v>
      </c>
      <c r="X360" s="1">
        <v>43711</v>
      </c>
      <c r="Y360" t="s">
        <v>40</v>
      </c>
      <c r="Z360" t="s">
        <v>402</v>
      </c>
      <c r="AA360">
        <v>2.197321429</v>
      </c>
      <c r="AB360">
        <v>6.1524999999999999</v>
      </c>
      <c r="AC360" s="1">
        <v>43716</v>
      </c>
      <c r="AD360">
        <v>44</v>
      </c>
      <c r="AE360" t="s">
        <v>747</v>
      </c>
      <c r="AF360">
        <v>4</v>
      </c>
      <c r="AG360" t="s">
        <v>402</v>
      </c>
      <c r="AH360">
        <v>3.45</v>
      </c>
      <c r="AI360" s="1">
        <v>44477</v>
      </c>
      <c r="AJ360">
        <v>9201733674</v>
      </c>
      <c r="AK360">
        <v>91106274</v>
      </c>
      <c r="AL360">
        <v>2.7000000000000001E-3</v>
      </c>
      <c r="AM360">
        <v>43.01</v>
      </c>
      <c r="AN360">
        <v>97.08</v>
      </c>
      <c r="AO360">
        <v>92.63</v>
      </c>
      <c r="AP360" t="s">
        <v>398</v>
      </c>
      <c r="AQ360" t="s">
        <v>46</v>
      </c>
      <c r="AR360">
        <v>-1.9604895867202501</v>
      </c>
      <c r="AS360" t="s">
        <v>35</v>
      </c>
      <c r="AT360" t="s">
        <v>35</v>
      </c>
      <c r="AU360" t="s">
        <v>403</v>
      </c>
      <c r="AV360" t="str">
        <f>_xlfn.IFNA(VLOOKUP($C360,[1]akclindata!$A:$U,17,FALSE),"NA")</f>
        <v>NA</v>
      </c>
      <c r="AW360" t="str">
        <f>_xlfn.IFNA(VLOOKUP($C360,[1]akclindata!$A:$U,17,FALSE),"NA")</f>
        <v>NA</v>
      </c>
      <c r="AX360" t="str">
        <f>_xlfn.IFNA(VLOOKUP($C360,[1]akclindata!$A:$U,7,FALSE),"NA")</f>
        <v>NA</v>
      </c>
      <c r="AY360" t="str">
        <f>_xlfn.IFNA(VLOOKUP($C360,[1]akclindata!$A:$U,8,FALSE),"NA")</f>
        <v>NA</v>
      </c>
      <c r="AZ360" t="str">
        <f>_xlfn.IFNA(VLOOKUP($C360,[1]akclindata!$A:$U,9,FALSE),"NA")</f>
        <v>NA</v>
      </c>
      <c r="BA360" t="str">
        <f>_xlfn.IFNA(VLOOKUP($C360,[1]akclindata!$A:$U,10,FALSE),"NA")</f>
        <v>NA</v>
      </c>
      <c r="BB360" t="str">
        <f>_xlfn.IFNA(VLOOKUP($C360,[1]akclindata!$A:$U,11,FALSE),"NA")</f>
        <v>NA</v>
      </c>
      <c r="BC360" s="1" t="str">
        <f>_xlfn.IFNA(VLOOKUP($C360,[1]akclindata!$A:$U,6,FALSE),"NA")</f>
        <v>NA</v>
      </c>
      <c r="BD360" s="1" t="str">
        <f>_xlfn.IFNA(VLOOKUP($C360,[1]akclindata!$A:$U,18,FALSE),"NA")</f>
        <v>NA</v>
      </c>
      <c r="BE360" s="1" t="str">
        <f>_xlfn.IFNA(VLOOKUP($C360,[1]akclindata!$A:$U,19,FALSE),"NA")</f>
        <v>NA</v>
      </c>
      <c r="BF360" s="1" t="str">
        <f>_xlfn.IFNA(VLOOKUP($C360,[1]akclindata!$A:$U,20,FALSE),"NA")</f>
        <v>NA</v>
      </c>
      <c r="BG360" t="str">
        <f>_xlfn.IFNA(VLOOKUP($C360,[1]akclindata!$A:$U,21,FALSE),"NA")</f>
        <v>NA</v>
      </c>
      <c r="BH360" s="1" t="str">
        <f>_xlfn.IFNA(VLOOKUP($C360,[2]Sheet1!$1:$1048576,6,FALSE),_xlfn.IFNA(VLOOKUP($C360,'[2]Transfer 06.03.22'!$1:$1048576,7,FALSE),_xlfn.IFNA(VLOOKUP($C360,'[2]Transfer 06.08.22'!$1:$1048576,7,FALSE),"None")))</f>
        <v>None</v>
      </c>
    </row>
    <row r="361" spans="1:60" x14ac:dyDescent="0.25">
      <c r="A361" t="s">
        <v>748</v>
      </c>
      <c r="B361">
        <v>7.7077739583137402E-3</v>
      </c>
      <c r="C361" t="e">
        <v>#N/A</v>
      </c>
      <c r="D361">
        <v>1</v>
      </c>
      <c r="E361">
        <v>3.5</v>
      </c>
      <c r="F361" s="1" t="s">
        <v>40</v>
      </c>
      <c r="G361" t="s">
        <v>35</v>
      </c>
      <c r="H361" t="s">
        <v>36</v>
      </c>
      <c r="I361" t="s">
        <v>398</v>
      </c>
      <c r="J361" t="s">
        <v>399</v>
      </c>
      <c r="K361">
        <v>1</v>
      </c>
      <c r="L361">
        <v>64</v>
      </c>
      <c r="M361" t="s">
        <v>40</v>
      </c>
      <c r="N361" t="s">
        <v>39</v>
      </c>
      <c r="O361" t="s">
        <v>40</v>
      </c>
      <c r="P361" t="s">
        <v>40</v>
      </c>
      <c r="Q361" t="s">
        <v>40</v>
      </c>
      <c r="S361" t="s">
        <v>40</v>
      </c>
      <c r="T361" t="s">
        <v>40</v>
      </c>
      <c r="U361" t="s">
        <v>40</v>
      </c>
      <c r="V361" t="s">
        <v>40</v>
      </c>
      <c r="X361" s="1">
        <v>43711</v>
      </c>
      <c r="Y361" t="s">
        <v>40</v>
      </c>
      <c r="Z361" t="s">
        <v>402</v>
      </c>
      <c r="AA361">
        <v>4.2358571429999996</v>
      </c>
      <c r="AB361">
        <v>14.8255</v>
      </c>
      <c r="AC361" s="1">
        <v>43730</v>
      </c>
      <c r="AD361">
        <v>46</v>
      </c>
      <c r="AE361" t="s">
        <v>510</v>
      </c>
      <c r="AF361">
        <v>4</v>
      </c>
      <c r="AG361" t="s">
        <v>402</v>
      </c>
      <c r="AH361">
        <v>7.6</v>
      </c>
      <c r="AI361" s="1">
        <v>44477</v>
      </c>
      <c r="AJ361">
        <v>9624684910</v>
      </c>
      <c r="AK361">
        <v>95293910</v>
      </c>
      <c r="AL361">
        <v>2.7000000000000001E-3</v>
      </c>
      <c r="AM361">
        <v>41.53</v>
      </c>
      <c r="AN361">
        <v>97.45</v>
      </c>
      <c r="AO361">
        <v>93.23</v>
      </c>
      <c r="AP361" t="s">
        <v>398</v>
      </c>
      <c r="AQ361" t="s">
        <v>46</v>
      </c>
      <c r="AR361">
        <v>-2.10971061910399</v>
      </c>
      <c r="AS361" t="s">
        <v>35</v>
      </c>
      <c r="AT361" t="s">
        <v>35</v>
      </c>
      <c r="AU361" t="s">
        <v>403</v>
      </c>
      <c r="AV361" t="str">
        <f>_xlfn.IFNA(VLOOKUP($C361,[1]akclindata!$A:$U,17,FALSE),"NA")</f>
        <v>NA</v>
      </c>
      <c r="AW361" t="str">
        <f>_xlfn.IFNA(VLOOKUP($C361,[1]akclindata!$A:$U,17,FALSE),"NA")</f>
        <v>NA</v>
      </c>
      <c r="AX361" t="str">
        <f>_xlfn.IFNA(VLOOKUP($C361,[1]akclindata!$A:$U,7,FALSE),"NA")</f>
        <v>NA</v>
      </c>
      <c r="AY361" t="str">
        <f>_xlfn.IFNA(VLOOKUP($C361,[1]akclindata!$A:$U,8,FALSE),"NA")</f>
        <v>NA</v>
      </c>
      <c r="AZ361" t="str">
        <f>_xlfn.IFNA(VLOOKUP($C361,[1]akclindata!$A:$U,9,FALSE),"NA")</f>
        <v>NA</v>
      </c>
      <c r="BA361" t="str">
        <f>_xlfn.IFNA(VLOOKUP($C361,[1]akclindata!$A:$U,10,FALSE),"NA")</f>
        <v>NA</v>
      </c>
      <c r="BB361" t="str">
        <f>_xlfn.IFNA(VLOOKUP($C361,[1]akclindata!$A:$U,11,FALSE),"NA")</f>
        <v>NA</v>
      </c>
      <c r="BC361" s="1" t="str">
        <f>_xlfn.IFNA(VLOOKUP($C361,[1]akclindata!$A:$U,6,FALSE),"NA")</f>
        <v>NA</v>
      </c>
      <c r="BD361" s="1" t="str">
        <f>_xlfn.IFNA(VLOOKUP($C361,[1]akclindata!$A:$U,18,FALSE),"NA")</f>
        <v>NA</v>
      </c>
      <c r="BE361" s="1" t="str">
        <f>_xlfn.IFNA(VLOOKUP($C361,[1]akclindata!$A:$U,19,FALSE),"NA")</f>
        <v>NA</v>
      </c>
      <c r="BF361" s="1" t="str">
        <f>_xlfn.IFNA(VLOOKUP($C361,[1]akclindata!$A:$U,20,FALSE),"NA")</f>
        <v>NA</v>
      </c>
      <c r="BG361" t="str">
        <f>_xlfn.IFNA(VLOOKUP($C361,[1]akclindata!$A:$U,21,FALSE),"NA")</f>
        <v>NA</v>
      </c>
      <c r="BH361" s="1" t="str">
        <f>_xlfn.IFNA(VLOOKUP($C361,[2]Sheet1!$1:$1048576,6,FALSE),_xlfn.IFNA(VLOOKUP($C361,'[2]Transfer 06.03.22'!$1:$1048576,7,FALSE),_xlfn.IFNA(VLOOKUP($C361,'[2]Transfer 06.08.22'!$1:$1048576,7,FALSE),"None")))</f>
        <v>None</v>
      </c>
    </row>
    <row r="362" spans="1:60" x14ac:dyDescent="0.25">
      <c r="A362" t="s">
        <v>749</v>
      </c>
      <c r="B362">
        <v>3.4554513362282701E-3</v>
      </c>
      <c r="C362" t="e">
        <v>#N/A</v>
      </c>
      <c r="D362">
        <v>1</v>
      </c>
      <c r="E362">
        <v>4</v>
      </c>
      <c r="F362" s="1" t="s">
        <v>40</v>
      </c>
      <c r="G362" t="s">
        <v>35</v>
      </c>
      <c r="H362" t="s">
        <v>36</v>
      </c>
      <c r="I362" t="s">
        <v>398</v>
      </c>
      <c r="J362" t="s">
        <v>399</v>
      </c>
      <c r="K362">
        <v>2</v>
      </c>
      <c r="L362">
        <v>70</v>
      </c>
      <c r="M362" t="s">
        <v>40</v>
      </c>
      <c r="N362" t="s">
        <v>39</v>
      </c>
      <c r="O362" t="s">
        <v>40</v>
      </c>
      <c r="P362" t="s">
        <v>40</v>
      </c>
      <c r="Q362" t="s">
        <v>40</v>
      </c>
      <c r="S362" t="s">
        <v>40</v>
      </c>
      <c r="T362" t="s">
        <v>40</v>
      </c>
      <c r="U362" t="s">
        <v>40</v>
      </c>
      <c r="V362" t="s">
        <v>40</v>
      </c>
      <c r="X362" s="1">
        <v>43711</v>
      </c>
      <c r="Y362" t="s">
        <v>40</v>
      </c>
      <c r="Z362" t="s">
        <v>402</v>
      </c>
      <c r="AA362">
        <v>6.8888749999999996</v>
      </c>
      <c r="AB362">
        <v>27.555499999999999</v>
      </c>
      <c r="AC362" s="1">
        <v>43730</v>
      </c>
      <c r="AD362">
        <v>46</v>
      </c>
      <c r="AE362" t="s">
        <v>512</v>
      </c>
      <c r="AF362">
        <v>4</v>
      </c>
      <c r="AG362" t="s">
        <v>402</v>
      </c>
      <c r="AH362">
        <v>12.92</v>
      </c>
      <c r="AI362" s="1">
        <v>44477</v>
      </c>
      <c r="AJ362">
        <v>9022812578</v>
      </c>
      <c r="AK362">
        <v>89334778</v>
      </c>
      <c r="AL362">
        <v>1.6000000000000001E-3</v>
      </c>
      <c r="AM362">
        <v>43.8</v>
      </c>
      <c r="AN362">
        <v>95.73</v>
      </c>
      <c r="AO362">
        <v>90.48</v>
      </c>
      <c r="AP362" t="s">
        <v>398</v>
      </c>
      <c r="AQ362" t="s">
        <v>53</v>
      </c>
      <c r="AR362">
        <v>-2.4599919366974601</v>
      </c>
      <c r="AS362" t="s">
        <v>35</v>
      </c>
      <c r="AT362" t="s">
        <v>35</v>
      </c>
      <c r="AU362" t="s">
        <v>410</v>
      </c>
      <c r="AV362" t="str">
        <f>_xlfn.IFNA(VLOOKUP($C362,[1]akclindata!$A:$U,17,FALSE),"NA")</f>
        <v>NA</v>
      </c>
      <c r="AW362" t="str">
        <f>_xlfn.IFNA(VLOOKUP($C362,[1]akclindata!$A:$U,17,FALSE),"NA")</f>
        <v>NA</v>
      </c>
      <c r="AX362" t="str">
        <f>_xlfn.IFNA(VLOOKUP($C362,[1]akclindata!$A:$U,7,FALSE),"NA")</f>
        <v>NA</v>
      </c>
      <c r="AY362" t="str">
        <f>_xlfn.IFNA(VLOOKUP($C362,[1]akclindata!$A:$U,8,FALSE),"NA")</f>
        <v>NA</v>
      </c>
      <c r="AZ362" t="str">
        <f>_xlfn.IFNA(VLOOKUP($C362,[1]akclindata!$A:$U,9,FALSE),"NA")</f>
        <v>NA</v>
      </c>
      <c r="BA362" t="str">
        <f>_xlfn.IFNA(VLOOKUP($C362,[1]akclindata!$A:$U,10,FALSE),"NA")</f>
        <v>NA</v>
      </c>
      <c r="BB362" t="str">
        <f>_xlfn.IFNA(VLOOKUP($C362,[1]akclindata!$A:$U,11,FALSE),"NA")</f>
        <v>NA</v>
      </c>
      <c r="BC362" s="1" t="str">
        <f>_xlfn.IFNA(VLOOKUP($C362,[1]akclindata!$A:$U,6,FALSE),"NA")</f>
        <v>NA</v>
      </c>
      <c r="BD362" s="1" t="str">
        <f>_xlfn.IFNA(VLOOKUP($C362,[1]akclindata!$A:$U,18,FALSE),"NA")</f>
        <v>NA</v>
      </c>
      <c r="BE362" s="1" t="str">
        <f>_xlfn.IFNA(VLOOKUP($C362,[1]akclindata!$A:$U,19,FALSE),"NA")</f>
        <v>NA</v>
      </c>
      <c r="BF362" s="1" t="str">
        <f>_xlfn.IFNA(VLOOKUP($C362,[1]akclindata!$A:$U,20,FALSE),"NA")</f>
        <v>NA</v>
      </c>
      <c r="BG362" t="str">
        <f>_xlfn.IFNA(VLOOKUP($C362,[1]akclindata!$A:$U,21,FALSE),"NA")</f>
        <v>NA</v>
      </c>
      <c r="BH362" s="1" t="str">
        <f>_xlfn.IFNA(VLOOKUP($C362,[2]Sheet1!$1:$1048576,6,FALSE),_xlfn.IFNA(VLOOKUP($C362,'[2]Transfer 06.03.22'!$1:$1048576,7,FALSE),_xlfn.IFNA(VLOOKUP($C362,'[2]Transfer 06.08.22'!$1:$1048576,7,FALSE),"None")))</f>
        <v>None</v>
      </c>
    </row>
    <row r="363" spans="1:60" x14ac:dyDescent="0.25">
      <c r="A363" t="s">
        <v>750</v>
      </c>
      <c r="B363">
        <v>3.3906141925644801E-3</v>
      </c>
      <c r="C363" t="e">
        <v>#N/A</v>
      </c>
      <c r="D363">
        <v>1</v>
      </c>
      <c r="E363">
        <v>3.2</v>
      </c>
      <c r="F363" s="1" t="s">
        <v>40</v>
      </c>
      <c r="G363" t="s">
        <v>35</v>
      </c>
      <c r="H363" t="s">
        <v>36</v>
      </c>
      <c r="I363" t="s">
        <v>398</v>
      </c>
      <c r="J363" t="s">
        <v>399</v>
      </c>
      <c r="K363">
        <v>2</v>
      </c>
      <c r="L363">
        <v>58</v>
      </c>
      <c r="M363" t="s">
        <v>40</v>
      </c>
      <c r="N363" t="s">
        <v>39</v>
      </c>
      <c r="O363" t="s">
        <v>40</v>
      </c>
      <c r="P363" t="s">
        <v>40</v>
      </c>
      <c r="Q363" t="s">
        <v>40</v>
      </c>
      <c r="S363" t="s">
        <v>40</v>
      </c>
      <c r="T363" t="s">
        <v>40</v>
      </c>
      <c r="U363" t="s">
        <v>40</v>
      </c>
      <c r="V363" t="s">
        <v>40</v>
      </c>
      <c r="X363" s="1">
        <v>43711</v>
      </c>
      <c r="Y363" t="s">
        <v>40</v>
      </c>
      <c r="Z363" t="s">
        <v>402</v>
      </c>
      <c r="AA363">
        <v>5.65328125</v>
      </c>
      <c r="AB363">
        <v>18.090499999999999</v>
      </c>
      <c r="AC363" s="1">
        <v>43730</v>
      </c>
      <c r="AD363">
        <v>46</v>
      </c>
      <c r="AE363" t="s">
        <v>514</v>
      </c>
      <c r="AF363">
        <v>4</v>
      </c>
      <c r="AG363" t="s">
        <v>402</v>
      </c>
      <c r="AH363">
        <v>10.17</v>
      </c>
      <c r="AI363" s="1">
        <v>44477</v>
      </c>
      <c r="AJ363">
        <v>9467964018</v>
      </c>
      <c r="AK363">
        <v>93742218</v>
      </c>
      <c r="AL363">
        <v>2.8E-3</v>
      </c>
      <c r="AM363">
        <v>42.04</v>
      </c>
      <c r="AN363">
        <v>97.26</v>
      </c>
      <c r="AO363">
        <v>93.09</v>
      </c>
      <c r="AP363" t="s">
        <v>398</v>
      </c>
      <c r="AQ363" t="s">
        <v>53</v>
      </c>
      <c r="AR363">
        <v>-2.4682465973544798</v>
      </c>
      <c r="AS363" t="s">
        <v>35</v>
      </c>
      <c r="AT363" t="s">
        <v>35</v>
      </c>
      <c r="AU363" t="s">
        <v>410</v>
      </c>
      <c r="AV363" t="str">
        <f>_xlfn.IFNA(VLOOKUP($C363,[1]akclindata!$A:$U,17,FALSE),"NA")</f>
        <v>NA</v>
      </c>
      <c r="AW363" t="str">
        <f>_xlfn.IFNA(VLOOKUP($C363,[1]akclindata!$A:$U,17,FALSE),"NA")</f>
        <v>NA</v>
      </c>
      <c r="AX363" t="str">
        <f>_xlfn.IFNA(VLOOKUP($C363,[1]akclindata!$A:$U,7,FALSE),"NA")</f>
        <v>NA</v>
      </c>
      <c r="AY363" t="str">
        <f>_xlfn.IFNA(VLOOKUP($C363,[1]akclindata!$A:$U,8,FALSE),"NA")</f>
        <v>NA</v>
      </c>
      <c r="AZ363" t="str">
        <f>_xlfn.IFNA(VLOOKUP($C363,[1]akclindata!$A:$U,9,FALSE),"NA")</f>
        <v>NA</v>
      </c>
      <c r="BA363" t="str">
        <f>_xlfn.IFNA(VLOOKUP($C363,[1]akclindata!$A:$U,10,FALSE),"NA")</f>
        <v>NA</v>
      </c>
      <c r="BB363" t="str">
        <f>_xlfn.IFNA(VLOOKUP($C363,[1]akclindata!$A:$U,11,FALSE),"NA")</f>
        <v>NA</v>
      </c>
      <c r="BC363" s="1" t="str">
        <f>_xlfn.IFNA(VLOOKUP($C363,[1]akclindata!$A:$U,6,FALSE),"NA")</f>
        <v>NA</v>
      </c>
      <c r="BD363" s="1" t="str">
        <f>_xlfn.IFNA(VLOOKUP($C363,[1]akclindata!$A:$U,18,FALSE),"NA")</f>
        <v>NA</v>
      </c>
      <c r="BE363" s="1" t="str">
        <f>_xlfn.IFNA(VLOOKUP($C363,[1]akclindata!$A:$U,19,FALSE),"NA")</f>
        <v>NA</v>
      </c>
      <c r="BF363" s="1" t="str">
        <f>_xlfn.IFNA(VLOOKUP($C363,[1]akclindata!$A:$U,20,FALSE),"NA")</f>
        <v>NA</v>
      </c>
      <c r="BG363" t="str">
        <f>_xlfn.IFNA(VLOOKUP($C363,[1]akclindata!$A:$U,21,FALSE),"NA")</f>
        <v>NA</v>
      </c>
      <c r="BH363" s="1" t="str">
        <f>_xlfn.IFNA(VLOOKUP($C363,[2]Sheet1!$1:$1048576,6,FALSE),_xlfn.IFNA(VLOOKUP($C363,'[2]Transfer 06.03.22'!$1:$1048576,7,FALSE),_xlfn.IFNA(VLOOKUP($C363,'[2]Transfer 06.08.22'!$1:$1048576,7,FALSE),"None")))</f>
        <v>None</v>
      </c>
    </row>
    <row r="364" spans="1:60" x14ac:dyDescent="0.25">
      <c r="A364" t="s">
        <v>751</v>
      </c>
      <c r="B364">
        <v>5.4181496659708298E-2</v>
      </c>
      <c r="C364" t="e">
        <v>#N/A</v>
      </c>
      <c r="D364">
        <v>1</v>
      </c>
      <c r="E364">
        <v>3.5</v>
      </c>
      <c r="F364" s="1" t="s">
        <v>40</v>
      </c>
      <c r="G364" t="s">
        <v>35</v>
      </c>
      <c r="H364" t="s">
        <v>36</v>
      </c>
      <c r="I364" t="s">
        <v>398</v>
      </c>
      <c r="J364" t="s">
        <v>399</v>
      </c>
      <c r="K364">
        <v>1</v>
      </c>
      <c r="L364">
        <v>65</v>
      </c>
      <c r="M364" t="s">
        <v>40</v>
      </c>
      <c r="N364" t="s">
        <v>39</v>
      </c>
      <c r="O364" t="s">
        <v>40</v>
      </c>
      <c r="P364" t="s">
        <v>40</v>
      </c>
      <c r="Q364" t="s">
        <v>40</v>
      </c>
      <c r="S364" t="s">
        <v>40</v>
      </c>
      <c r="T364" t="s">
        <v>40</v>
      </c>
      <c r="U364" t="s">
        <v>40</v>
      </c>
      <c r="V364" t="s">
        <v>40</v>
      </c>
      <c r="X364" s="1">
        <v>43711</v>
      </c>
      <c r="Y364" t="s">
        <v>40</v>
      </c>
      <c r="Z364" t="s">
        <v>402</v>
      </c>
      <c r="AA364">
        <v>4.2562857139999997</v>
      </c>
      <c r="AB364">
        <v>14.897</v>
      </c>
      <c r="AC364" s="1">
        <v>43730</v>
      </c>
      <c r="AD364">
        <v>46</v>
      </c>
      <c r="AE364" t="s">
        <v>516</v>
      </c>
      <c r="AF364">
        <v>4</v>
      </c>
      <c r="AG364" t="s">
        <v>402</v>
      </c>
      <c r="AH364">
        <v>5.79</v>
      </c>
      <c r="AI364" s="1">
        <v>44477</v>
      </c>
      <c r="AJ364">
        <v>11282774438</v>
      </c>
      <c r="AK364">
        <v>111710638</v>
      </c>
      <c r="AL364">
        <v>2.7000000000000001E-3</v>
      </c>
      <c r="AM364">
        <v>44.64</v>
      </c>
      <c r="AN364">
        <v>95.7</v>
      </c>
      <c r="AO364">
        <v>90.19</v>
      </c>
      <c r="AP364" t="s">
        <v>398</v>
      </c>
      <c r="AQ364" t="s">
        <v>46</v>
      </c>
      <c r="AR364">
        <v>-1.24195680858677</v>
      </c>
      <c r="AS364" t="s">
        <v>35</v>
      </c>
      <c r="AT364" t="s">
        <v>35</v>
      </c>
      <c r="AU364" t="s">
        <v>403</v>
      </c>
      <c r="AV364" t="str">
        <f>_xlfn.IFNA(VLOOKUP($C364,[1]akclindata!$A:$U,17,FALSE),"NA")</f>
        <v>NA</v>
      </c>
      <c r="AW364" t="str">
        <f>_xlfn.IFNA(VLOOKUP($C364,[1]akclindata!$A:$U,17,FALSE),"NA")</f>
        <v>NA</v>
      </c>
      <c r="AX364" t="str">
        <f>_xlfn.IFNA(VLOOKUP($C364,[1]akclindata!$A:$U,7,FALSE),"NA")</f>
        <v>NA</v>
      </c>
      <c r="AY364" t="str">
        <f>_xlfn.IFNA(VLOOKUP($C364,[1]akclindata!$A:$U,8,FALSE),"NA")</f>
        <v>NA</v>
      </c>
      <c r="AZ364" t="str">
        <f>_xlfn.IFNA(VLOOKUP($C364,[1]akclindata!$A:$U,9,FALSE),"NA")</f>
        <v>NA</v>
      </c>
      <c r="BA364" t="str">
        <f>_xlfn.IFNA(VLOOKUP($C364,[1]akclindata!$A:$U,10,FALSE),"NA")</f>
        <v>NA</v>
      </c>
      <c r="BB364" t="str">
        <f>_xlfn.IFNA(VLOOKUP($C364,[1]akclindata!$A:$U,11,FALSE),"NA")</f>
        <v>NA</v>
      </c>
      <c r="BC364" s="1" t="str">
        <f>_xlfn.IFNA(VLOOKUP($C364,[1]akclindata!$A:$U,6,FALSE),"NA")</f>
        <v>NA</v>
      </c>
      <c r="BD364" s="1" t="str">
        <f>_xlfn.IFNA(VLOOKUP($C364,[1]akclindata!$A:$U,18,FALSE),"NA")</f>
        <v>NA</v>
      </c>
      <c r="BE364" s="1" t="str">
        <f>_xlfn.IFNA(VLOOKUP($C364,[1]akclindata!$A:$U,19,FALSE),"NA")</f>
        <v>NA</v>
      </c>
      <c r="BF364" s="1" t="str">
        <f>_xlfn.IFNA(VLOOKUP($C364,[1]akclindata!$A:$U,20,FALSE),"NA")</f>
        <v>NA</v>
      </c>
      <c r="BG364" t="str">
        <f>_xlfn.IFNA(VLOOKUP($C364,[1]akclindata!$A:$U,21,FALSE),"NA")</f>
        <v>NA</v>
      </c>
      <c r="BH364" s="1" t="str">
        <f>_xlfn.IFNA(VLOOKUP($C364,[2]Sheet1!$1:$1048576,6,FALSE),_xlfn.IFNA(VLOOKUP($C364,'[2]Transfer 06.03.22'!$1:$1048576,7,FALSE),_xlfn.IFNA(VLOOKUP($C364,'[2]Transfer 06.08.22'!$1:$1048576,7,FALSE),"None")))</f>
        <v>None</v>
      </c>
    </row>
    <row r="365" spans="1:60" x14ac:dyDescent="0.25">
      <c r="A365" t="s">
        <v>752</v>
      </c>
      <c r="B365" s="3">
        <v>2.6026471769804001E-4</v>
      </c>
      <c r="C365" t="e">
        <v>#N/A</v>
      </c>
      <c r="D365">
        <v>1</v>
      </c>
      <c r="E365">
        <v>4.4000000000000004</v>
      </c>
      <c r="F365" s="1" t="s">
        <v>40</v>
      </c>
      <c r="G365" t="s">
        <v>35</v>
      </c>
      <c r="H365" t="s">
        <v>36</v>
      </c>
      <c r="I365" t="s">
        <v>398</v>
      </c>
      <c r="J365" t="s">
        <v>399</v>
      </c>
      <c r="K365">
        <v>1</v>
      </c>
      <c r="L365">
        <v>52</v>
      </c>
      <c r="M365" t="s">
        <v>40</v>
      </c>
      <c r="N365" t="s">
        <v>39</v>
      </c>
      <c r="O365" t="s">
        <v>40</v>
      </c>
      <c r="P365" t="s">
        <v>40</v>
      </c>
      <c r="Q365" t="s">
        <v>40</v>
      </c>
      <c r="S365" t="s">
        <v>40</v>
      </c>
      <c r="T365" t="s">
        <v>40</v>
      </c>
      <c r="U365" t="s">
        <v>40</v>
      </c>
      <c r="V365" t="s">
        <v>40</v>
      </c>
      <c r="X365" s="1">
        <v>43711</v>
      </c>
      <c r="Y365" t="s">
        <v>40</v>
      </c>
      <c r="Z365" t="s">
        <v>402</v>
      </c>
      <c r="AA365">
        <v>8.5996590909999995</v>
      </c>
      <c r="AB365">
        <v>37.838500000000003</v>
      </c>
      <c r="AC365" s="1">
        <v>43730</v>
      </c>
      <c r="AD365">
        <v>46</v>
      </c>
      <c r="AE365" t="s">
        <v>518</v>
      </c>
      <c r="AF365">
        <v>4</v>
      </c>
      <c r="AG365" t="s">
        <v>402</v>
      </c>
      <c r="AH365">
        <v>17.989999999999998</v>
      </c>
      <c r="AI365" s="1">
        <v>44477</v>
      </c>
      <c r="AJ365">
        <v>7703475232</v>
      </c>
      <c r="AK365">
        <v>76272032</v>
      </c>
      <c r="AL365">
        <v>1.6000000000000001E-3</v>
      </c>
      <c r="AM365">
        <v>41.71</v>
      </c>
      <c r="AN365">
        <v>96.77</v>
      </c>
      <c r="AO365">
        <v>92.14</v>
      </c>
      <c r="AP365" t="s">
        <v>398</v>
      </c>
      <c r="AQ365" t="s">
        <v>46</v>
      </c>
      <c r="AR365">
        <v>-3.5844716559811598</v>
      </c>
      <c r="AS365" t="s">
        <v>35</v>
      </c>
      <c r="AT365" t="s">
        <v>35</v>
      </c>
      <c r="AU365" t="s">
        <v>403</v>
      </c>
      <c r="AV365" t="str">
        <f>_xlfn.IFNA(VLOOKUP($C365,[1]akclindata!$A:$U,17,FALSE),"NA")</f>
        <v>NA</v>
      </c>
      <c r="AW365" t="str">
        <f>_xlfn.IFNA(VLOOKUP($C365,[1]akclindata!$A:$U,17,FALSE),"NA")</f>
        <v>NA</v>
      </c>
      <c r="AX365" t="str">
        <f>_xlfn.IFNA(VLOOKUP($C365,[1]akclindata!$A:$U,7,FALSE),"NA")</f>
        <v>NA</v>
      </c>
      <c r="AY365" t="str">
        <f>_xlfn.IFNA(VLOOKUP($C365,[1]akclindata!$A:$U,8,FALSE),"NA")</f>
        <v>NA</v>
      </c>
      <c r="AZ365" t="str">
        <f>_xlfn.IFNA(VLOOKUP($C365,[1]akclindata!$A:$U,9,FALSE),"NA")</f>
        <v>NA</v>
      </c>
      <c r="BA365" t="str">
        <f>_xlfn.IFNA(VLOOKUP($C365,[1]akclindata!$A:$U,10,FALSE),"NA")</f>
        <v>NA</v>
      </c>
      <c r="BB365" t="str">
        <f>_xlfn.IFNA(VLOOKUP($C365,[1]akclindata!$A:$U,11,FALSE),"NA")</f>
        <v>NA</v>
      </c>
      <c r="BC365" s="1" t="str">
        <f>_xlfn.IFNA(VLOOKUP($C365,[1]akclindata!$A:$U,6,FALSE),"NA")</f>
        <v>NA</v>
      </c>
      <c r="BD365" s="1" t="str">
        <f>_xlfn.IFNA(VLOOKUP($C365,[1]akclindata!$A:$U,18,FALSE),"NA")</f>
        <v>NA</v>
      </c>
      <c r="BE365" s="1" t="str">
        <f>_xlfn.IFNA(VLOOKUP($C365,[1]akclindata!$A:$U,19,FALSE),"NA")</f>
        <v>NA</v>
      </c>
      <c r="BF365" s="1" t="str">
        <f>_xlfn.IFNA(VLOOKUP($C365,[1]akclindata!$A:$U,20,FALSE),"NA")</f>
        <v>NA</v>
      </c>
      <c r="BG365" t="str">
        <f>_xlfn.IFNA(VLOOKUP($C365,[1]akclindata!$A:$U,21,FALSE),"NA")</f>
        <v>NA</v>
      </c>
      <c r="BH365" s="1" t="str">
        <f>_xlfn.IFNA(VLOOKUP($C365,[2]Sheet1!$1:$1048576,6,FALSE),_xlfn.IFNA(VLOOKUP($C365,'[2]Transfer 06.03.22'!$1:$1048576,7,FALSE),_xlfn.IFNA(VLOOKUP($C365,'[2]Transfer 06.08.22'!$1:$1048576,7,FALSE),"None")))</f>
        <v>None</v>
      </c>
    </row>
    <row r="366" spans="1:60" x14ac:dyDescent="0.25">
      <c r="A366" t="s">
        <v>753</v>
      </c>
      <c r="B366">
        <v>8.9017521504932307E-2</v>
      </c>
      <c r="C366" t="e">
        <v>#N/A</v>
      </c>
      <c r="D366">
        <v>1</v>
      </c>
      <c r="E366">
        <v>4.5999999999999996</v>
      </c>
      <c r="F366" s="1" t="s">
        <v>40</v>
      </c>
      <c r="G366" t="s">
        <v>35</v>
      </c>
      <c r="H366" t="s">
        <v>36</v>
      </c>
      <c r="I366" t="s">
        <v>398</v>
      </c>
      <c r="J366" t="s">
        <v>399</v>
      </c>
      <c r="K366">
        <v>1</v>
      </c>
      <c r="L366">
        <v>73</v>
      </c>
      <c r="M366" t="s">
        <v>40</v>
      </c>
      <c r="N366" t="s">
        <v>39</v>
      </c>
      <c r="O366" t="s">
        <v>40</v>
      </c>
      <c r="P366" t="s">
        <v>40</v>
      </c>
      <c r="Q366" t="s">
        <v>40</v>
      </c>
      <c r="S366" t="s">
        <v>40</v>
      </c>
      <c r="T366" t="s">
        <v>40</v>
      </c>
      <c r="U366" t="s">
        <v>40</v>
      </c>
      <c r="V366" t="s">
        <v>40</v>
      </c>
      <c r="X366" s="1">
        <v>43711</v>
      </c>
      <c r="Y366" t="s">
        <v>40</v>
      </c>
      <c r="Z366" t="s">
        <v>402</v>
      </c>
      <c r="AA366">
        <v>10.228478259999999</v>
      </c>
      <c r="AB366">
        <v>47.051000000000002</v>
      </c>
      <c r="AC366" s="1">
        <v>43732</v>
      </c>
      <c r="AD366">
        <v>47</v>
      </c>
      <c r="AE366" t="s">
        <v>520</v>
      </c>
      <c r="AF366">
        <v>4</v>
      </c>
      <c r="AG366" t="s">
        <v>402</v>
      </c>
      <c r="AH366">
        <v>23.35</v>
      </c>
      <c r="AI366" s="1">
        <v>44477</v>
      </c>
      <c r="AJ366">
        <v>10231027098</v>
      </c>
      <c r="AK366">
        <v>101297298</v>
      </c>
      <c r="AL366">
        <v>2.7000000000000001E-3</v>
      </c>
      <c r="AM366">
        <v>41.62</v>
      </c>
      <c r="AN366">
        <v>97.65</v>
      </c>
      <c r="AO366">
        <v>93.6</v>
      </c>
      <c r="AP366" t="s">
        <v>398</v>
      </c>
      <c r="AQ366" t="s">
        <v>46</v>
      </c>
      <c r="AR366">
        <v>-1.01003452584146</v>
      </c>
      <c r="AS366" t="s">
        <v>35</v>
      </c>
      <c r="AT366" t="s">
        <v>35</v>
      </c>
      <c r="AU366" t="s">
        <v>403</v>
      </c>
      <c r="AV366" t="str">
        <f>_xlfn.IFNA(VLOOKUP($C366,[1]akclindata!$A:$U,17,FALSE),"NA")</f>
        <v>NA</v>
      </c>
      <c r="AW366" t="str">
        <f>_xlfn.IFNA(VLOOKUP($C366,[1]akclindata!$A:$U,17,FALSE),"NA")</f>
        <v>NA</v>
      </c>
      <c r="AX366" t="str">
        <f>_xlfn.IFNA(VLOOKUP($C366,[1]akclindata!$A:$U,7,FALSE),"NA")</f>
        <v>NA</v>
      </c>
      <c r="AY366" t="str">
        <f>_xlfn.IFNA(VLOOKUP($C366,[1]akclindata!$A:$U,8,FALSE),"NA")</f>
        <v>NA</v>
      </c>
      <c r="AZ366" t="str">
        <f>_xlfn.IFNA(VLOOKUP($C366,[1]akclindata!$A:$U,9,FALSE),"NA")</f>
        <v>NA</v>
      </c>
      <c r="BA366" t="str">
        <f>_xlfn.IFNA(VLOOKUP($C366,[1]akclindata!$A:$U,10,FALSE),"NA")</f>
        <v>NA</v>
      </c>
      <c r="BB366" t="str">
        <f>_xlfn.IFNA(VLOOKUP($C366,[1]akclindata!$A:$U,11,FALSE),"NA")</f>
        <v>NA</v>
      </c>
      <c r="BC366" s="1" t="str">
        <f>_xlfn.IFNA(VLOOKUP($C366,[1]akclindata!$A:$U,6,FALSE),"NA")</f>
        <v>NA</v>
      </c>
      <c r="BD366" s="1" t="str">
        <f>_xlfn.IFNA(VLOOKUP($C366,[1]akclindata!$A:$U,18,FALSE),"NA")</f>
        <v>NA</v>
      </c>
      <c r="BE366" s="1" t="str">
        <f>_xlfn.IFNA(VLOOKUP($C366,[1]akclindata!$A:$U,19,FALSE),"NA")</f>
        <v>NA</v>
      </c>
      <c r="BF366" s="1" t="str">
        <f>_xlfn.IFNA(VLOOKUP($C366,[1]akclindata!$A:$U,20,FALSE),"NA")</f>
        <v>NA</v>
      </c>
      <c r="BG366" t="str">
        <f>_xlfn.IFNA(VLOOKUP($C366,[1]akclindata!$A:$U,21,FALSE),"NA")</f>
        <v>NA</v>
      </c>
      <c r="BH366" s="1" t="str">
        <f>_xlfn.IFNA(VLOOKUP($C366,[2]Sheet1!$1:$1048576,6,FALSE),_xlfn.IFNA(VLOOKUP($C366,'[2]Transfer 06.03.22'!$1:$1048576,7,FALSE),_xlfn.IFNA(VLOOKUP($C366,'[2]Transfer 06.08.22'!$1:$1048576,7,FALSE),"None")))</f>
        <v>None</v>
      </c>
    </row>
    <row r="367" spans="1:60" x14ac:dyDescent="0.25">
      <c r="A367" t="s">
        <v>754</v>
      </c>
      <c r="B367">
        <v>4.0188844352010498E-2</v>
      </c>
      <c r="C367" t="e">
        <v>#N/A</v>
      </c>
      <c r="D367">
        <v>1</v>
      </c>
      <c r="E367">
        <v>3.6</v>
      </c>
      <c r="F367" s="1" t="s">
        <v>40</v>
      </c>
      <c r="G367" t="s">
        <v>35</v>
      </c>
      <c r="H367" t="s">
        <v>36</v>
      </c>
      <c r="I367" t="s">
        <v>398</v>
      </c>
      <c r="J367" t="s">
        <v>399</v>
      </c>
      <c r="K367">
        <v>2</v>
      </c>
      <c r="L367">
        <v>66</v>
      </c>
      <c r="M367" t="s">
        <v>40</v>
      </c>
      <c r="N367" t="s">
        <v>39</v>
      </c>
      <c r="O367" t="s">
        <v>40</v>
      </c>
      <c r="P367" t="s">
        <v>40</v>
      </c>
      <c r="Q367" t="s">
        <v>40</v>
      </c>
      <c r="S367" t="s">
        <v>40</v>
      </c>
      <c r="T367" t="s">
        <v>40</v>
      </c>
      <c r="U367" t="s">
        <v>40</v>
      </c>
      <c r="V367" t="s">
        <v>40</v>
      </c>
      <c r="X367" s="1">
        <v>43711</v>
      </c>
      <c r="Y367" t="s">
        <v>40</v>
      </c>
      <c r="Z367" t="s">
        <v>402</v>
      </c>
      <c r="AA367">
        <v>5.028611111</v>
      </c>
      <c r="AB367">
        <v>18.103000000000002</v>
      </c>
      <c r="AC367" s="1">
        <v>43732</v>
      </c>
      <c r="AD367">
        <v>47</v>
      </c>
      <c r="AE367" t="s">
        <v>522</v>
      </c>
      <c r="AF367">
        <v>4</v>
      </c>
      <c r="AG367" t="s">
        <v>402</v>
      </c>
      <c r="AH367">
        <v>8.3800000000000008</v>
      </c>
      <c r="AI367" s="1">
        <v>44477</v>
      </c>
      <c r="AJ367">
        <v>9873106530</v>
      </c>
      <c r="AK367">
        <v>97753530</v>
      </c>
      <c r="AL367">
        <v>1.2999999999999999E-3</v>
      </c>
      <c r="AM367">
        <v>43.41</v>
      </c>
      <c r="AN367">
        <v>95.82</v>
      </c>
      <c r="AO367">
        <v>90.72</v>
      </c>
      <c r="AP367" t="s">
        <v>398</v>
      </c>
      <c r="AQ367" t="s">
        <v>53</v>
      </c>
      <c r="AR367">
        <v>-1.3780802752815</v>
      </c>
      <c r="AS367" t="s">
        <v>35</v>
      </c>
      <c r="AT367" t="s">
        <v>35</v>
      </c>
      <c r="AU367" t="s">
        <v>410</v>
      </c>
      <c r="AV367" t="str">
        <f>_xlfn.IFNA(VLOOKUP($C367,[1]akclindata!$A:$U,17,FALSE),"NA")</f>
        <v>NA</v>
      </c>
      <c r="AW367" t="str">
        <f>_xlfn.IFNA(VLOOKUP($C367,[1]akclindata!$A:$U,17,FALSE),"NA")</f>
        <v>NA</v>
      </c>
      <c r="AX367" t="str">
        <f>_xlfn.IFNA(VLOOKUP($C367,[1]akclindata!$A:$U,7,FALSE),"NA")</f>
        <v>NA</v>
      </c>
      <c r="AY367" t="str">
        <f>_xlfn.IFNA(VLOOKUP($C367,[1]akclindata!$A:$U,8,FALSE),"NA")</f>
        <v>NA</v>
      </c>
      <c r="AZ367" t="str">
        <f>_xlfn.IFNA(VLOOKUP($C367,[1]akclindata!$A:$U,9,FALSE),"NA")</f>
        <v>NA</v>
      </c>
      <c r="BA367" t="str">
        <f>_xlfn.IFNA(VLOOKUP($C367,[1]akclindata!$A:$U,10,FALSE),"NA")</f>
        <v>NA</v>
      </c>
      <c r="BB367" t="str">
        <f>_xlfn.IFNA(VLOOKUP($C367,[1]akclindata!$A:$U,11,FALSE),"NA")</f>
        <v>NA</v>
      </c>
      <c r="BC367" s="1" t="str">
        <f>_xlfn.IFNA(VLOOKUP($C367,[1]akclindata!$A:$U,6,FALSE),"NA")</f>
        <v>NA</v>
      </c>
      <c r="BD367" s="1" t="str">
        <f>_xlfn.IFNA(VLOOKUP($C367,[1]akclindata!$A:$U,18,FALSE),"NA")</f>
        <v>NA</v>
      </c>
      <c r="BE367" s="1" t="str">
        <f>_xlfn.IFNA(VLOOKUP($C367,[1]akclindata!$A:$U,19,FALSE),"NA")</f>
        <v>NA</v>
      </c>
      <c r="BF367" s="1" t="str">
        <f>_xlfn.IFNA(VLOOKUP($C367,[1]akclindata!$A:$U,20,FALSE),"NA")</f>
        <v>NA</v>
      </c>
      <c r="BG367" t="str">
        <f>_xlfn.IFNA(VLOOKUP($C367,[1]akclindata!$A:$U,21,FALSE),"NA")</f>
        <v>NA</v>
      </c>
      <c r="BH367" s="1" t="str">
        <f>_xlfn.IFNA(VLOOKUP($C367,[2]Sheet1!$1:$1048576,6,FALSE),_xlfn.IFNA(VLOOKUP($C367,'[2]Transfer 06.03.22'!$1:$1048576,7,FALSE),_xlfn.IFNA(VLOOKUP($C367,'[2]Transfer 06.08.22'!$1:$1048576,7,FALSE),"None")))</f>
        <v>None</v>
      </c>
    </row>
    <row r="368" spans="1:60" x14ac:dyDescent="0.25">
      <c r="A368" t="s">
        <v>755</v>
      </c>
      <c r="B368" s="3">
        <v>6.1443533827629996E-4</v>
      </c>
      <c r="C368" t="e">
        <v>#N/A</v>
      </c>
      <c r="D368">
        <v>1</v>
      </c>
      <c r="E368">
        <v>3.6</v>
      </c>
      <c r="F368" s="1" t="s">
        <v>40</v>
      </c>
      <c r="G368" t="s">
        <v>35</v>
      </c>
      <c r="H368" t="s">
        <v>36</v>
      </c>
      <c r="I368" t="s">
        <v>398</v>
      </c>
      <c r="J368" t="s">
        <v>399</v>
      </c>
      <c r="K368">
        <v>2</v>
      </c>
      <c r="L368">
        <v>60</v>
      </c>
      <c r="M368" t="s">
        <v>40</v>
      </c>
      <c r="N368" t="s">
        <v>39</v>
      </c>
      <c r="O368" t="s">
        <v>40</v>
      </c>
      <c r="P368" t="s">
        <v>40</v>
      </c>
      <c r="Q368" t="s">
        <v>40</v>
      </c>
      <c r="S368" t="s">
        <v>40</v>
      </c>
      <c r="T368" t="s">
        <v>40</v>
      </c>
      <c r="U368" t="s">
        <v>40</v>
      </c>
      <c r="V368" t="s">
        <v>40</v>
      </c>
      <c r="X368" s="1">
        <v>43711</v>
      </c>
      <c r="Y368" t="s">
        <v>40</v>
      </c>
      <c r="Z368" t="s">
        <v>402</v>
      </c>
      <c r="AA368">
        <v>5.3487499999999999</v>
      </c>
      <c r="AB368">
        <v>19.255500000000001</v>
      </c>
      <c r="AC368" s="1">
        <v>43732</v>
      </c>
      <c r="AD368">
        <v>47</v>
      </c>
      <c r="AE368" t="s">
        <v>556</v>
      </c>
      <c r="AF368">
        <v>4</v>
      </c>
      <c r="AG368" t="s">
        <v>402</v>
      </c>
      <c r="AH368">
        <v>11.41</v>
      </c>
      <c r="AI368" s="1">
        <v>44477</v>
      </c>
      <c r="AJ368">
        <v>9090285224</v>
      </c>
      <c r="AK368">
        <v>90002824</v>
      </c>
      <c r="AL368">
        <v>1.4E-3</v>
      </c>
      <c r="AM368">
        <v>42.55</v>
      </c>
      <c r="AN368">
        <v>96.9</v>
      </c>
      <c r="AO368">
        <v>92.3</v>
      </c>
      <c r="AP368" t="s">
        <v>398</v>
      </c>
      <c r="AQ368" t="s">
        <v>53</v>
      </c>
      <c r="AR368">
        <v>-3.211256886608</v>
      </c>
      <c r="AS368" t="s">
        <v>35</v>
      </c>
      <c r="AT368" t="s">
        <v>35</v>
      </c>
      <c r="AU368" t="s">
        <v>410</v>
      </c>
      <c r="AV368" t="str">
        <f>_xlfn.IFNA(VLOOKUP($C368,[1]akclindata!$A:$U,17,FALSE),"NA")</f>
        <v>NA</v>
      </c>
      <c r="AW368" t="str">
        <f>_xlfn.IFNA(VLOOKUP($C368,[1]akclindata!$A:$U,17,FALSE),"NA")</f>
        <v>NA</v>
      </c>
      <c r="AX368" t="str">
        <f>_xlfn.IFNA(VLOOKUP($C368,[1]akclindata!$A:$U,7,FALSE),"NA")</f>
        <v>NA</v>
      </c>
      <c r="AY368" t="str">
        <f>_xlfn.IFNA(VLOOKUP($C368,[1]akclindata!$A:$U,8,FALSE),"NA")</f>
        <v>NA</v>
      </c>
      <c r="AZ368" t="str">
        <f>_xlfn.IFNA(VLOOKUP($C368,[1]akclindata!$A:$U,9,FALSE),"NA")</f>
        <v>NA</v>
      </c>
      <c r="BA368" t="str">
        <f>_xlfn.IFNA(VLOOKUP($C368,[1]akclindata!$A:$U,10,FALSE),"NA")</f>
        <v>NA</v>
      </c>
      <c r="BB368" t="str">
        <f>_xlfn.IFNA(VLOOKUP($C368,[1]akclindata!$A:$U,11,FALSE),"NA")</f>
        <v>NA</v>
      </c>
      <c r="BC368" s="1" t="str">
        <f>_xlfn.IFNA(VLOOKUP($C368,[1]akclindata!$A:$U,6,FALSE),"NA")</f>
        <v>NA</v>
      </c>
      <c r="BD368" s="1" t="str">
        <f>_xlfn.IFNA(VLOOKUP($C368,[1]akclindata!$A:$U,18,FALSE),"NA")</f>
        <v>NA</v>
      </c>
      <c r="BE368" s="1" t="str">
        <f>_xlfn.IFNA(VLOOKUP($C368,[1]akclindata!$A:$U,19,FALSE),"NA")</f>
        <v>NA</v>
      </c>
      <c r="BF368" s="1" t="str">
        <f>_xlfn.IFNA(VLOOKUP($C368,[1]akclindata!$A:$U,20,FALSE),"NA")</f>
        <v>NA</v>
      </c>
      <c r="BG368" t="str">
        <f>_xlfn.IFNA(VLOOKUP($C368,[1]akclindata!$A:$U,21,FALSE),"NA")</f>
        <v>NA</v>
      </c>
      <c r="BH368" s="1" t="str">
        <f>_xlfn.IFNA(VLOOKUP($C368,[2]Sheet1!$1:$1048576,6,FALSE),_xlfn.IFNA(VLOOKUP($C368,'[2]Transfer 06.03.22'!$1:$1048576,7,FALSE),_xlfn.IFNA(VLOOKUP($C368,'[2]Transfer 06.08.22'!$1:$1048576,7,FALSE),"None")))</f>
        <v>None</v>
      </c>
    </row>
    <row r="369" spans="1:60" x14ac:dyDescent="0.25">
      <c r="A369" t="s">
        <v>756</v>
      </c>
      <c r="B369">
        <v>1.7397283742021999E-2</v>
      </c>
      <c r="C369" t="e">
        <v>#N/A</v>
      </c>
      <c r="D369">
        <v>1</v>
      </c>
      <c r="E369">
        <v>4.9000000000000004</v>
      </c>
      <c r="F369" s="1" t="s">
        <v>40</v>
      </c>
      <c r="G369" t="s">
        <v>35</v>
      </c>
      <c r="H369" t="s">
        <v>36</v>
      </c>
      <c r="I369" t="s">
        <v>398</v>
      </c>
      <c r="J369" t="s">
        <v>399</v>
      </c>
      <c r="K369">
        <v>2</v>
      </c>
      <c r="L369">
        <v>51</v>
      </c>
      <c r="M369" t="s">
        <v>40</v>
      </c>
      <c r="N369" t="s">
        <v>39</v>
      </c>
      <c r="O369" t="s">
        <v>40</v>
      </c>
      <c r="P369" t="s">
        <v>40</v>
      </c>
      <c r="Q369" t="s">
        <v>40</v>
      </c>
      <c r="S369" t="s">
        <v>40</v>
      </c>
      <c r="T369" t="s">
        <v>40</v>
      </c>
      <c r="U369" t="s">
        <v>40</v>
      </c>
      <c r="V369" t="s">
        <v>40</v>
      </c>
      <c r="X369" s="1">
        <v>43711</v>
      </c>
      <c r="Y369" t="s">
        <v>40</v>
      </c>
      <c r="Z369" t="s">
        <v>402</v>
      </c>
      <c r="AA369">
        <v>5.3052040820000004</v>
      </c>
      <c r="AB369">
        <v>25.9955</v>
      </c>
      <c r="AC369" s="1">
        <v>43732</v>
      </c>
      <c r="AD369">
        <v>47</v>
      </c>
      <c r="AE369" t="s">
        <v>558</v>
      </c>
      <c r="AF369">
        <v>4</v>
      </c>
      <c r="AG369" t="s">
        <v>402</v>
      </c>
      <c r="AH369">
        <v>10.61</v>
      </c>
      <c r="AI369" s="1">
        <v>44477</v>
      </c>
      <c r="AJ369">
        <v>10184765664</v>
      </c>
      <c r="AK369">
        <v>100839264</v>
      </c>
      <c r="AL369">
        <v>1.2999999999999999E-3</v>
      </c>
      <c r="AM369">
        <v>41.96</v>
      </c>
      <c r="AN369">
        <v>96.53</v>
      </c>
      <c r="AO369">
        <v>91.87</v>
      </c>
      <c r="AP369" t="s">
        <v>398</v>
      </c>
      <c r="AQ369" t="s">
        <v>53</v>
      </c>
      <c r="AR369">
        <v>-1.7518965136654501</v>
      </c>
      <c r="AS369" t="s">
        <v>35</v>
      </c>
      <c r="AT369" t="s">
        <v>35</v>
      </c>
      <c r="AU369" t="s">
        <v>410</v>
      </c>
      <c r="AV369" t="str">
        <f>_xlfn.IFNA(VLOOKUP($C369,[1]akclindata!$A:$U,17,FALSE),"NA")</f>
        <v>NA</v>
      </c>
      <c r="AW369" t="str">
        <f>_xlfn.IFNA(VLOOKUP($C369,[1]akclindata!$A:$U,17,FALSE),"NA")</f>
        <v>NA</v>
      </c>
      <c r="AX369" t="str">
        <f>_xlfn.IFNA(VLOOKUP($C369,[1]akclindata!$A:$U,7,FALSE),"NA")</f>
        <v>NA</v>
      </c>
      <c r="AY369" t="str">
        <f>_xlfn.IFNA(VLOOKUP($C369,[1]akclindata!$A:$U,8,FALSE),"NA")</f>
        <v>NA</v>
      </c>
      <c r="AZ369" t="str">
        <f>_xlfn.IFNA(VLOOKUP($C369,[1]akclindata!$A:$U,9,FALSE),"NA")</f>
        <v>NA</v>
      </c>
      <c r="BA369" t="str">
        <f>_xlfn.IFNA(VLOOKUP($C369,[1]akclindata!$A:$U,10,FALSE),"NA")</f>
        <v>NA</v>
      </c>
      <c r="BB369" t="str">
        <f>_xlfn.IFNA(VLOOKUP($C369,[1]akclindata!$A:$U,11,FALSE),"NA")</f>
        <v>NA</v>
      </c>
      <c r="BC369" s="1" t="str">
        <f>_xlfn.IFNA(VLOOKUP($C369,[1]akclindata!$A:$U,6,FALSE),"NA")</f>
        <v>NA</v>
      </c>
      <c r="BD369" s="1" t="str">
        <f>_xlfn.IFNA(VLOOKUP($C369,[1]akclindata!$A:$U,18,FALSE),"NA")</f>
        <v>NA</v>
      </c>
      <c r="BE369" s="1" t="str">
        <f>_xlfn.IFNA(VLOOKUP($C369,[1]akclindata!$A:$U,19,FALSE),"NA")</f>
        <v>NA</v>
      </c>
      <c r="BF369" s="1" t="str">
        <f>_xlfn.IFNA(VLOOKUP($C369,[1]akclindata!$A:$U,20,FALSE),"NA")</f>
        <v>NA</v>
      </c>
      <c r="BG369" t="str">
        <f>_xlfn.IFNA(VLOOKUP($C369,[1]akclindata!$A:$U,21,FALSE),"NA")</f>
        <v>NA</v>
      </c>
      <c r="BH369" s="1" t="str">
        <f>_xlfn.IFNA(VLOOKUP($C369,[2]Sheet1!$1:$1048576,6,FALSE),_xlfn.IFNA(VLOOKUP($C369,'[2]Transfer 06.03.22'!$1:$1048576,7,FALSE),_xlfn.IFNA(VLOOKUP($C369,'[2]Transfer 06.08.22'!$1:$1048576,7,FALSE),"None")))</f>
        <v>None</v>
      </c>
    </row>
    <row r="370" spans="1:60" x14ac:dyDescent="0.25">
      <c r="A370" t="s">
        <v>757</v>
      </c>
      <c r="B370">
        <v>7.3129464964875601E-2</v>
      </c>
      <c r="C370" t="e">
        <v>#N/A</v>
      </c>
      <c r="D370">
        <v>1</v>
      </c>
      <c r="E370">
        <v>3.8</v>
      </c>
      <c r="F370" s="1" t="s">
        <v>40</v>
      </c>
      <c r="G370" t="s">
        <v>35</v>
      </c>
      <c r="H370" t="s">
        <v>36</v>
      </c>
      <c r="I370" t="s">
        <v>398</v>
      </c>
      <c r="J370" t="s">
        <v>399</v>
      </c>
      <c r="K370">
        <v>1</v>
      </c>
      <c r="L370">
        <v>62</v>
      </c>
      <c r="M370" t="s">
        <v>40</v>
      </c>
      <c r="N370" t="s">
        <v>39</v>
      </c>
      <c r="O370" t="s">
        <v>40</v>
      </c>
      <c r="P370" t="s">
        <v>40</v>
      </c>
      <c r="Q370" t="s">
        <v>40</v>
      </c>
      <c r="S370" t="s">
        <v>40</v>
      </c>
      <c r="T370" t="s">
        <v>40</v>
      </c>
      <c r="U370" t="s">
        <v>40</v>
      </c>
      <c r="V370" t="s">
        <v>40</v>
      </c>
      <c r="X370" s="1">
        <v>43711</v>
      </c>
      <c r="Y370" t="s">
        <v>40</v>
      </c>
      <c r="Z370" t="s">
        <v>402</v>
      </c>
      <c r="AA370">
        <v>3.6903947370000001</v>
      </c>
      <c r="AB370">
        <v>14.0235</v>
      </c>
      <c r="AC370" s="1">
        <v>43732</v>
      </c>
      <c r="AD370">
        <v>47</v>
      </c>
      <c r="AE370" t="s">
        <v>560</v>
      </c>
      <c r="AF370">
        <v>4</v>
      </c>
      <c r="AG370" t="s">
        <v>402</v>
      </c>
      <c r="AH370">
        <v>7.85</v>
      </c>
      <c r="AI370" s="1">
        <v>44477</v>
      </c>
      <c r="AJ370">
        <v>10062957644</v>
      </c>
      <c r="AK370">
        <v>99633244</v>
      </c>
      <c r="AL370">
        <v>2.5999999999999999E-3</v>
      </c>
      <c r="AM370">
        <v>44.32</v>
      </c>
      <c r="AN370">
        <v>97.04</v>
      </c>
      <c r="AO370">
        <v>92.41</v>
      </c>
      <c r="AP370" t="s">
        <v>398</v>
      </c>
      <c r="AQ370" t="s">
        <v>46</v>
      </c>
      <c r="AR370">
        <v>-1.1029266802545199</v>
      </c>
      <c r="AS370" t="s">
        <v>35</v>
      </c>
      <c r="AT370" t="s">
        <v>35</v>
      </c>
      <c r="AU370" t="s">
        <v>403</v>
      </c>
      <c r="AV370" t="str">
        <f>_xlfn.IFNA(VLOOKUP($C370,[1]akclindata!$A:$U,17,FALSE),"NA")</f>
        <v>NA</v>
      </c>
      <c r="AW370" t="str">
        <f>_xlfn.IFNA(VLOOKUP($C370,[1]akclindata!$A:$U,17,FALSE),"NA")</f>
        <v>NA</v>
      </c>
      <c r="AX370" t="str">
        <f>_xlfn.IFNA(VLOOKUP($C370,[1]akclindata!$A:$U,7,FALSE),"NA")</f>
        <v>NA</v>
      </c>
      <c r="AY370" t="str">
        <f>_xlfn.IFNA(VLOOKUP($C370,[1]akclindata!$A:$U,8,FALSE),"NA")</f>
        <v>NA</v>
      </c>
      <c r="AZ370" t="str">
        <f>_xlfn.IFNA(VLOOKUP($C370,[1]akclindata!$A:$U,9,FALSE),"NA")</f>
        <v>NA</v>
      </c>
      <c r="BA370" t="str">
        <f>_xlfn.IFNA(VLOOKUP($C370,[1]akclindata!$A:$U,10,FALSE),"NA")</f>
        <v>NA</v>
      </c>
      <c r="BB370" t="str">
        <f>_xlfn.IFNA(VLOOKUP($C370,[1]akclindata!$A:$U,11,FALSE),"NA")</f>
        <v>NA</v>
      </c>
      <c r="BC370" s="1" t="str">
        <f>_xlfn.IFNA(VLOOKUP($C370,[1]akclindata!$A:$U,6,FALSE),"NA")</f>
        <v>NA</v>
      </c>
      <c r="BD370" s="1" t="str">
        <f>_xlfn.IFNA(VLOOKUP($C370,[1]akclindata!$A:$U,18,FALSE),"NA")</f>
        <v>NA</v>
      </c>
      <c r="BE370" s="1" t="str">
        <f>_xlfn.IFNA(VLOOKUP($C370,[1]akclindata!$A:$U,19,FALSE),"NA")</f>
        <v>NA</v>
      </c>
      <c r="BF370" s="1" t="str">
        <f>_xlfn.IFNA(VLOOKUP($C370,[1]akclindata!$A:$U,20,FALSE),"NA")</f>
        <v>NA</v>
      </c>
      <c r="BG370" t="str">
        <f>_xlfn.IFNA(VLOOKUP($C370,[1]akclindata!$A:$U,21,FALSE),"NA")</f>
        <v>NA</v>
      </c>
      <c r="BH370" s="1" t="str">
        <f>_xlfn.IFNA(VLOOKUP($C370,[2]Sheet1!$1:$1048576,6,FALSE),_xlfn.IFNA(VLOOKUP($C370,'[2]Transfer 06.03.22'!$1:$1048576,7,FALSE),_xlfn.IFNA(VLOOKUP($C370,'[2]Transfer 06.08.22'!$1:$1048576,7,FALSE),"None")))</f>
        <v>None</v>
      </c>
    </row>
    <row r="371" spans="1:60" x14ac:dyDescent="0.25">
      <c r="A371" t="s">
        <v>758</v>
      </c>
      <c r="B371" s="3">
        <v>7.2849959125323004E-4</v>
      </c>
      <c r="C371" t="e">
        <v>#N/A</v>
      </c>
      <c r="D371">
        <v>1</v>
      </c>
      <c r="E371">
        <v>4</v>
      </c>
      <c r="F371" s="1" t="s">
        <v>40</v>
      </c>
      <c r="G371" t="s">
        <v>35</v>
      </c>
      <c r="H371" t="s">
        <v>36</v>
      </c>
      <c r="I371" t="s">
        <v>398</v>
      </c>
      <c r="J371" t="s">
        <v>399</v>
      </c>
      <c r="K371">
        <v>2</v>
      </c>
      <c r="L371">
        <v>58</v>
      </c>
      <c r="M371" t="s">
        <v>40</v>
      </c>
      <c r="N371" t="s">
        <v>39</v>
      </c>
      <c r="O371" t="s">
        <v>40</v>
      </c>
      <c r="P371" t="s">
        <v>40</v>
      </c>
      <c r="Q371" t="s">
        <v>40</v>
      </c>
      <c r="S371" t="s">
        <v>40</v>
      </c>
      <c r="T371" t="s">
        <v>40</v>
      </c>
      <c r="U371" t="s">
        <v>40</v>
      </c>
      <c r="V371" t="s">
        <v>40</v>
      </c>
      <c r="X371" s="1">
        <v>43735</v>
      </c>
      <c r="Y371" t="s">
        <v>40</v>
      </c>
      <c r="Z371" t="s">
        <v>402</v>
      </c>
      <c r="AA371">
        <v>3.8568750000000001</v>
      </c>
      <c r="AB371">
        <v>15.4275</v>
      </c>
      <c r="AC371" s="1">
        <v>43736</v>
      </c>
      <c r="AD371">
        <v>49</v>
      </c>
      <c r="AE371" t="s">
        <v>432</v>
      </c>
      <c r="AF371">
        <v>4</v>
      </c>
      <c r="AG371" t="s">
        <v>402</v>
      </c>
      <c r="AH371">
        <v>8.92</v>
      </c>
      <c r="AI371" s="1">
        <v>44477</v>
      </c>
      <c r="AJ371">
        <v>8799799326</v>
      </c>
      <c r="AK371">
        <v>87126726</v>
      </c>
      <c r="AL371">
        <v>1.2999999999999999E-3</v>
      </c>
      <c r="AM371">
        <v>42.58</v>
      </c>
      <c r="AN371">
        <v>96.57</v>
      </c>
      <c r="AO371">
        <v>91.81</v>
      </c>
      <c r="AP371" t="s">
        <v>398</v>
      </c>
      <c r="AQ371" t="s">
        <v>53</v>
      </c>
      <c r="AR371">
        <v>-3.1372541889168799</v>
      </c>
      <c r="AS371" t="s">
        <v>35</v>
      </c>
      <c r="AT371" t="s">
        <v>35</v>
      </c>
      <c r="AU371" t="s">
        <v>410</v>
      </c>
      <c r="AV371" t="str">
        <f>_xlfn.IFNA(VLOOKUP($C371,[1]akclindata!$A:$U,17,FALSE),"NA")</f>
        <v>NA</v>
      </c>
      <c r="AW371" t="str">
        <f>_xlfn.IFNA(VLOOKUP($C371,[1]akclindata!$A:$U,17,FALSE),"NA")</f>
        <v>NA</v>
      </c>
      <c r="AX371" t="str">
        <f>_xlfn.IFNA(VLOOKUP($C371,[1]akclindata!$A:$U,7,FALSE),"NA")</f>
        <v>NA</v>
      </c>
      <c r="AY371" t="str">
        <f>_xlfn.IFNA(VLOOKUP($C371,[1]akclindata!$A:$U,8,FALSE),"NA")</f>
        <v>NA</v>
      </c>
      <c r="AZ371" t="str">
        <f>_xlfn.IFNA(VLOOKUP($C371,[1]akclindata!$A:$U,9,FALSE),"NA")</f>
        <v>NA</v>
      </c>
      <c r="BA371" t="str">
        <f>_xlfn.IFNA(VLOOKUP($C371,[1]akclindata!$A:$U,10,FALSE),"NA")</f>
        <v>NA</v>
      </c>
      <c r="BB371" t="str">
        <f>_xlfn.IFNA(VLOOKUP($C371,[1]akclindata!$A:$U,11,FALSE),"NA")</f>
        <v>NA</v>
      </c>
      <c r="BC371" s="1" t="str">
        <f>_xlfn.IFNA(VLOOKUP($C371,[1]akclindata!$A:$U,6,FALSE),"NA")</f>
        <v>NA</v>
      </c>
      <c r="BD371" s="1" t="str">
        <f>_xlfn.IFNA(VLOOKUP($C371,[1]akclindata!$A:$U,18,FALSE),"NA")</f>
        <v>NA</v>
      </c>
      <c r="BE371" s="1" t="str">
        <f>_xlfn.IFNA(VLOOKUP($C371,[1]akclindata!$A:$U,19,FALSE),"NA")</f>
        <v>NA</v>
      </c>
      <c r="BF371" s="1" t="str">
        <f>_xlfn.IFNA(VLOOKUP($C371,[1]akclindata!$A:$U,20,FALSE),"NA")</f>
        <v>NA</v>
      </c>
      <c r="BG371" t="str">
        <f>_xlfn.IFNA(VLOOKUP($C371,[1]akclindata!$A:$U,21,FALSE),"NA")</f>
        <v>NA</v>
      </c>
      <c r="BH371" s="1" t="str">
        <f>_xlfn.IFNA(VLOOKUP($C371,[2]Sheet1!$1:$1048576,6,FALSE),_xlfn.IFNA(VLOOKUP($C371,'[2]Transfer 06.03.22'!$1:$1048576,7,FALSE),_xlfn.IFNA(VLOOKUP($C371,'[2]Transfer 06.08.22'!$1:$1048576,7,FALSE),"None")))</f>
        <v>None</v>
      </c>
    </row>
    <row r="372" spans="1:60" x14ac:dyDescent="0.25">
      <c r="A372" t="s">
        <v>759</v>
      </c>
      <c r="B372">
        <v>2.1161898130495601E-3</v>
      </c>
      <c r="C372" t="e">
        <v>#N/A</v>
      </c>
      <c r="D372">
        <v>1</v>
      </c>
      <c r="E372">
        <v>4</v>
      </c>
      <c r="F372" s="1" t="s">
        <v>40</v>
      </c>
      <c r="G372" t="s">
        <v>35</v>
      </c>
      <c r="H372" t="s">
        <v>36</v>
      </c>
      <c r="I372" t="s">
        <v>398</v>
      </c>
      <c r="J372" t="s">
        <v>399</v>
      </c>
      <c r="K372">
        <v>2</v>
      </c>
      <c r="L372">
        <v>54</v>
      </c>
      <c r="M372" t="s">
        <v>40</v>
      </c>
      <c r="N372" t="s">
        <v>39</v>
      </c>
      <c r="O372" t="s">
        <v>40</v>
      </c>
      <c r="P372" t="s">
        <v>40</v>
      </c>
      <c r="Q372" t="s">
        <v>40</v>
      </c>
      <c r="S372" t="s">
        <v>40</v>
      </c>
      <c r="T372" t="s">
        <v>40</v>
      </c>
      <c r="U372" t="s">
        <v>40</v>
      </c>
      <c r="V372" t="s">
        <v>40</v>
      </c>
      <c r="X372" s="1">
        <v>43735</v>
      </c>
      <c r="Y372" t="s">
        <v>40</v>
      </c>
      <c r="Z372" t="s">
        <v>402</v>
      </c>
      <c r="AA372">
        <v>3.0526249999999999</v>
      </c>
      <c r="AB372">
        <v>12.2105</v>
      </c>
      <c r="AC372" s="1">
        <v>43736</v>
      </c>
      <c r="AD372">
        <v>49</v>
      </c>
      <c r="AE372" t="s">
        <v>568</v>
      </c>
      <c r="AF372">
        <v>4</v>
      </c>
      <c r="AG372" t="s">
        <v>402</v>
      </c>
      <c r="AH372">
        <v>9.8800000000000008</v>
      </c>
      <c r="AI372" s="1">
        <v>44477</v>
      </c>
      <c r="AJ372">
        <v>11734372102</v>
      </c>
      <c r="AK372">
        <v>116181902</v>
      </c>
      <c r="AL372">
        <v>2.8E-3</v>
      </c>
      <c r="AM372">
        <v>42.98</v>
      </c>
      <c r="AN372">
        <v>97.12</v>
      </c>
      <c r="AO372">
        <v>92.89</v>
      </c>
      <c r="AP372" t="s">
        <v>398</v>
      </c>
      <c r="AQ372" t="s">
        <v>53</v>
      </c>
      <c r="AR372">
        <v>-2.6735253571837601</v>
      </c>
      <c r="AS372" t="s">
        <v>35</v>
      </c>
      <c r="AT372" t="s">
        <v>35</v>
      </c>
      <c r="AU372" t="s">
        <v>410</v>
      </c>
      <c r="AV372" t="str">
        <f>_xlfn.IFNA(VLOOKUP($C372,[1]akclindata!$A:$U,17,FALSE),"NA")</f>
        <v>NA</v>
      </c>
      <c r="AW372" t="str">
        <f>_xlfn.IFNA(VLOOKUP($C372,[1]akclindata!$A:$U,17,FALSE),"NA")</f>
        <v>NA</v>
      </c>
      <c r="AX372" t="str">
        <f>_xlfn.IFNA(VLOOKUP($C372,[1]akclindata!$A:$U,7,FALSE),"NA")</f>
        <v>NA</v>
      </c>
      <c r="AY372" t="str">
        <f>_xlfn.IFNA(VLOOKUP($C372,[1]akclindata!$A:$U,8,FALSE),"NA")</f>
        <v>NA</v>
      </c>
      <c r="AZ372" t="str">
        <f>_xlfn.IFNA(VLOOKUP($C372,[1]akclindata!$A:$U,9,FALSE),"NA")</f>
        <v>NA</v>
      </c>
      <c r="BA372" t="str">
        <f>_xlfn.IFNA(VLOOKUP($C372,[1]akclindata!$A:$U,10,FALSE),"NA")</f>
        <v>NA</v>
      </c>
      <c r="BB372" t="str">
        <f>_xlfn.IFNA(VLOOKUP($C372,[1]akclindata!$A:$U,11,FALSE),"NA")</f>
        <v>NA</v>
      </c>
      <c r="BC372" s="1" t="str">
        <f>_xlfn.IFNA(VLOOKUP($C372,[1]akclindata!$A:$U,6,FALSE),"NA")</f>
        <v>NA</v>
      </c>
      <c r="BD372" s="1" t="str">
        <f>_xlfn.IFNA(VLOOKUP($C372,[1]akclindata!$A:$U,18,FALSE),"NA")</f>
        <v>NA</v>
      </c>
      <c r="BE372" s="1" t="str">
        <f>_xlfn.IFNA(VLOOKUP($C372,[1]akclindata!$A:$U,19,FALSE),"NA")</f>
        <v>NA</v>
      </c>
      <c r="BF372" s="1" t="str">
        <f>_xlfn.IFNA(VLOOKUP($C372,[1]akclindata!$A:$U,20,FALSE),"NA")</f>
        <v>NA</v>
      </c>
      <c r="BG372" t="str">
        <f>_xlfn.IFNA(VLOOKUP($C372,[1]akclindata!$A:$U,21,FALSE),"NA")</f>
        <v>NA</v>
      </c>
      <c r="BH372" s="1" t="str">
        <f>_xlfn.IFNA(VLOOKUP($C372,[2]Sheet1!$1:$1048576,6,FALSE),_xlfn.IFNA(VLOOKUP($C372,'[2]Transfer 06.03.22'!$1:$1048576,7,FALSE),_xlfn.IFNA(VLOOKUP($C372,'[2]Transfer 06.08.22'!$1:$1048576,7,FALSE),"None")))</f>
        <v>None</v>
      </c>
    </row>
    <row r="373" spans="1:60" x14ac:dyDescent="0.25">
      <c r="A373" t="s">
        <v>760</v>
      </c>
      <c r="B373">
        <v>1.5853186672262199E-2</v>
      </c>
      <c r="C373" t="e">
        <v>#N/A</v>
      </c>
      <c r="D373">
        <v>1</v>
      </c>
      <c r="E373">
        <v>4.5999999999999996</v>
      </c>
      <c r="F373" s="1" t="s">
        <v>40</v>
      </c>
      <c r="G373" t="s">
        <v>35</v>
      </c>
      <c r="H373" t="s">
        <v>36</v>
      </c>
      <c r="I373" t="s">
        <v>398</v>
      </c>
      <c r="J373" t="s">
        <v>399</v>
      </c>
      <c r="K373">
        <v>2</v>
      </c>
      <c r="L373">
        <v>55</v>
      </c>
      <c r="M373" t="s">
        <v>40</v>
      </c>
      <c r="N373" t="s">
        <v>39</v>
      </c>
      <c r="O373" t="s">
        <v>40</v>
      </c>
      <c r="P373" t="s">
        <v>40</v>
      </c>
      <c r="Q373" t="s">
        <v>40</v>
      </c>
      <c r="S373" t="s">
        <v>40</v>
      </c>
      <c r="T373" t="s">
        <v>40</v>
      </c>
      <c r="U373" t="s">
        <v>40</v>
      </c>
      <c r="V373" t="s">
        <v>40</v>
      </c>
      <c r="X373" s="1">
        <v>43735</v>
      </c>
      <c r="Y373" t="s">
        <v>40</v>
      </c>
      <c r="Z373" t="s">
        <v>402</v>
      </c>
      <c r="AA373">
        <v>5.4544565220000001</v>
      </c>
      <c r="AB373">
        <v>25.090499999999999</v>
      </c>
      <c r="AC373" s="1">
        <v>43736</v>
      </c>
      <c r="AD373">
        <v>49</v>
      </c>
      <c r="AE373" t="s">
        <v>537</v>
      </c>
      <c r="AF373">
        <v>4</v>
      </c>
      <c r="AG373" t="s">
        <v>402</v>
      </c>
      <c r="AH373">
        <v>15.54</v>
      </c>
      <c r="AI373" s="1">
        <v>44477</v>
      </c>
      <c r="AJ373">
        <v>8238966930</v>
      </c>
      <c r="AK373">
        <v>81573930</v>
      </c>
      <c r="AL373">
        <v>1.2999999999999999E-3</v>
      </c>
      <c r="AM373">
        <v>42.14</v>
      </c>
      <c r="AN373">
        <v>96.74</v>
      </c>
      <c r="AO373">
        <v>91.9</v>
      </c>
      <c r="AP373" t="s">
        <v>398</v>
      </c>
      <c r="AQ373" t="s">
        <v>53</v>
      </c>
      <c r="AR373">
        <v>-1.7929433170690401</v>
      </c>
      <c r="AS373" t="s">
        <v>35</v>
      </c>
      <c r="AT373" t="s">
        <v>35</v>
      </c>
      <c r="AU373" t="s">
        <v>410</v>
      </c>
      <c r="AV373" t="str">
        <f>_xlfn.IFNA(VLOOKUP($C373,[1]akclindata!$A:$U,17,FALSE),"NA")</f>
        <v>NA</v>
      </c>
      <c r="AW373" t="str">
        <f>_xlfn.IFNA(VLOOKUP($C373,[1]akclindata!$A:$U,17,FALSE),"NA")</f>
        <v>NA</v>
      </c>
      <c r="AX373" t="str">
        <f>_xlfn.IFNA(VLOOKUP($C373,[1]akclindata!$A:$U,7,FALSE),"NA")</f>
        <v>NA</v>
      </c>
      <c r="AY373" t="str">
        <f>_xlfn.IFNA(VLOOKUP($C373,[1]akclindata!$A:$U,8,FALSE),"NA")</f>
        <v>NA</v>
      </c>
      <c r="AZ373" t="str">
        <f>_xlfn.IFNA(VLOOKUP($C373,[1]akclindata!$A:$U,9,FALSE),"NA")</f>
        <v>NA</v>
      </c>
      <c r="BA373" t="str">
        <f>_xlfn.IFNA(VLOOKUP($C373,[1]akclindata!$A:$U,10,FALSE),"NA")</f>
        <v>NA</v>
      </c>
      <c r="BB373" t="str">
        <f>_xlfn.IFNA(VLOOKUP($C373,[1]akclindata!$A:$U,11,FALSE),"NA")</f>
        <v>NA</v>
      </c>
      <c r="BC373" s="1" t="str">
        <f>_xlfn.IFNA(VLOOKUP($C373,[1]akclindata!$A:$U,6,FALSE),"NA")</f>
        <v>NA</v>
      </c>
      <c r="BD373" s="1" t="str">
        <f>_xlfn.IFNA(VLOOKUP($C373,[1]akclindata!$A:$U,18,FALSE),"NA")</f>
        <v>NA</v>
      </c>
      <c r="BE373" s="1" t="str">
        <f>_xlfn.IFNA(VLOOKUP($C373,[1]akclindata!$A:$U,19,FALSE),"NA")</f>
        <v>NA</v>
      </c>
      <c r="BF373" s="1" t="str">
        <f>_xlfn.IFNA(VLOOKUP($C373,[1]akclindata!$A:$U,20,FALSE),"NA")</f>
        <v>NA</v>
      </c>
      <c r="BG373" t="str">
        <f>_xlfn.IFNA(VLOOKUP($C373,[1]akclindata!$A:$U,21,FALSE),"NA")</f>
        <v>NA</v>
      </c>
      <c r="BH373" s="1" t="str">
        <f>_xlfn.IFNA(VLOOKUP($C373,[2]Sheet1!$1:$1048576,6,FALSE),_xlfn.IFNA(VLOOKUP($C373,'[2]Transfer 06.03.22'!$1:$1048576,7,FALSE),_xlfn.IFNA(VLOOKUP($C373,'[2]Transfer 06.08.22'!$1:$1048576,7,FALSE),"None")))</f>
        <v>None</v>
      </c>
    </row>
    <row r="374" spans="1:60" x14ac:dyDescent="0.25">
      <c r="A374" t="s">
        <v>761</v>
      </c>
      <c r="B374">
        <v>0.246013164217009</v>
      </c>
      <c r="C374" t="e">
        <v>#N/A</v>
      </c>
      <c r="D374">
        <v>1</v>
      </c>
      <c r="E374">
        <v>4.7</v>
      </c>
      <c r="F374" s="1" t="s">
        <v>40</v>
      </c>
      <c r="G374" t="s">
        <v>35</v>
      </c>
      <c r="H374" t="s">
        <v>36</v>
      </c>
      <c r="I374" t="s">
        <v>398</v>
      </c>
      <c r="J374" t="s">
        <v>399</v>
      </c>
      <c r="K374">
        <v>1</v>
      </c>
      <c r="L374">
        <v>65</v>
      </c>
      <c r="M374" t="s">
        <v>40</v>
      </c>
      <c r="N374" t="s">
        <v>39</v>
      </c>
      <c r="O374" t="s">
        <v>40</v>
      </c>
      <c r="P374" t="s">
        <v>40</v>
      </c>
      <c r="Q374" t="s">
        <v>40</v>
      </c>
      <c r="S374" t="s">
        <v>40</v>
      </c>
      <c r="T374" t="s">
        <v>40</v>
      </c>
      <c r="U374" t="s">
        <v>40</v>
      </c>
      <c r="V374" t="s">
        <v>40</v>
      </c>
      <c r="X374" s="1">
        <v>43735</v>
      </c>
      <c r="Y374" t="s">
        <v>40</v>
      </c>
      <c r="Z374" t="s">
        <v>402</v>
      </c>
      <c r="AA374">
        <v>4.5969148940000002</v>
      </c>
      <c r="AB374">
        <v>21.605499999999999</v>
      </c>
      <c r="AC374" s="1">
        <v>43742</v>
      </c>
      <c r="AD374" t="s">
        <v>762</v>
      </c>
      <c r="AE374">
        <v>0</v>
      </c>
      <c r="AF374">
        <v>4</v>
      </c>
      <c r="AG374" t="s">
        <v>402</v>
      </c>
      <c r="AH374">
        <v>8.17</v>
      </c>
      <c r="AI374" s="1">
        <v>44551</v>
      </c>
      <c r="AJ374">
        <v>7730980764</v>
      </c>
      <c r="AK374">
        <v>76544364</v>
      </c>
      <c r="AL374">
        <v>41.68</v>
      </c>
      <c r="AM374">
        <v>58.32</v>
      </c>
      <c r="AN374">
        <v>97.32</v>
      </c>
      <c r="AO374">
        <v>92.98</v>
      </c>
      <c r="AP374" t="s">
        <v>398</v>
      </c>
      <c r="AQ374" t="s">
        <v>46</v>
      </c>
      <c r="AR374">
        <v>-0.486405416465026</v>
      </c>
      <c r="AS374" t="s">
        <v>35</v>
      </c>
      <c r="AT374" t="s">
        <v>35</v>
      </c>
      <c r="AU374" t="s">
        <v>403</v>
      </c>
      <c r="AV374" t="str">
        <f>_xlfn.IFNA(VLOOKUP($C374,[1]akclindata!$A:$U,17,FALSE),"NA")</f>
        <v>NA</v>
      </c>
      <c r="AW374" t="str">
        <f>_xlfn.IFNA(VLOOKUP($C374,[1]akclindata!$A:$U,17,FALSE),"NA")</f>
        <v>NA</v>
      </c>
      <c r="AX374" t="str">
        <f>_xlfn.IFNA(VLOOKUP($C374,[1]akclindata!$A:$U,7,FALSE),"NA")</f>
        <v>NA</v>
      </c>
      <c r="AY374" t="str">
        <f>_xlfn.IFNA(VLOOKUP($C374,[1]akclindata!$A:$U,8,FALSE),"NA")</f>
        <v>NA</v>
      </c>
      <c r="AZ374" t="str">
        <f>_xlfn.IFNA(VLOOKUP($C374,[1]akclindata!$A:$U,9,FALSE),"NA")</f>
        <v>NA</v>
      </c>
      <c r="BA374" t="str">
        <f>_xlfn.IFNA(VLOOKUP($C374,[1]akclindata!$A:$U,10,FALSE),"NA")</f>
        <v>NA</v>
      </c>
      <c r="BB374" t="str">
        <f>_xlfn.IFNA(VLOOKUP($C374,[1]akclindata!$A:$U,11,FALSE),"NA")</f>
        <v>NA</v>
      </c>
      <c r="BC374" s="1" t="str">
        <f>_xlfn.IFNA(VLOOKUP($C374,[1]akclindata!$A:$U,6,FALSE),"NA")</f>
        <v>NA</v>
      </c>
      <c r="BD374" s="1" t="str">
        <f>_xlfn.IFNA(VLOOKUP($C374,[1]akclindata!$A:$U,18,FALSE),"NA")</f>
        <v>NA</v>
      </c>
      <c r="BE374" s="1" t="str">
        <f>_xlfn.IFNA(VLOOKUP($C374,[1]akclindata!$A:$U,19,FALSE),"NA")</f>
        <v>NA</v>
      </c>
      <c r="BF374" s="1" t="str">
        <f>_xlfn.IFNA(VLOOKUP($C374,[1]akclindata!$A:$U,20,FALSE),"NA")</f>
        <v>NA</v>
      </c>
      <c r="BG374" t="str">
        <f>_xlfn.IFNA(VLOOKUP($C374,[1]akclindata!$A:$U,21,FALSE),"NA")</f>
        <v>NA</v>
      </c>
      <c r="BH374" s="1" t="str">
        <f>_xlfn.IFNA(VLOOKUP($C374,[2]Sheet1!$1:$1048576,6,FALSE),_xlfn.IFNA(VLOOKUP($C374,'[2]Transfer 06.03.22'!$1:$1048576,7,FALSE),_xlfn.IFNA(VLOOKUP($C374,'[2]Transfer 06.08.22'!$1:$1048576,7,FALSE),"None")))</f>
        <v>None</v>
      </c>
    </row>
    <row r="375" spans="1:60" x14ac:dyDescent="0.25">
      <c r="A375" t="s">
        <v>763</v>
      </c>
      <c r="B375">
        <v>1.98786138498767E-2</v>
      </c>
      <c r="C375" t="e">
        <v>#N/A</v>
      </c>
      <c r="D375">
        <v>1</v>
      </c>
      <c r="E375">
        <v>3.7</v>
      </c>
      <c r="F375" s="1" t="s">
        <v>40</v>
      </c>
      <c r="G375" t="s">
        <v>35</v>
      </c>
      <c r="H375" t="s">
        <v>36</v>
      </c>
      <c r="I375" t="s">
        <v>398</v>
      </c>
      <c r="J375" t="s">
        <v>399</v>
      </c>
      <c r="K375">
        <v>2</v>
      </c>
      <c r="L375">
        <v>58</v>
      </c>
      <c r="M375" t="s">
        <v>40</v>
      </c>
      <c r="N375" t="s">
        <v>39</v>
      </c>
      <c r="O375" t="s">
        <v>40</v>
      </c>
      <c r="P375" t="s">
        <v>40</v>
      </c>
      <c r="Q375" t="s">
        <v>40</v>
      </c>
      <c r="S375" t="s">
        <v>40</v>
      </c>
      <c r="T375" t="s">
        <v>40</v>
      </c>
      <c r="U375" t="s">
        <v>40</v>
      </c>
      <c r="V375" t="s">
        <v>40</v>
      </c>
      <c r="X375" s="1">
        <v>43735</v>
      </c>
      <c r="Y375" t="s">
        <v>40</v>
      </c>
      <c r="Z375" t="s">
        <v>402</v>
      </c>
      <c r="AA375">
        <v>1.2968918920000001</v>
      </c>
      <c r="AB375">
        <v>4.7984999999999998</v>
      </c>
      <c r="AC375" s="1">
        <v>43746</v>
      </c>
      <c r="AD375">
        <v>51</v>
      </c>
      <c r="AE375" t="s">
        <v>522</v>
      </c>
      <c r="AF375">
        <v>4</v>
      </c>
      <c r="AG375" t="s">
        <v>440</v>
      </c>
      <c r="AH375">
        <v>6.01</v>
      </c>
      <c r="AI375" s="1">
        <v>44510</v>
      </c>
      <c r="AJ375">
        <v>10377898268</v>
      </c>
      <c r="AK375">
        <v>102751468</v>
      </c>
      <c r="AL375">
        <v>7.7899999999999997E-2</v>
      </c>
      <c r="AM375">
        <v>41.41</v>
      </c>
      <c r="AN375">
        <v>97.56</v>
      </c>
      <c r="AO375">
        <v>93.74</v>
      </c>
      <c r="AP375" t="s">
        <v>398</v>
      </c>
      <c r="AQ375" t="s">
        <v>53</v>
      </c>
      <c r="AR375">
        <v>-1.6928937681117</v>
      </c>
      <c r="AS375" t="s">
        <v>35</v>
      </c>
      <c r="AT375" t="s">
        <v>35</v>
      </c>
      <c r="AU375" t="s">
        <v>410</v>
      </c>
      <c r="AV375" t="str">
        <f>_xlfn.IFNA(VLOOKUP($C375,[1]akclindata!$A:$U,17,FALSE),"NA")</f>
        <v>NA</v>
      </c>
      <c r="AW375" t="str">
        <f>_xlfn.IFNA(VLOOKUP($C375,[1]akclindata!$A:$U,17,FALSE),"NA")</f>
        <v>NA</v>
      </c>
      <c r="AX375" t="str">
        <f>_xlfn.IFNA(VLOOKUP($C375,[1]akclindata!$A:$U,7,FALSE),"NA")</f>
        <v>NA</v>
      </c>
      <c r="AY375" t="str">
        <f>_xlfn.IFNA(VLOOKUP($C375,[1]akclindata!$A:$U,8,FALSE),"NA")</f>
        <v>NA</v>
      </c>
      <c r="AZ375" t="str">
        <f>_xlfn.IFNA(VLOOKUP($C375,[1]akclindata!$A:$U,9,FALSE),"NA")</f>
        <v>NA</v>
      </c>
      <c r="BA375" t="str">
        <f>_xlfn.IFNA(VLOOKUP($C375,[1]akclindata!$A:$U,10,FALSE),"NA")</f>
        <v>NA</v>
      </c>
      <c r="BB375" t="str">
        <f>_xlfn.IFNA(VLOOKUP($C375,[1]akclindata!$A:$U,11,FALSE),"NA")</f>
        <v>NA</v>
      </c>
      <c r="BC375" s="1" t="str">
        <f>_xlfn.IFNA(VLOOKUP($C375,[1]akclindata!$A:$U,6,FALSE),"NA")</f>
        <v>NA</v>
      </c>
      <c r="BD375" s="1" t="str">
        <f>_xlfn.IFNA(VLOOKUP($C375,[1]akclindata!$A:$U,18,FALSE),"NA")</f>
        <v>NA</v>
      </c>
      <c r="BE375" s="1" t="str">
        <f>_xlfn.IFNA(VLOOKUP($C375,[1]akclindata!$A:$U,19,FALSE),"NA")</f>
        <v>NA</v>
      </c>
      <c r="BF375" s="1" t="str">
        <f>_xlfn.IFNA(VLOOKUP($C375,[1]akclindata!$A:$U,20,FALSE),"NA")</f>
        <v>NA</v>
      </c>
      <c r="BG375" t="str">
        <f>_xlfn.IFNA(VLOOKUP($C375,[1]akclindata!$A:$U,21,FALSE),"NA")</f>
        <v>NA</v>
      </c>
      <c r="BH375" s="1" t="str">
        <f>_xlfn.IFNA(VLOOKUP($C375,[2]Sheet1!$1:$1048576,6,FALSE),_xlfn.IFNA(VLOOKUP($C375,'[2]Transfer 06.03.22'!$1:$1048576,7,FALSE),_xlfn.IFNA(VLOOKUP($C375,'[2]Transfer 06.08.22'!$1:$1048576,7,FALSE),"None")))</f>
        <v>None</v>
      </c>
    </row>
    <row r="376" spans="1:60" x14ac:dyDescent="0.25">
      <c r="A376" t="s">
        <v>764</v>
      </c>
      <c r="B376">
        <v>2.4872227024022001E-3</v>
      </c>
      <c r="C376" t="e">
        <v>#N/A</v>
      </c>
      <c r="D376">
        <v>1</v>
      </c>
      <c r="E376">
        <v>4</v>
      </c>
      <c r="F376" s="1" t="s">
        <v>40</v>
      </c>
      <c r="G376" t="s">
        <v>35</v>
      </c>
      <c r="H376" t="s">
        <v>36</v>
      </c>
      <c r="I376" t="s">
        <v>398</v>
      </c>
      <c r="J376" t="s">
        <v>399</v>
      </c>
      <c r="K376">
        <v>2</v>
      </c>
      <c r="L376">
        <v>50</v>
      </c>
      <c r="M376" t="s">
        <v>40</v>
      </c>
      <c r="N376" t="s">
        <v>39</v>
      </c>
      <c r="O376" t="s">
        <v>40</v>
      </c>
      <c r="P376" t="s">
        <v>40</v>
      </c>
      <c r="Q376" t="s">
        <v>40</v>
      </c>
      <c r="S376" t="s">
        <v>40</v>
      </c>
      <c r="T376" t="s">
        <v>40</v>
      </c>
      <c r="U376" t="s">
        <v>40</v>
      </c>
      <c r="V376" t="s">
        <v>40</v>
      </c>
      <c r="X376" s="1">
        <v>43735</v>
      </c>
      <c r="Y376" t="s">
        <v>40</v>
      </c>
      <c r="Z376" t="s">
        <v>402</v>
      </c>
      <c r="AA376">
        <v>7.0149999999999997</v>
      </c>
      <c r="AB376">
        <v>28.06</v>
      </c>
      <c r="AC376" s="1">
        <v>43746</v>
      </c>
      <c r="AD376">
        <v>51</v>
      </c>
      <c r="AE376" t="s">
        <v>556</v>
      </c>
      <c r="AF376">
        <v>4</v>
      </c>
      <c r="AG376" t="s">
        <v>440</v>
      </c>
      <c r="AH376">
        <v>11.96</v>
      </c>
      <c r="AI376" s="1">
        <v>44510</v>
      </c>
      <c r="AJ376">
        <v>8397019204</v>
      </c>
      <c r="AK376">
        <v>83138804</v>
      </c>
      <c r="AL376">
        <v>7.8299999999999995E-2</v>
      </c>
      <c r="AM376">
        <v>41.55</v>
      </c>
      <c r="AN376">
        <v>97.66</v>
      </c>
      <c r="AO376">
        <v>94.11</v>
      </c>
      <c r="AP376" t="s">
        <v>398</v>
      </c>
      <c r="AQ376" t="s">
        <v>53</v>
      </c>
      <c r="AR376">
        <v>-2.6032037942160602</v>
      </c>
      <c r="AS376" t="s">
        <v>35</v>
      </c>
      <c r="AT376" t="s">
        <v>35</v>
      </c>
      <c r="AU376" t="s">
        <v>410</v>
      </c>
      <c r="AV376" t="str">
        <f>_xlfn.IFNA(VLOOKUP($C376,[1]akclindata!$A:$U,17,FALSE),"NA")</f>
        <v>NA</v>
      </c>
      <c r="AW376" t="str">
        <f>_xlfn.IFNA(VLOOKUP($C376,[1]akclindata!$A:$U,17,FALSE),"NA")</f>
        <v>NA</v>
      </c>
      <c r="AX376" t="str">
        <f>_xlfn.IFNA(VLOOKUP($C376,[1]akclindata!$A:$U,7,FALSE),"NA")</f>
        <v>NA</v>
      </c>
      <c r="AY376" t="str">
        <f>_xlfn.IFNA(VLOOKUP($C376,[1]akclindata!$A:$U,8,FALSE),"NA")</f>
        <v>NA</v>
      </c>
      <c r="AZ376" t="str">
        <f>_xlfn.IFNA(VLOOKUP($C376,[1]akclindata!$A:$U,9,FALSE),"NA")</f>
        <v>NA</v>
      </c>
      <c r="BA376" t="str">
        <f>_xlfn.IFNA(VLOOKUP($C376,[1]akclindata!$A:$U,10,FALSE),"NA")</f>
        <v>NA</v>
      </c>
      <c r="BB376" t="str">
        <f>_xlfn.IFNA(VLOOKUP($C376,[1]akclindata!$A:$U,11,FALSE),"NA")</f>
        <v>NA</v>
      </c>
      <c r="BC376" s="1" t="str">
        <f>_xlfn.IFNA(VLOOKUP($C376,[1]akclindata!$A:$U,6,FALSE),"NA")</f>
        <v>NA</v>
      </c>
      <c r="BD376" s="1" t="str">
        <f>_xlfn.IFNA(VLOOKUP($C376,[1]akclindata!$A:$U,18,FALSE),"NA")</f>
        <v>NA</v>
      </c>
      <c r="BE376" s="1" t="str">
        <f>_xlfn.IFNA(VLOOKUP($C376,[1]akclindata!$A:$U,19,FALSE),"NA")</f>
        <v>NA</v>
      </c>
      <c r="BF376" s="1" t="str">
        <f>_xlfn.IFNA(VLOOKUP($C376,[1]akclindata!$A:$U,20,FALSE),"NA")</f>
        <v>NA</v>
      </c>
      <c r="BG376" t="str">
        <f>_xlfn.IFNA(VLOOKUP($C376,[1]akclindata!$A:$U,21,FALSE),"NA")</f>
        <v>NA</v>
      </c>
      <c r="BH376" s="1" t="str">
        <f>_xlfn.IFNA(VLOOKUP($C376,[2]Sheet1!$1:$1048576,6,FALSE),_xlfn.IFNA(VLOOKUP($C376,'[2]Transfer 06.03.22'!$1:$1048576,7,FALSE),_xlfn.IFNA(VLOOKUP($C376,'[2]Transfer 06.08.22'!$1:$1048576,7,FALSE),"None")))</f>
        <v>None</v>
      </c>
    </row>
    <row r="377" spans="1:60" x14ac:dyDescent="0.25">
      <c r="A377" t="s">
        <v>765</v>
      </c>
      <c r="B377">
        <v>2.7997590905703001E-3</v>
      </c>
      <c r="C377" t="e">
        <v>#N/A</v>
      </c>
      <c r="D377">
        <v>1</v>
      </c>
      <c r="E377">
        <v>4.2</v>
      </c>
      <c r="F377" s="1" t="s">
        <v>40</v>
      </c>
      <c r="G377" t="s">
        <v>35</v>
      </c>
      <c r="H377" t="s">
        <v>36</v>
      </c>
      <c r="I377" t="s">
        <v>398</v>
      </c>
      <c r="J377" t="s">
        <v>399</v>
      </c>
      <c r="K377">
        <v>2</v>
      </c>
      <c r="L377">
        <v>70</v>
      </c>
      <c r="M377" t="s">
        <v>40</v>
      </c>
      <c r="N377" t="s">
        <v>39</v>
      </c>
      <c r="O377" t="s">
        <v>40</v>
      </c>
      <c r="P377" t="s">
        <v>40</v>
      </c>
      <c r="Q377" t="s">
        <v>40</v>
      </c>
      <c r="S377" t="s">
        <v>40</v>
      </c>
      <c r="T377" t="s">
        <v>40</v>
      </c>
      <c r="U377" t="s">
        <v>40</v>
      </c>
      <c r="V377" t="s">
        <v>40</v>
      </c>
      <c r="X377" s="1">
        <v>43738</v>
      </c>
      <c r="Y377" t="s">
        <v>40</v>
      </c>
      <c r="Z377" t="s">
        <v>444</v>
      </c>
      <c r="AA377">
        <v>17.180119049999998</v>
      </c>
      <c r="AB377">
        <v>72.156499999999994</v>
      </c>
      <c r="AC377" s="1">
        <v>43746</v>
      </c>
      <c r="AD377">
        <v>51</v>
      </c>
      <c r="AE377" t="s">
        <v>558</v>
      </c>
      <c r="AF377">
        <v>4</v>
      </c>
      <c r="AG377" t="s">
        <v>440</v>
      </c>
      <c r="AH377">
        <v>27.03</v>
      </c>
      <c r="AI377" s="1">
        <v>44510</v>
      </c>
      <c r="AJ377">
        <v>8772157040</v>
      </c>
      <c r="AK377">
        <v>86853040</v>
      </c>
      <c r="AL377">
        <v>7.8E-2</v>
      </c>
      <c r="AM377">
        <v>40.700000000000003</v>
      </c>
      <c r="AN377">
        <v>97.65</v>
      </c>
      <c r="AO377">
        <v>93.93</v>
      </c>
      <c r="AP377" t="s">
        <v>398</v>
      </c>
      <c r="AQ377" t="s">
        <v>53</v>
      </c>
      <c r="AR377">
        <v>-2.5516617113150399</v>
      </c>
      <c r="AS377" t="s">
        <v>35</v>
      </c>
      <c r="AT377" t="s">
        <v>35</v>
      </c>
      <c r="AU377" t="s">
        <v>410</v>
      </c>
      <c r="AV377" t="str">
        <f>_xlfn.IFNA(VLOOKUP($C377,[1]akclindata!$A:$U,17,FALSE),"NA")</f>
        <v>NA</v>
      </c>
      <c r="AW377" t="str">
        <f>_xlfn.IFNA(VLOOKUP($C377,[1]akclindata!$A:$U,17,FALSE),"NA")</f>
        <v>NA</v>
      </c>
      <c r="AX377" t="str">
        <f>_xlfn.IFNA(VLOOKUP($C377,[1]akclindata!$A:$U,7,FALSE),"NA")</f>
        <v>NA</v>
      </c>
      <c r="AY377" t="str">
        <f>_xlfn.IFNA(VLOOKUP($C377,[1]akclindata!$A:$U,8,FALSE),"NA")</f>
        <v>NA</v>
      </c>
      <c r="AZ377" t="str">
        <f>_xlfn.IFNA(VLOOKUP($C377,[1]akclindata!$A:$U,9,FALSE),"NA")</f>
        <v>NA</v>
      </c>
      <c r="BA377" t="str">
        <f>_xlfn.IFNA(VLOOKUP($C377,[1]akclindata!$A:$U,10,FALSE),"NA")</f>
        <v>NA</v>
      </c>
      <c r="BB377" t="str">
        <f>_xlfn.IFNA(VLOOKUP($C377,[1]akclindata!$A:$U,11,FALSE),"NA")</f>
        <v>NA</v>
      </c>
      <c r="BC377" s="1" t="str">
        <f>_xlfn.IFNA(VLOOKUP($C377,[1]akclindata!$A:$U,6,FALSE),"NA")</f>
        <v>NA</v>
      </c>
      <c r="BD377" s="1" t="str">
        <f>_xlfn.IFNA(VLOOKUP($C377,[1]akclindata!$A:$U,18,FALSE),"NA")</f>
        <v>NA</v>
      </c>
      <c r="BE377" s="1" t="str">
        <f>_xlfn.IFNA(VLOOKUP($C377,[1]akclindata!$A:$U,19,FALSE),"NA")</f>
        <v>NA</v>
      </c>
      <c r="BF377" s="1" t="str">
        <f>_xlfn.IFNA(VLOOKUP($C377,[1]akclindata!$A:$U,20,FALSE),"NA")</f>
        <v>NA</v>
      </c>
      <c r="BG377" t="str">
        <f>_xlfn.IFNA(VLOOKUP($C377,[1]akclindata!$A:$U,21,FALSE),"NA")</f>
        <v>NA</v>
      </c>
      <c r="BH377" s="1" t="str">
        <f>_xlfn.IFNA(VLOOKUP($C377,[2]Sheet1!$1:$1048576,6,FALSE),_xlfn.IFNA(VLOOKUP($C377,'[2]Transfer 06.03.22'!$1:$1048576,7,FALSE),_xlfn.IFNA(VLOOKUP($C377,'[2]Transfer 06.08.22'!$1:$1048576,7,FALSE),"None")))</f>
        <v>None</v>
      </c>
    </row>
    <row r="378" spans="1:60" x14ac:dyDescent="0.25">
      <c r="A378" t="s">
        <v>766</v>
      </c>
      <c r="B378">
        <v>4.6348086656068602E-3</v>
      </c>
      <c r="C378" t="e">
        <v>#N/A</v>
      </c>
      <c r="D378">
        <v>1</v>
      </c>
      <c r="E378">
        <v>1.4</v>
      </c>
      <c r="F378" s="1" t="s">
        <v>40</v>
      </c>
      <c r="G378" t="s">
        <v>35</v>
      </c>
      <c r="H378" t="s">
        <v>36</v>
      </c>
      <c r="I378" t="s">
        <v>398</v>
      </c>
      <c r="J378" t="s">
        <v>399</v>
      </c>
      <c r="K378">
        <v>2</v>
      </c>
      <c r="L378">
        <v>62</v>
      </c>
      <c r="M378" t="s">
        <v>40</v>
      </c>
      <c r="N378" t="s">
        <v>39</v>
      </c>
      <c r="O378" t="s">
        <v>40</v>
      </c>
      <c r="P378" t="s">
        <v>40</v>
      </c>
      <c r="Q378" t="s">
        <v>40</v>
      </c>
      <c r="S378" t="s">
        <v>40</v>
      </c>
      <c r="T378" t="s">
        <v>40</v>
      </c>
      <c r="U378" t="s">
        <v>40</v>
      </c>
      <c r="V378" t="s">
        <v>40</v>
      </c>
      <c r="X378" s="1">
        <v>43738</v>
      </c>
      <c r="Y378" t="s">
        <v>40</v>
      </c>
      <c r="Z378" t="s">
        <v>444</v>
      </c>
      <c r="AA378">
        <v>5.0064285709999998</v>
      </c>
      <c r="AB378">
        <v>7.0090000000000003</v>
      </c>
      <c r="AC378" s="1">
        <v>43752</v>
      </c>
      <c r="AD378">
        <v>52</v>
      </c>
      <c r="AE378" t="s">
        <v>591</v>
      </c>
      <c r="AF378">
        <v>4</v>
      </c>
      <c r="AG378" t="s">
        <v>440</v>
      </c>
      <c r="AH378">
        <v>5.95</v>
      </c>
      <c r="AI378" s="1">
        <v>44510</v>
      </c>
      <c r="AJ378">
        <v>7202831564</v>
      </c>
      <c r="AK378">
        <v>71315164</v>
      </c>
      <c r="AL378">
        <v>7.6999999999999999E-2</v>
      </c>
      <c r="AM378">
        <v>43.18</v>
      </c>
      <c r="AN378">
        <v>97.18</v>
      </c>
      <c r="AO378">
        <v>93.37</v>
      </c>
      <c r="AP378" t="s">
        <v>398</v>
      </c>
      <c r="AQ378" t="s">
        <v>53</v>
      </c>
      <c r="AR378">
        <v>-2.33195063878554</v>
      </c>
      <c r="AS378" t="s">
        <v>35</v>
      </c>
      <c r="AT378" t="s">
        <v>35</v>
      </c>
      <c r="AU378" t="s">
        <v>410</v>
      </c>
      <c r="AV378" t="str">
        <f>_xlfn.IFNA(VLOOKUP($C378,[1]akclindata!$A:$U,17,FALSE),"NA")</f>
        <v>NA</v>
      </c>
      <c r="AW378" t="str">
        <f>_xlfn.IFNA(VLOOKUP($C378,[1]akclindata!$A:$U,17,FALSE),"NA")</f>
        <v>NA</v>
      </c>
      <c r="AX378" t="str">
        <f>_xlfn.IFNA(VLOOKUP($C378,[1]akclindata!$A:$U,7,FALSE),"NA")</f>
        <v>NA</v>
      </c>
      <c r="AY378" t="str">
        <f>_xlfn.IFNA(VLOOKUP($C378,[1]akclindata!$A:$U,8,FALSE),"NA")</f>
        <v>NA</v>
      </c>
      <c r="AZ378" t="str">
        <f>_xlfn.IFNA(VLOOKUP($C378,[1]akclindata!$A:$U,9,FALSE),"NA")</f>
        <v>NA</v>
      </c>
      <c r="BA378" t="str">
        <f>_xlfn.IFNA(VLOOKUP($C378,[1]akclindata!$A:$U,10,FALSE),"NA")</f>
        <v>NA</v>
      </c>
      <c r="BB378" t="str">
        <f>_xlfn.IFNA(VLOOKUP($C378,[1]akclindata!$A:$U,11,FALSE),"NA")</f>
        <v>NA</v>
      </c>
      <c r="BC378" s="1" t="str">
        <f>_xlfn.IFNA(VLOOKUP($C378,[1]akclindata!$A:$U,6,FALSE),"NA")</f>
        <v>NA</v>
      </c>
      <c r="BD378" s="1" t="str">
        <f>_xlfn.IFNA(VLOOKUP($C378,[1]akclindata!$A:$U,18,FALSE),"NA")</f>
        <v>NA</v>
      </c>
      <c r="BE378" s="1" t="str">
        <f>_xlfn.IFNA(VLOOKUP($C378,[1]akclindata!$A:$U,19,FALSE),"NA")</f>
        <v>NA</v>
      </c>
      <c r="BF378" s="1" t="str">
        <f>_xlfn.IFNA(VLOOKUP($C378,[1]akclindata!$A:$U,20,FALSE),"NA")</f>
        <v>NA</v>
      </c>
      <c r="BG378" t="str">
        <f>_xlfn.IFNA(VLOOKUP($C378,[1]akclindata!$A:$U,21,FALSE),"NA")</f>
        <v>NA</v>
      </c>
      <c r="BH378" s="1" t="str">
        <f>_xlfn.IFNA(VLOOKUP($C378,[2]Sheet1!$1:$1048576,6,FALSE),_xlfn.IFNA(VLOOKUP($C378,'[2]Transfer 06.03.22'!$1:$1048576,7,FALSE),_xlfn.IFNA(VLOOKUP($C378,'[2]Transfer 06.08.22'!$1:$1048576,7,FALSE),"None")))</f>
        <v>None</v>
      </c>
    </row>
    <row r="379" spans="1:60" x14ac:dyDescent="0.25">
      <c r="A379" t="s">
        <v>767</v>
      </c>
      <c r="B379">
        <v>4.8402027249771504E-3</v>
      </c>
      <c r="C379" t="e">
        <v>#N/A</v>
      </c>
      <c r="D379">
        <v>1</v>
      </c>
      <c r="E379">
        <v>1.9</v>
      </c>
      <c r="F379" s="1" t="s">
        <v>40</v>
      </c>
      <c r="G379" t="s">
        <v>35</v>
      </c>
      <c r="H379" t="s">
        <v>36</v>
      </c>
      <c r="I379" t="s">
        <v>398</v>
      </c>
      <c r="J379" t="s">
        <v>399</v>
      </c>
      <c r="K379">
        <v>1</v>
      </c>
      <c r="L379">
        <v>53</v>
      </c>
      <c r="M379" t="s">
        <v>40</v>
      </c>
      <c r="N379" t="s">
        <v>39</v>
      </c>
      <c r="O379" t="s">
        <v>40</v>
      </c>
      <c r="P379" t="s">
        <v>40</v>
      </c>
      <c r="Q379" t="s">
        <v>40</v>
      </c>
      <c r="S379" t="s">
        <v>40</v>
      </c>
      <c r="T379" t="s">
        <v>40</v>
      </c>
      <c r="U379" t="s">
        <v>40</v>
      </c>
      <c r="V379" t="s">
        <v>40</v>
      </c>
      <c r="X379" s="1">
        <v>43738</v>
      </c>
      <c r="Y379" t="s">
        <v>40</v>
      </c>
      <c r="Z379" t="s">
        <v>444</v>
      </c>
      <c r="AA379">
        <v>5.8550000000000004</v>
      </c>
      <c r="AB379">
        <v>11.124499999999999</v>
      </c>
      <c r="AC379" s="1">
        <v>43752</v>
      </c>
      <c r="AD379">
        <v>52</v>
      </c>
      <c r="AE379" t="s">
        <v>500</v>
      </c>
      <c r="AF379">
        <v>4</v>
      </c>
      <c r="AG379" t="s">
        <v>440</v>
      </c>
      <c r="AH379">
        <v>10.17</v>
      </c>
      <c r="AI379" s="1">
        <v>44510</v>
      </c>
      <c r="AJ379">
        <v>7403262226</v>
      </c>
      <c r="AK379">
        <v>73299626</v>
      </c>
      <c r="AL379">
        <v>2.2000000000000001E-3</v>
      </c>
      <c r="AM379">
        <v>42.84</v>
      </c>
      <c r="AN379">
        <v>97.16</v>
      </c>
      <c r="AO379">
        <v>93.32</v>
      </c>
      <c r="AP379" t="s">
        <v>398</v>
      </c>
      <c r="AQ379" t="s">
        <v>46</v>
      </c>
      <c r="AR379">
        <v>-2.31302927113004</v>
      </c>
      <c r="AS379" t="s">
        <v>35</v>
      </c>
      <c r="AT379" t="s">
        <v>35</v>
      </c>
      <c r="AU379" t="s">
        <v>403</v>
      </c>
      <c r="AV379" t="str">
        <f>_xlfn.IFNA(VLOOKUP($C379,[1]akclindata!$A:$U,17,FALSE),"NA")</f>
        <v>NA</v>
      </c>
      <c r="AW379" t="str">
        <f>_xlfn.IFNA(VLOOKUP($C379,[1]akclindata!$A:$U,17,FALSE),"NA")</f>
        <v>NA</v>
      </c>
      <c r="AX379" t="str">
        <f>_xlfn.IFNA(VLOOKUP($C379,[1]akclindata!$A:$U,7,FALSE),"NA")</f>
        <v>NA</v>
      </c>
      <c r="AY379" t="str">
        <f>_xlfn.IFNA(VLOOKUP($C379,[1]akclindata!$A:$U,8,FALSE),"NA")</f>
        <v>NA</v>
      </c>
      <c r="AZ379" t="str">
        <f>_xlfn.IFNA(VLOOKUP($C379,[1]akclindata!$A:$U,9,FALSE),"NA")</f>
        <v>NA</v>
      </c>
      <c r="BA379" t="str">
        <f>_xlfn.IFNA(VLOOKUP($C379,[1]akclindata!$A:$U,10,FALSE),"NA")</f>
        <v>NA</v>
      </c>
      <c r="BB379" t="str">
        <f>_xlfn.IFNA(VLOOKUP($C379,[1]akclindata!$A:$U,11,FALSE),"NA")</f>
        <v>NA</v>
      </c>
      <c r="BC379" s="1" t="str">
        <f>_xlfn.IFNA(VLOOKUP($C379,[1]akclindata!$A:$U,6,FALSE),"NA")</f>
        <v>NA</v>
      </c>
      <c r="BD379" s="1" t="str">
        <f>_xlfn.IFNA(VLOOKUP($C379,[1]akclindata!$A:$U,18,FALSE),"NA")</f>
        <v>NA</v>
      </c>
      <c r="BE379" s="1" t="str">
        <f>_xlfn.IFNA(VLOOKUP($C379,[1]akclindata!$A:$U,19,FALSE),"NA")</f>
        <v>NA</v>
      </c>
      <c r="BF379" s="1" t="str">
        <f>_xlfn.IFNA(VLOOKUP($C379,[1]akclindata!$A:$U,20,FALSE),"NA")</f>
        <v>NA</v>
      </c>
      <c r="BG379" t="str">
        <f>_xlfn.IFNA(VLOOKUP($C379,[1]akclindata!$A:$U,21,FALSE),"NA")</f>
        <v>NA</v>
      </c>
      <c r="BH379" s="1" t="str">
        <f>_xlfn.IFNA(VLOOKUP($C379,[2]Sheet1!$1:$1048576,6,FALSE),_xlfn.IFNA(VLOOKUP($C379,'[2]Transfer 06.03.22'!$1:$1048576,7,FALSE),_xlfn.IFNA(VLOOKUP($C379,'[2]Transfer 06.08.22'!$1:$1048576,7,FALSE),"None")))</f>
        <v>None</v>
      </c>
    </row>
    <row r="380" spans="1:60" x14ac:dyDescent="0.25">
      <c r="A380" t="s">
        <v>768</v>
      </c>
      <c r="B380">
        <v>1.3497851106165199E-3</v>
      </c>
      <c r="C380" t="e">
        <v>#N/A</v>
      </c>
      <c r="D380">
        <v>1</v>
      </c>
      <c r="E380">
        <v>2.1</v>
      </c>
      <c r="F380" s="1" t="s">
        <v>40</v>
      </c>
      <c r="G380" t="s">
        <v>35</v>
      </c>
      <c r="H380" t="s">
        <v>36</v>
      </c>
      <c r="I380" t="s">
        <v>398</v>
      </c>
      <c r="J380" t="s">
        <v>399</v>
      </c>
      <c r="K380">
        <v>1</v>
      </c>
      <c r="L380">
        <v>51</v>
      </c>
      <c r="M380" t="s">
        <v>40</v>
      </c>
      <c r="N380" t="s">
        <v>39</v>
      </c>
      <c r="O380" t="s">
        <v>40</v>
      </c>
      <c r="P380" t="s">
        <v>40</v>
      </c>
      <c r="Q380" t="s">
        <v>40</v>
      </c>
      <c r="S380" t="s">
        <v>40</v>
      </c>
      <c r="T380" t="s">
        <v>40</v>
      </c>
      <c r="U380" t="s">
        <v>40</v>
      </c>
      <c r="V380" t="s">
        <v>40</v>
      </c>
      <c r="X380" s="1">
        <v>43738</v>
      </c>
      <c r="Y380" t="s">
        <v>40</v>
      </c>
      <c r="Z380" t="s">
        <v>444</v>
      </c>
      <c r="AA380">
        <v>3.3340476190000001</v>
      </c>
      <c r="AB380">
        <v>7.0015000000000001</v>
      </c>
      <c r="AC380" s="1">
        <v>43752</v>
      </c>
      <c r="AD380">
        <v>52</v>
      </c>
      <c r="AE380" t="s">
        <v>524</v>
      </c>
      <c r="AF380">
        <v>4</v>
      </c>
      <c r="AG380" t="s">
        <v>440</v>
      </c>
      <c r="AH380">
        <v>5.44</v>
      </c>
      <c r="AI380" s="1">
        <v>44510</v>
      </c>
      <c r="AJ380">
        <v>8213116182</v>
      </c>
      <c r="AK380">
        <v>81317982</v>
      </c>
      <c r="AL380">
        <v>2.2000000000000001E-3</v>
      </c>
      <c r="AM380">
        <v>41.77</v>
      </c>
      <c r="AN380">
        <v>97.1</v>
      </c>
      <c r="AO380">
        <v>93.08</v>
      </c>
      <c r="AP380" t="s">
        <v>398</v>
      </c>
      <c r="AQ380" t="s">
        <v>46</v>
      </c>
      <c r="AR380">
        <v>-2.8691487666331899</v>
      </c>
      <c r="AS380" t="s">
        <v>35</v>
      </c>
      <c r="AT380" t="s">
        <v>35</v>
      </c>
      <c r="AU380" t="s">
        <v>403</v>
      </c>
      <c r="AV380" t="str">
        <f>_xlfn.IFNA(VLOOKUP($C380,[1]akclindata!$A:$U,17,FALSE),"NA")</f>
        <v>NA</v>
      </c>
      <c r="AW380" t="str">
        <f>_xlfn.IFNA(VLOOKUP($C380,[1]akclindata!$A:$U,17,FALSE),"NA")</f>
        <v>NA</v>
      </c>
      <c r="AX380" t="str">
        <f>_xlfn.IFNA(VLOOKUP($C380,[1]akclindata!$A:$U,7,FALSE),"NA")</f>
        <v>NA</v>
      </c>
      <c r="AY380" t="str">
        <f>_xlfn.IFNA(VLOOKUP($C380,[1]akclindata!$A:$U,8,FALSE),"NA")</f>
        <v>NA</v>
      </c>
      <c r="AZ380" t="str">
        <f>_xlfn.IFNA(VLOOKUP($C380,[1]akclindata!$A:$U,9,FALSE),"NA")</f>
        <v>NA</v>
      </c>
      <c r="BA380" t="str">
        <f>_xlfn.IFNA(VLOOKUP($C380,[1]akclindata!$A:$U,10,FALSE),"NA")</f>
        <v>NA</v>
      </c>
      <c r="BB380" t="str">
        <f>_xlfn.IFNA(VLOOKUP($C380,[1]akclindata!$A:$U,11,FALSE),"NA")</f>
        <v>NA</v>
      </c>
      <c r="BC380" s="1" t="str">
        <f>_xlfn.IFNA(VLOOKUP($C380,[1]akclindata!$A:$U,6,FALSE),"NA")</f>
        <v>NA</v>
      </c>
      <c r="BD380" s="1" t="str">
        <f>_xlfn.IFNA(VLOOKUP($C380,[1]akclindata!$A:$U,18,FALSE),"NA")</f>
        <v>NA</v>
      </c>
      <c r="BE380" s="1" t="str">
        <f>_xlfn.IFNA(VLOOKUP($C380,[1]akclindata!$A:$U,19,FALSE),"NA")</f>
        <v>NA</v>
      </c>
      <c r="BF380" s="1" t="str">
        <f>_xlfn.IFNA(VLOOKUP($C380,[1]akclindata!$A:$U,20,FALSE),"NA")</f>
        <v>NA</v>
      </c>
      <c r="BG380" t="str">
        <f>_xlfn.IFNA(VLOOKUP($C380,[1]akclindata!$A:$U,21,FALSE),"NA")</f>
        <v>NA</v>
      </c>
      <c r="BH380" s="1" t="str">
        <f>_xlfn.IFNA(VLOOKUP($C380,[2]Sheet1!$1:$1048576,6,FALSE),_xlfn.IFNA(VLOOKUP($C380,'[2]Transfer 06.03.22'!$1:$1048576,7,FALSE),_xlfn.IFNA(VLOOKUP($C380,'[2]Transfer 06.08.22'!$1:$1048576,7,FALSE),"None")))</f>
        <v>None</v>
      </c>
    </row>
    <row r="381" spans="1:60" x14ac:dyDescent="0.25">
      <c r="A381" t="s">
        <v>769</v>
      </c>
      <c r="B381">
        <v>2.67303619002685E-2</v>
      </c>
      <c r="C381" t="e">
        <v>#N/A</v>
      </c>
      <c r="D381">
        <v>1</v>
      </c>
      <c r="E381">
        <v>2.5</v>
      </c>
      <c r="F381" s="1" t="s">
        <v>40</v>
      </c>
      <c r="G381" t="s">
        <v>35</v>
      </c>
      <c r="H381" t="s">
        <v>36</v>
      </c>
      <c r="I381" t="s">
        <v>398</v>
      </c>
      <c r="J381" t="s">
        <v>399</v>
      </c>
      <c r="K381">
        <v>1</v>
      </c>
      <c r="L381">
        <v>55</v>
      </c>
      <c r="M381" t="s">
        <v>40</v>
      </c>
      <c r="N381" t="s">
        <v>39</v>
      </c>
      <c r="O381" t="s">
        <v>40</v>
      </c>
      <c r="P381" t="s">
        <v>40</v>
      </c>
      <c r="Q381" t="s">
        <v>40</v>
      </c>
      <c r="S381" t="s">
        <v>40</v>
      </c>
      <c r="T381" t="s">
        <v>40</v>
      </c>
      <c r="U381" t="s">
        <v>40</v>
      </c>
      <c r="V381" t="s">
        <v>40</v>
      </c>
      <c r="X381" s="1">
        <v>43738</v>
      </c>
      <c r="Y381" t="s">
        <v>40</v>
      </c>
      <c r="Z381" t="s">
        <v>444</v>
      </c>
      <c r="AA381">
        <v>4.7472000000000003</v>
      </c>
      <c r="AB381">
        <v>11.868</v>
      </c>
      <c r="AC381" s="1">
        <v>43754</v>
      </c>
      <c r="AD381">
        <v>54</v>
      </c>
      <c r="AE381" t="s">
        <v>620</v>
      </c>
      <c r="AF381">
        <v>4</v>
      </c>
      <c r="AG381" t="s">
        <v>440</v>
      </c>
      <c r="AH381">
        <v>11.03</v>
      </c>
      <c r="AI381" s="1">
        <v>44510</v>
      </c>
      <c r="AJ381">
        <v>11678856038</v>
      </c>
      <c r="AK381">
        <v>115632238</v>
      </c>
      <c r="AL381">
        <v>2.3999999999999998E-3</v>
      </c>
      <c r="AM381">
        <v>42.32</v>
      </c>
      <c r="AN381">
        <v>96.34</v>
      </c>
      <c r="AO381">
        <v>92.02</v>
      </c>
      <c r="AP381" t="s">
        <v>398</v>
      </c>
      <c r="AQ381" t="s">
        <v>46</v>
      </c>
      <c r="AR381">
        <v>-1.5612283367587301</v>
      </c>
      <c r="AS381" t="s">
        <v>35</v>
      </c>
      <c r="AT381" t="s">
        <v>35</v>
      </c>
      <c r="AU381" t="s">
        <v>403</v>
      </c>
      <c r="AV381" t="str">
        <f>_xlfn.IFNA(VLOOKUP($C381,[1]akclindata!$A:$U,17,FALSE),"NA")</f>
        <v>NA</v>
      </c>
      <c r="AW381" t="str">
        <f>_xlfn.IFNA(VLOOKUP($C381,[1]akclindata!$A:$U,17,FALSE),"NA")</f>
        <v>NA</v>
      </c>
      <c r="AX381" t="str">
        <f>_xlfn.IFNA(VLOOKUP($C381,[1]akclindata!$A:$U,7,FALSE),"NA")</f>
        <v>NA</v>
      </c>
      <c r="AY381" t="str">
        <f>_xlfn.IFNA(VLOOKUP($C381,[1]akclindata!$A:$U,8,FALSE),"NA")</f>
        <v>NA</v>
      </c>
      <c r="AZ381" t="str">
        <f>_xlfn.IFNA(VLOOKUP($C381,[1]akclindata!$A:$U,9,FALSE),"NA")</f>
        <v>NA</v>
      </c>
      <c r="BA381" t="str">
        <f>_xlfn.IFNA(VLOOKUP($C381,[1]akclindata!$A:$U,10,FALSE),"NA")</f>
        <v>NA</v>
      </c>
      <c r="BB381" t="str">
        <f>_xlfn.IFNA(VLOOKUP($C381,[1]akclindata!$A:$U,11,FALSE),"NA")</f>
        <v>NA</v>
      </c>
      <c r="BC381" s="1" t="str">
        <f>_xlfn.IFNA(VLOOKUP($C381,[1]akclindata!$A:$U,6,FALSE),"NA")</f>
        <v>NA</v>
      </c>
      <c r="BD381" s="1" t="str">
        <f>_xlfn.IFNA(VLOOKUP($C381,[1]akclindata!$A:$U,18,FALSE),"NA")</f>
        <v>NA</v>
      </c>
      <c r="BE381" s="1" t="str">
        <f>_xlfn.IFNA(VLOOKUP($C381,[1]akclindata!$A:$U,19,FALSE),"NA")</f>
        <v>NA</v>
      </c>
      <c r="BF381" s="1" t="str">
        <f>_xlfn.IFNA(VLOOKUP($C381,[1]akclindata!$A:$U,20,FALSE),"NA")</f>
        <v>NA</v>
      </c>
      <c r="BG381" t="str">
        <f>_xlfn.IFNA(VLOOKUP($C381,[1]akclindata!$A:$U,21,FALSE),"NA")</f>
        <v>NA</v>
      </c>
      <c r="BH381" s="1" t="str">
        <f>_xlfn.IFNA(VLOOKUP($C381,[2]Sheet1!$1:$1048576,6,FALSE),_xlfn.IFNA(VLOOKUP($C381,'[2]Transfer 06.03.22'!$1:$1048576,7,FALSE),_xlfn.IFNA(VLOOKUP($C381,'[2]Transfer 06.08.22'!$1:$1048576,7,FALSE),"None")))</f>
        <v>None</v>
      </c>
    </row>
    <row r="382" spans="1:60" x14ac:dyDescent="0.25">
      <c r="A382" t="s">
        <v>770</v>
      </c>
      <c r="B382">
        <v>7.3259909809804097E-2</v>
      </c>
      <c r="C382" t="e">
        <v>#N/A</v>
      </c>
      <c r="D382">
        <v>1</v>
      </c>
      <c r="E382">
        <v>4</v>
      </c>
      <c r="F382" s="1" t="s">
        <v>40</v>
      </c>
      <c r="G382" t="s">
        <v>35</v>
      </c>
      <c r="H382" t="s">
        <v>36</v>
      </c>
      <c r="I382" t="s">
        <v>398</v>
      </c>
      <c r="J382" t="s">
        <v>399</v>
      </c>
      <c r="K382">
        <v>2</v>
      </c>
      <c r="L382">
        <v>60</v>
      </c>
      <c r="M382" t="s">
        <v>40</v>
      </c>
      <c r="N382" t="s">
        <v>39</v>
      </c>
      <c r="O382" t="s">
        <v>40</v>
      </c>
      <c r="P382" t="s">
        <v>40</v>
      </c>
      <c r="Q382" t="s">
        <v>40</v>
      </c>
      <c r="S382" t="s">
        <v>40</v>
      </c>
      <c r="T382" t="s">
        <v>40</v>
      </c>
      <c r="U382" t="s">
        <v>40</v>
      </c>
      <c r="V382" t="s">
        <v>40</v>
      </c>
      <c r="X382" s="1">
        <v>43738</v>
      </c>
      <c r="Y382" t="s">
        <v>40</v>
      </c>
      <c r="Z382" t="s">
        <v>444</v>
      </c>
      <c r="AA382">
        <v>3.4453749999999999</v>
      </c>
      <c r="AB382">
        <v>13.781499999999999</v>
      </c>
      <c r="AC382" s="1">
        <v>43754</v>
      </c>
      <c r="AD382">
        <v>54</v>
      </c>
      <c r="AE382" t="s">
        <v>416</v>
      </c>
      <c r="AF382">
        <v>4</v>
      </c>
      <c r="AG382" t="s">
        <v>440</v>
      </c>
      <c r="AH382">
        <v>7.84</v>
      </c>
      <c r="AI382" s="1">
        <v>44510</v>
      </c>
      <c r="AJ382">
        <v>12163057714</v>
      </c>
      <c r="AK382">
        <v>120426314</v>
      </c>
      <c r="AL382">
        <v>2.3E-3</v>
      </c>
      <c r="AM382">
        <v>41.69</v>
      </c>
      <c r="AN382">
        <v>97.07</v>
      </c>
      <c r="AO382">
        <v>92.98</v>
      </c>
      <c r="AP382" t="s">
        <v>398</v>
      </c>
      <c r="AQ382" t="s">
        <v>53</v>
      </c>
      <c r="AR382">
        <v>-1.1020915710627199</v>
      </c>
      <c r="AS382" t="s">
        <v>35</v>
      </c>
      <c r="AT382" t="s">
        <v>35</v>
      </c>
      <c r="AU382" t="s">
        <v>410</v>
      </c>
      <c r="AV382" t="str">
        <f>_xlfn.IFNA(VLOOKUP($C382,[1]akclindata!$A:$U,17,FALSE),"NA")</f>
        <v>NA</v>
      </c>
      <c r="AW382" t="str">
        <f>_xlfn.IFNA(VLOOKUP($C382,[1]akclindata!$A:$U,17,FALSE),"NA")</f>
        <v>NA</v>
      </c>
      <c r="AX382" t="str">
        <f>_xlfn.IFNA(VLOOKUP($C382,[1]akclindata!$A:$U,7,FALSE),"NA")</f>
        <v>NA</v>
      </c>
      <c r="AY382" t="str">
        <f>_xlfn.IFNA(VLOOKUP($C382,[1]akclindata!$A:$U,8,FALSE),"NA")</f>
        <v>NA</v>
      </c>
      <c r="AZ382" t="str">
        <f>_xlfn.IFNA(VLOOKUP($C382,[1]akclindata!$A:$U,9,FALSE),"NA")</f>
        <v>NA</v>
      </c>
      <c r="BA382" t="str">
        <f>_xlfn.IFNA(VLOOKUP($C382,[1]akclindata!$A:$U,10,FALSE),"NA")</f>
        <v>NA</v>
      </c>
      <c r="BB382" t="str">
        <f>_xlfn.IFNA(VLOOKUP($C382,[1]akclindata!$A:$U,11,FALSE),"NA")</f>
        <v>NA</v>
      </c>
      <c r="BC382" s="1" t="str">
        <f>_xlfn.IFNA(VLOOKUP($C382,[1]akclindata!$A:$U,6,FALSE),"NA")</f>
        <v>NA</v>
      </c>
      <c r="BD382" s="1" t="str">
        <f>_xlfn.IFNA(VLOOKUP($C382,[1]akclindata!$A:$U,18,FALSE),"NA")</f>
        <v>NA</v>
      </c>
      <c r="BE382" s="1" t="str">
        <f>_xlfn.IFNA(VLOOKUP($C382,[1]akclindata!$A:$U,19,FALSE),"NA")</f>
        <v>NA</v>
      </c>
      <c r="BF382" s="1" t="str">
        <f>_xlfn.IFNA(VLOOKUP($C382,[1]akclindata!$A:$U,20,FALSE),"NA")</f>
        <v>NA</v>
      </c>
      <c r="BG382" t="str">
        <f>_xlfn.IFNA(VLOOKUP($C382,[1]akclindata!$A:$U,21,FALSE),"NA")</f>
        <v>NA</v>
      </c>
      <c r="BH382" s="1" t="str">
        <f>_xlfn.IFNA(VLOOKUP($C382,[2]Sheet1!$1:$1048576,6,FALSE),_xlfn.IFNA(VLOOKUP($C382,'[2]Transfer 06.03.22'!$1:$1048576,7,FALSE),_xlfn.IFNA(VLOOKUP($C382,'[2]Transfer 06.08.22'!$1:$1048576,7,FALSE),"None")))</f>
        <v>None</v>
      </c>
    </row>
    <row r="383" spans="1:60" x14ac:dyDescent="0.25">
      <c r="A383" t="s">
        <v>771</v>
      </c>
      <c r="B383">
        <v>7.2150013052749897E-3</v>
      </c>
      <c r="C383" t="e">
        <v>#N/A</v>
      </c>
      <c r="D383">
        <v>1</v>
      </c>
      <c r="E383">
        <v>3.4</v>
      </c>
      <c r="F383" s="1" t="s">
        <v>40</v>
      </c>
      <c r="G383" t="s">
        <v>35</v>
      </c>
      <c r="H383" t="s">
        <v>36</v>
      </c>
      <c r="I383" t="s">
        <v>398</v>
      </c>
      <c r="J383" t="s">
        <v>399</v>
      </c>
      <c r="K383">
        <v>2</v>
      </c>
      <c r="L383">
        <v>51</v>
      </c>
      <c r="M383" t="s">
        <v>40</v>
      </c>
      <c r="N383" t="s">
        <v>39</v>
      </c>
      <c r="O383" t="s">
        <v>40</v>
      </c>
      <c r="P383" t="s">
        <v>40</v>
      </c>
      <c r="Q383" t="s">
        <v>40</v>
      </c>
      <c r="S383" t="s">
        <v>40</v>
      </c>
      <c r="T383" t="s">
        <v>40</v>
      </c>
      <c r="U383" t="s">
        <v>40</v>
      </c>
      <c r="V383" t="s">
        <v>40</v>
      </c>
      <c r="X383" s="1">
        <v>43738</v>
      </c>
      <c r="Y383" t="s">
        <v>40</v>
      </c>
      <c r="Z383" t="s">
        <v>444</v>
      </c>
      <c r="AA383">
        <v>5.1244117649999996</v>
      </c>
      <c r="AB383">
        <v>17.422999999999998</v>
      </c>
      <c r="AC383" s="1">
        <v>43754</v>
      </c>
      <c r="AD383">
        <v>54</v>
      </c>
      <c r="AE383" t="s">
        <v>418</v>
      </c>
      <c r="AF383">
        <v>4</v>
      </c>
      <c r="AG383" t="s">
        <v>440</v>
      </c>
      <c r="AH383">
        <v>15.46</v>
      </c>
      <c r="AI383" s="1">
        <v>44510</v>
      </c>
      <c r="AJ383">
        <v>8771958474</v>
      </c>
      <c r="AK383">
        <v>86851074</v>
      </c>
      <c r="AL383">
        <v>2.3E-3</v>
      </c>
      <c r="AM383">
        <v>42.33</v>
      </c>
      <c r="AN383">
        <v>97.25</v>
      </c>
      <c r="AO383">
        <v>93.42</v>
      </c>
      <c r="AP383" t="s">
        <v>398</v>
      </c>
      <c r="AQ383" t="s">
        <v>53</v>
      </c>
      <c r="AR383">
        <v>-2.1386187922106301</v>
      </c>
      <c r="AS383" t="s">
        <v>35</v>
      </c>
      <c r="AT383" t="s">
        <v>35</v>
      </c>
      <c r="AU383" t="s">
        <v>410</v>
      </c>
      <c r="AV383" t="str">
        <f>_xlfn.IFNA(VLOOKUP($C383,[1]akclindata!$A:$U,17,FALSE),"NA")</f>
        <v>NA</v>
      </c>
      <c r="AW383" t="str">
        <f>_xlfn.IFNA(VLOOKUP($C383,[1]akclindata!$A:$U,17,FALSE),"NA")</f>
        <v>NA</v>
      </c>
      <c r="AX383" t="str">
        <f>_xlfn.IFNA(VLOOKUP($C383,[1]akclindata!$A:$U,7,FALSE),"NA")</f>
        <v>NA</v>
      </c>
      <c r="AY383" t="str">
        <f>_xlfn.IFNA(VLOOKUP($C383,[1]akclindata!$A:$U,8,FALSE),"NA")</f>
        <v>NA</v>
      </c>
      <c r="AZ383" t="str">
        <f>_xlfn.IFNA(VLOOKUP($C383,[1]akclindata!$A:$U,9,FALSE),"NA")</f>
        <v>NA</v>
      </c>
      <c r="BA383" t="str">
        <f>_xlfn.IFNA(VLOOKUP($C383,[1]akclindata!$A:$U,10,FALSE),"NA")</f>
        <v>NA</v>
      </c>
      <c r="BB383" t="str">
        <f>_xlfn.IFNA(VLOOKUP($C383,[1]akclindata!$A:$U,11,FALSE),"NA")</f>
        <v>NA</v>
      </c>
      <c r="BC383" s="1" t="str">
        <f>_xlfn.IFNA(VLOOKUP($C383,[1]akclindata!$A:$U,6,FALSE),"NA")</f>
        <v>NA</v>
      </c>
      <c r="BD383" s="1" t="str">
        <f>_xlfn.IFNA(VLOOKUP($C383,[1]akclindata!$A:$U,18,FALSE),"NA")</f>
        <v>NA</v>
      </c>
      <c r="BE383" s="1" t="str">
        <f>_xlfn.IFNA(VLOOKUP($C383,[1]akclindata!$A:$U,19,FALSE),"NA")</f>
        <v>NA</v>
      </c>
      <c r="BF383" s="1" t="str">
        <f>_xlfn.IFNA(VLOOKUP($C383,[1]akclindata!$A:$U,20,FALSE),"NA")</f>
        <v>NA</v>
      </c>
      <c r="BG383" t="str">
        <f>_xlfn.IFNA(VLOOKUP($C383,[1]akclindata!$A:$U,21,FALSE),"NA")</f>
        <v>NA</v>
      </c>
      <c r="BH383" s="1" t="str">
        <f>_xlfn.IFNA(VLOOKUP($C383,[2]Sheet1!$1:$1048576,6,FALSE),_xlfn.IFNA(VLOOKUP($C383,'[2]Transfer 06.03.22'!$1:$1048576,7,FALSE),_xlfn.IFNA(VLOOKUP($C383,'[2]Transfer 06.08.22'!$1:$1048576,7,FALSE),"None")))</f>
        <v>None</v>
      </c>
    </row>
    <row r="384" spans="1:60" x14ac:dyDescent="0.25">
      <c r="A384" t="s">
        <v>772</v>
      </c>
      <c r="B384">
        <v>8.0656457628428893E-3</v>
      </c>
      <c r="C384" t="e">
        <v>#N/A</v>
      </c>
      <c r="D384">
        <v>1</v>
      </c>
      <c r="E384">
        <v>4.3</v>
      </c>
      <c r="F384" s="1" t="s">
        <v>40</v>
      </c>
      <c r="G384" t="s">
        <v>35</v>
      </c>
      <c r="H384" t="s">
        <v>36</v>
      </c>
      <c r="I384" t="s">
        <v>398</v>
      </c>
      <c r="J384" t="s">
        <v>399</v>
      </c>
      <c r="K384">
        <v>1</v>
      </c>
      <c r="L384">
        <v>67</v>
      </c>
      <c r="M384" t="s">
        <v>40</v>
      </c>
      <c r="N384" t="s">
        <v>39</v>
      </c>
      <c r="O384" t="s">
        <v>40</v>
      </c>
      <c r="P384" t="s">
        <v>40</v>
      </c>
      <c r="Q384" t="s">
        <v>40</v>
      </c>
      <c r="S384" t="s">
        <v>40</v>
      </c>
      <c r="T384" t="s">
        <v>40</v>
      </c>
      <c r="U384" t="s">
        <v>40</v>
      </c>
      <c r="V384" t="s">
        <v>40</v>
      </c>
      <c r="X384" s="1">
        <v>43738</v>
      </c>
      <c r="Y384" t="s">
        <v>40</v>
      </c>
      <c r="Z384" t="s">
        <v>444</v>
      </c>
      <c r="AA384">
        <v>8.0639534879999992</v>
      </c>
      <c r="AB384">
        <v>34.674999999999997</v>
      </c>
      <c r="AC384" s="1">
        <v>43759</v>
      </c>
      <c r="AD384">
        <v>57</v>
      </c>
      <c r="AE384" t="s">
        <v>685</v>
      </c>
      <c r="AF384">
        <v>4</v>
      </c>
      <c r="AG384" t="s">
        <v>440</v>
      </c>
      <c r="AH384">
        <v>20.2</v>
      </c>
      <c r="AI384" s="1">
        <v>44510</v>
      </c>
      <c r="AJ384">
        <v>11307883846</v>
      </c>
      <c r="AK384">
        <v>111959246</v>
      </c>
      <c r="AL384">
        <v>2.3E-3</v>
      </c>
      <c r="AM384">
        <v>41.43</v>
      </c>
      <c r="AN384">
        <v>97.79</v>
      </c>
      <c r="AO384">
        <v>94.11</v>
      </c>
      <c r="AP384" t="s">
        <v>398</v>
      </c>
      <c r="AQ384" t="s">
        <v>46</v>
      </c>
      <c r="AR384">
        <v>-2.0898437874944502</v>
      </c>
      <c r="AS384" t="s">
        <v>35</v>
      </c>
      <c r="AT384" t="s">
        <v>35</v>
      </c>
      <c r="AU384" t="s">
        <v>403</v>
      </c>
      <c r="AV384" t="str">
        <f>_xlfn.IFNA(VLOOKUP($C384,[1]akclindata!$A:$U,17,FALSE),"NA")</f>
        <v>NA</v>
      </c>
      <c r="AW384" t="str">
        <f>_xlfn.IFNA(VLOOKUP($C384,[1]akclindata!$A:$U,17,FALSE),"NA")</f>
        <v>NA</v>
      </c>
      <c r="AX384" t="str">
        <f>_xlfn.IFNA(VLOOKUP($C384,[1]akclindata!$A:$U,7,FALSE),"NA")</f>
        <v>NA</v>
      </c>
      <c r="AY384" t="str">
        <f>_xlfn.IFNA(VLOOKUP($C384,[1]akclindata!$A:$U,8,FALSE),"NA")</f>
        <v>NA</v>
      </c>
      <c r="AZ384" t="str">
        <f>_xlfn.IFNA(VLOOKUP($C384,[1]akclindata!$A:$U,9,FALSE),"NA")</f>
        <v>NA</v>
      </c>
      <c r="BA384" t="str">
        <f>_xlfn.IFNA(VLOOKUP($C384,[1]akclindata!$A:$U,10,FALSE),"NA")</f>
        <v>NA</v>
      </c>
      <c r="BB384" t="str">
        <f>_xlfn.IFNA(VLOOKUP($C384,[1]akclindata!$A:$U,11,FALSE),"NA")</f>
        <v>NA</v>
      </c>
      <c r="BC384" s="1" t="str">
        <f>_xlfn.IFNA(VLOOKUP($C384,[1]akclindata!$A:$U,6,FALSE),"NA")</f>
        <v>NA</v>
      </c>
      <c r="BD384" s="1" t="str">
        <f>_xlfn.IFNA(VLOOKUP($C384,[1]akclindata!$A:$U,18,FALSE),"NA")</f>
        <v>NA</v>
      </c>
      <c r="BE384" s="1" t="str">
        <f>_xlfn.IFNA(VLOOKUP($C384,[1]akclindata!$A:$U,19,FALSE),"NA")</f>
        <v>NA</v>
      </c>
      <c r="BF384" s="1" t="str">
        <f>_xlfn.IFNA(VLOOKUP($C384,[1]akclindata!$A:$U,20,FALSE),"NA")</f>
        <v>NA</v>
      </c>
      <c r="BG384" t="str">
        <f>_xlfn.IFNA(VLOOKUP($C384,[1]akclindata!$A:$U,21,FALSE),"NA")</f>
        <v>NA</v>
      </c>
      <c r="BH384" s="1" t="str">
        <f>_xlfn.IFNA(VLOOKUP($C384,[2]Sheet1!$1:$1048576,6,FALSE),_xlfn.IFNA(VLOOKUP($C384,'[2]Transfer 06.03.22'!$1:$1048576,7,FALSE),_xlfn.IFNA(VLOOKUP($C384,'[2]Transfer 06.08.22'!$1:$1048576,7,FALSE),"None")))</f>
        <v>None</v>
      </c>
    </row>
    <row r="385" spans="1:60" x14ac:dyDescent="0.25">
      <c r="A385" t="s">
        <v>773</v>
      </c>
      <c r="B385">
        <v>1.45820911363792E-2</v>
      </c>
      <c r="C385" t="e">
        <v>#N/A</v>
      </c>
      <c r="D385">
        <v>1</v>
      </c>
      <c r="E385">
        <v>3.6</v>
      </c>
      <c r="F385" s="1" t="s">
        <v>40</v>
      </c>
      <c r="G385" t="s">
        <v>35</v>
      </c>
      <c r="H385" t="s">
        <v>36</v>
      </c>
      <c r="I385" t="s">
        <v>398</v>
      </c>
      <c r="J385" t="s">
        <v>399</v>
      </c>
      <c r="K385">
        <v>1</v>
      </c>
      <c r="L385">
        <v>58</v>
      </c>
      <c r="M385" t="s">
        <v>40</v>
      </c>
      <c r="N385" t="s">
        <v>39</v>
      </c>
      <c r="O385" t="s">
        <v>40</v>
      </c>
      <c r="P385" t="s">
        <v>40</v>
      </c>
      <c r="Q385" t="s">
        <v>40</v>
      </c>
      <c r="S385" t="s">
        <v>40</v>
      </c>
      <c r="T385" t="s">
        <v>40</v>
      </c>
      <c r="U385" t="s">
        <v>40</v>
      </c>
      <c r="V385" t="s">
        <v>40</v>
      </c>
      <c r="X385" s="1">
        <v>43738</v>
      </c>
      <c r="Y385" t="s">
        <v>40</v>
      </c>
      <c r="Z385" t="s">
        <v>444</v>
      </c>
      <c r="AA385">
        <v>5.3622222219999998</v>
      </c>
      <c r="AB385">
        <v>19.303999999999998</v>
      </c>
      <c r="AC385" s="1">
        <v>43759</v>
      </c>
      <c r="AD385">
        <v>57</v>
      </c>
      <c r="AE385" t="s">
        <v>687</v>
      </c>
      <c r="AF385">
        <v>4</v>
      </c>
      <c r="AG385" t="s">
        <v>440</v>
      </c>
      <c r="AH385">
        <v>23.4</v>
      </c>
      <c r="AI385" s="1">
        <v>44510</v>
      </c>
      <c r="AJ385">
        <v>9814777616</v>
      </c>
      <c r="AK385">
        <v>97176016</v>
      </c>
      <c r="AL385">
        <v>2.2000000000000001E-3</v>
      </c>
      <c r="AM385">
        <v>41.5</v>
      </c>
      <c r="AN385">
        <v>97.43</v>
      </c>
      <c r="AO385">
        <v>93.5</v>
      </c>
      <c r="AP385" t="s">
        <v>398</v>
      </c>
      <c r="AQ385" t="s">
        <v>46</v>
      </c>
      <c r="AR385">
        <v>-1.8298006426270199</v>
      </c>
      <c r="AS385" t="s">
        <v>35</v>
      </c>
      <c r="AT385" t="s">
        <v>35</v>
      </c>
      <c r="AU385" t="s">
        <v>403</v>
      </c>
      <c r="AV385" t="str">
        <f>_xlfn.IFNA(VLOOKUP($C385,[1]akclindata!$A:$U,17,FALSE),"NA")</f>
        <v>NA</v>
      </c>
      <c r="AW385" t="str">
        <f>_xlfn.IFNA(VLOOKUP($C385,[1]akclindata!$A:$U,17,FALSE),"NA")</f>
        <v>NA</v>
      </c>
      <c r="AX385" t="str">
        <f>_xlfn.IFNA(VLOOKUP($C385,[1]akclindata!$A:$U,7,FALSE),"NA")</f>
        <v>NA</v>
      </c>
      <c r="AY385" t="str">
        <f>_xlfn.IFNA(VLOOKUP($C385,[1]akclindata!$A:$U,8,FALSE),"NA")</f>
        <v>NA</v>
      </c>
      <c r="AZ385" t="str">
        <f>_xlfn.IFNA(VLOOKUP($C385,[1]akclindata!$A:$U,9,FALSE),"NA")</f>
        <v>NA</v>
      </c>
      <c r="BA385" t="str">
        <f>_xlfn.IFNA(VLOOKUP($C385,[1]akclindata!$A:$U,10,FALSE),"NA")</f>
        <v>NA</v>
      </c>
      <c r="BB385" t="str">
        <f>_xlfn.IFNA(VLOOKUP($C385,[1]akclindata!$A:$U,11,FALSE),"NA")</f>
        <v>NA</v>
      </c>
      <c r="BC385" s="1" t="str">
        <f>_xlfn.IFNA(VLOOKUP($C385,[1]akclindata!$A:$U,6,FALSE),"NA")</f>
        <v>NA</v>
      </c>
      <c r="BD385" s="1" t="str">
        <f>_xlfn.IFNA(VLOOKUP($C385,[1]akclindata!$A:$U,18,FALSE),"NA")</f>
        <v>NA</v>
      </c>
      <c r="BE385" s="1" t="str">
        <f>_xlfn.IFNA(VLOOKUP($C385,[1]akclindata!$A:$U,19,FALSE),"NA")</f>
        <v>NA</v>
      </c>
      <c r="BF385" s="1" t="str">
        <f>_xlfn.IFNA(VLOOKUP($C385,[1]akclindata!$A:$U,20,FALSE),"NA")</f>
        <v>NA</v>
      </c>
      <c r="BG385" t="str">
        <f>_xlfn.IFNA(VLOOKUP($C385,[1]akclindata!$A:$U,21,FALSE),"NA")</f>
        <v>NA</v>
      </c>
      <c r="BH385" s="1" t="str">
        <f>_xlfn.IFNA(VLOOKUP($C385,[2]Sheet1!$1:$1048576,6,FALSE),_xlfn.IFNA(VLOOKUP($C385,'[2]Transfer 06.03.22'!$1:$1048576,7,FALSE),_xlfn.IFNA(VLOOKUP($C385,'[2]Transfer 06.08.22'!$1:$1048576,7,FALSE),"None")))</f>
        <v>None</v>
      </c>
    </row>
    <row r="386" spans="1:60" x14ac:dyDescent="0.25">
      <c r="A386" t="s">
        <v>774</v>
      </c>
      <c r="B386">
        <v>9.8400514192869305E-3</v>
      </c>
      <c r="C386" t="e">
        <v>#N/A</v>
      </c>
      <c r="D386">
        <v>1</v>
      </c>
      <c r="E386">
        <v>3</v>
      </c>
      <c r="F386" s="1" t="s">
        <v>40</v>
      </c>
      <c r="G386" t="s">
        <v>35</v>
      </c>
      <c r="H386" t="s">
        <v>36</v>
      </c>
      <c r="I386" t="s">
        <v>398</v>
      </c>
      <c r="J386" t="s">
        <v>399</v>
      </c>
      <c r="K386">
        <v>2</v>
      </c>
      <c r="L386">
        <v>50</v>
      </c>
      <c r="M386" t="s">
        <v>40</v>
      </c>
      <c r="N386" t="s">
        <v>39</v>
      </c>
      <c r="O386" t="s">
        <v>40</v>
      </c>
      <c r="P386" t="s">
        <v>40</v>
      </c>
      <c r="Q386" t="s">
        <v>40</v>
      </c>
      <c r="S386" t="s">
        <v>40</v>
      </c>
      <c r="T386" t="s">
        <v>40</v>
      </c>
      <c r="U386" t="s">
        <v>40</v>
      </c>
      <c r="V386" t="s">
        <v>40</v>
      </c>
      <c r="X386" s="1">
        <v>43738</v>
      </c>
      <c r="Y386" t="s">
        <v>40</v>
      </c>
      <c r="Z386" t="s">
        <v>444</v>
      </c>
      <c r="AA386">
        <v>4.1215000000000002</v>
      </c>
      <c r="AB386">
        <v>12.3645</v>
      </c>
      <c r="AC386" s="1">
        <v>43759</v>
      </c>
      <c r="AD386">
        <v>57</v>
      </c>
      <c r="AE386" t="s">
        <v>520</v>
      </c>
      <c r="AF386">
        <v>4</v>
      </c>
      <c r="AG386" t="s">
        <v>440</v>
      </c>
      <c r="AH386">
        <v>14.3</v>
      </c>
      <c r="AI386" s="1">
        <v>44510</v>
      </c>
      <c r="AJ386">
        <v>9998038884</v>
      </c>
      <c r="AK386">
        <v>98990484</v>
      </c>
      <c r="AL386">
        <v>2.3999999999999998E-3</v>
      </c>
      <c r="AM386">
        <v>41.76</v>
      </c>
      <c r="AN386">
        <v>97.45</v>
      </c>
      <c r="AO386">
        <v>93.59</v>
      </c>
      <c r="AP386" t="s">
        <v>398</v>
      </c>
      <c r="AQ386" t="s">
        <v>53</v>
      </c>
      <c r="AR386">
        <v>-2.0027079875330398</v>
      </c>
      <c r="AS386" t="s">
        <v>35</v>
      </c>
      <c r="AT386" t="s">
        <v>35</v>
      </c>
      <c r="AU386" t="s">
        <v>410</v>
      </c>
      <c r="AV386" t="str">
        <f>_xlfn.IFNA(VLOOKUP($C386,[1]akclindata!$A:$U,17,FALSE),"NA")</f>
        <v>NA</v>
      </c>
      <c r="AW386" t="str">
        <f>_xlfn.IFNA(VLOOKUP($C386,[1]akclindata!$A:$U,17,FALSE),"NA")</f>
        <v>NA</v>
      </c>
      <c r="AX386" t="str">
        <f>_xlfn.IFNA(VLOOKUP($C386,[1]akclindata!$A:$U,7,FALSE),"NA")</f>
        <v>NA</v>
      </c>
      <c r="AY386" t="str">
        <f>_xlfn.IFNA(VLOOKUP($C386,[1]akclindata!$A:$U,8,FALSE),"NA")</f>
        <v>NA</v>
      </c>
      <c r="AZ386" t="str">
        <f>_xlfn.IFNA(VLOOKUP($C386,[1]akclindata!$A:$U,9,FALSE),"NA")</f>
        <v>NA</v>
      </c>
      <c r="BA386" t="str">
        <f>_xlfn.IFNA(VLOOKUP($C386,[1]akclindata!$A:$U,10,FALSE),"NA")</f>
        <v>NA</v>
      </c>
      <c r="BB386" t="str">
        <f>_xlfn.IFNA(VLOOKUP($C386,[1]akclindata!$A:$U,11,FALSE),"NA")</f>
        <v>NA</v>
      </c>
      <c r="BC386" s="1" t="str">
        <f>_xlfn.IFNA(VLOOKUP($C386,[1]akclindata!$A:$U,6,FALSE),"NA")</f>
        <v>NA</v>
      </c>
      <c r="BD386" s="1" t="str">
        <f>_xlfn.IFNA(VLOOKUP($C386,[1]akclindata!$A:$U,18,FALSE),"NA")</f>
        <v>NA</v>
      </c>
      <c r="BE386" s="1" t="str">
        <f>_xlfn.IFNA(VLOOKUP($C386,[1]akclindata!$A:$U,19,FALSE),"NA")</f>
        <v>NA</v>
      </c>
      <c r="BF386" s="1" t="str">
        <f>_xlfn.IFNA(VLOOKUP($C386,[1]akclindata!$A:$U,20,FALSE),"NA")</f>
        <v>NA</v>
      </c>
      <c r="BG386" t="str">
        <f>_xlfn.IFNA(VLOOKUP($C386,[1]akclindata!$A:$U,21,FALSE),"NA")</f>
        <v>NA</v>
      </c>
      <c r="BH386" s="1" t="str">
        <f>_xlfn.IFNA(VLOOKUP($C386,[2]Sheet1!$1:$1048576,6,FALSE),_xlfn.IFNA(VLOOKUP($C386,'[2]Transfer 06.03.22'!$1:$1048576,7,FALSE),_xlfn.IFNA(VLOOKUP($C386,'[2]Transfer 06.08.22'!$1:$1048576,7,FALSE),"None")))</f>
        <v>None</v>
      </c>
    </row>
    <row r="387" spans="1:60" x14ac:dyDescent="0.25">
      <c r="A387" t="s">
        <v>775</v>
      </c>
      <c r="B387" s="3">
        <v>7.2551555359981999E-4</v>
      </c>
      <c r="C387" t="e">
        <v>#N/A</v>
      </c>
      <c r="D387">
        <v>1</v>
      </c>
      <c r="E387">
        <v>4.5</v>
      </c>
      <c r="F387" s="1" t="s">
        <v>40</v>
      </c>
      <c r="G387" t="s">
        <v>35</v>
      </c>
      <c r="H387" t="s">
        <v>36</v>
      </c>
      <c r="I387" t="s">
        <v>398</v>
      </c>
      <c r="J387" t="s">
        <v>399</v>
      </c>
      <c r="K387">
        <v>1</v>
      </c>
      <c r="L387">
        <v>63</v>
      </c>
      <c r="M387" t="s">
        <v>40</v>
      </c>
      <c r="N387" t="s">
        <v>39</v>
      </c>
      <c r="O387" t="s">
        <v>40</v>
      </c>
      <c r="P387" t="s">
        <v>40</v>
      </c>
      <c r="Q387" t="s">
        <v>40</v>
      </c>
      <c r="S387" t="s">
        <v>40</v>
      </c>
      <c r="T387" t="s">
        <v>40</v>
      </c>
      <c r="U387" t="s">
        <v>40</v>
      </c>
      <c r="V387" t="s">
        <v>40</v>
      </c>
      <c r="X387" s="1">
        <v>43738</v>
      </c>
      <c r="Y387" t="s">
        <v>40</v>
      </c>
      <c r="Z387" t="s">
        <v>444</v>
      </c>
      <c r="AA387">
        <v>8.0250000000000004</v>
      </c>
      <c r="AB387">
        <v>36.112499999999997</v>
      </c>
      <c r="AC387" s="1">
        <v>43762</v>
      </c>
      <c r="AD387">
        <v>59</v>
      </c>
      <c r="AE387" t="s">
        <v>428</v>
      </c>
      <c r="AF387">
        <v>4</v>
      </c>
      <c r="AG387" t="s">
        <v>440</v>
      </c>
      <c r="AH387">
        <v>17.5</v>
      </c>
      <c r="AI387" s="1">
        <v>44510</v>
      </c>
      <c r="AJ387">
        <v>10641206480</v>
      </c>
      <c r="AK387">
        <v>105358480</v>
      </c>
      <c r="AL387">
        <v>2.2000000000000001E-3</v>
      </c>
      <c r="AM387">
        <v>42.04</v>
      </c>
      <c r="AN387">
        <v>97.38</v>
      </c>
      <c r="AO387">
        <v>93.47</v>
      </c>
      <c r="AP387" t="s">
        <v>398</v>
      </c>
      <c r="AQ387" t="s">
        <v>46</v>
      </c>
      <c r="AR387">
        <v>-3.1390380709657202</v>
      </c>
      <c r="AS387" t="s">
        <v>35</v>
      </c>
      <c r="AT387" t="s">
        <v>35</v>
      </c>
      <c r="AU387" t="s">
        <v>403</v>
      </c>
      <c r="AV387" t="str">
        <f>_xlfn.IFNA(VLOOKUP($C387,[1]akclindata!$A:$U,17,FALSE),"NA")</f>
        <v>NA</v>
      </c>
      <c r="AW387" t="str">
        <f>_xlfn.IFNA(VLOOKUP($C387,[1]akclindata!$A:$U,17,FALSE),"NA")</f>
        <v>NA</v>
      </c>
      <c r="AX387" t="str">
        <f>_xlfn.IFNA(VLOOKUP($C387,[1]akclindata!$A:$U,7,FALSE),"NA")</f>
        <v>NA</v>
      </c>
      <c r="AY387" t="str">
        <f>_xlfn.IFNA(VLOOKUP($C387,[1]akclindata!$A:$U,8,FALSE),"NA")</f>
        <v>NA</v>
      </c>
      <c r="AZ387" t="str">
        <f>_xlfn.IFNA(VLOOKUP($C387,[1]akclindata!$A:$U,9,FALSE),"NA")</f>
        <v>NA</v>
      </c>
      <c r="BA387" t="str">
        <f>_xlfn.IFNA(VLOOKUP($C387,[1]akclindata!$A:$U,10,FALSE),"NA")</f>
        <v>NA</v>
      </c>
      <c r="BB387" t="str">
        <f>_xlfn.IFNA(VLOOKUP($C387,[1]akclindata!$A:$U,11,FALSE),"NA")</f>
        <v>NA</v>
      </c>
      <c r="BC387" s="1" t="str">
        <f>_xlfn.IFNA(VLOOKUP($C387,[1]akclindata!$A:$U,6,FALSE),"NA")</f>
        <v>NA</v>
      </c>
      <c r="BD387" s="1" t="str">
        <f>_xlfn.IFNA(VLOOKUP($C387,[1]akclindata!$A:$U,18,FALSE),"NA")</f>
        <v>NA</v>
      </c>
      <c r="BE387" s="1" t="str">
        <f>_xlfn.IFNA(VLOOKUP($C387,[1]akclindata!$A:$U,19,FALSE),"NA")</f>
        <v>NA</v>
      </c>
      <c r="BF387" s="1" t="str">
        <f>_xlfn.IFNA(VLOOKUP($C387,[1]akclindata!$A:$U,20,FALSE),"NA")</f>
        <v>NA</v>
      </c>
      <c r="BG387" t="str">
        <f>_xlfn.IFNA(VLOOKUP($C387,[1]akclindata!$A:$U,21,FALSE),"NA")</f>
        <v>NA</v>
      </c>
      <c r="BH387" s="1" t="str">
        <f>_xlfn.IFNA(VLOOKUP($C387,[2]Sheet1!$1:$1048576,6,FALSE),_xlfn.IFNA(VLOOKUP($C387,'[2]Transfer 06.03.22'!$1:$1048576,7,FALSE),_xlfn.IFNA(VLOOKUP($C387,'[2]Transfer 06.08.22'!$1:$1048576,7,FALSE),"None")))</f>
        <v>None</v>
      </c>
    </row>
    <row r="388" spans="1:60" x14ac:dyDescent="0.25">
      <c r="A388" t="s">
        <v>776</v>
      </c>
      <c r="B388">
        <v>3.8502041789958701E-3</v>
      </c>
      <c r="C388" t="e">
        <v>#N/A</v>
      </c>
      <c r="D388">
        <v>1</v>
      </c>
      <c r="E388">
        <v>3</v>
      </c>
      <c r="F388" s="1" t="s">
        <v>40</v>
      </c>
      <c r="G388" t="s">
        <v>35</v>
      </c>
      <c r="H388" t="s">
        <v>36</v>
      </c>
      <c r="I388" t="s">
        <v>398</v>
      </c>
      <c r="J388" t="s">
        <v>399</v>
      </c>
      <c r="K388">
        <v>2</v>
      </c>
      <c r="L388">
        <v>61</v>
      </c>
      <c r="M388" t="s">
        <v>40</v>
      </c>
      <c r="N388" t="s">
        <v>39</v>
      </c>
      <c r="O388" t="s">
        <v>40</v>
      </c>
      <c r="P388" t="s">
        <v>40</v>
      </c>
      <c r="Q388" t="s">
        <v>40</v>
      </c>
      <c r="S388" t="s">
        <v>40</v>
      </c>
      <c r="T388" t="s">
        <v>40</v>
      </c>
      <c r="U388" t="s">
        <v>40</v>
      </c>
      <c r="V388" t="s">
        <v>40</v>
      </c>
      <c r="X388" s="1">
        <v>43738</v>
      </c>
      <c r="Y388" t="s">
        <v>40</v>
      </c>
      <c r="Z388" t="s">
        <v>444</v>
      </c>
      <c r="AA388">
        <v>9.5094999999999992</v>
      </c>
      <c r="AB388">
        <v>28.528500000000001</v>
      </c>
      <c r="AC388" s="1">
        <v>43762</v>
      </c>
      <c r="AD388">
        <v>59</v>
      </c>
      <c r="AE388" t="s">
        <v>430</v>
      </c>
      <c r="AF388">
        <v>4</v>
      </c>
      <c r="AG388" t="s">
        <v>440</v>
      </c>
      <c r="AH388">
        <v>19.75</v>
      </c>
      <c r="AI388" s="1">
        <v>44510</v>
      </c>
      <c r="AJ388">
        <v>7995892856</v>
      </c>
      <c r="AK388">
        <v>79167256</v>
      </c>
      <c r="AL388">
        <v>2.2000000000000001E-3</v>
      </c>
      <c r="AM388">
        <v>41.69</v>
      </c>
      <c r="AN388">
        <v>97.52</v>
      </c>
      <c r="AO388">
        <v>93.62</v>
      </c>
      <c r="AP388" t="s">
        <v>398</v>
      </c>
      <c r="AQ388" t="s">
        <v>53</v>
      </c>
      <c r="AR388">
        <v>-2.4128408892214401</v>
      </c>
      <c r="AS388" t="s">
        <v>35</v>
      </c>
      <c r="AT388" t="s">
        <v>35</v>
      </c>
      <c r="AU388" t="s">
        <v>410</v>
      </c>
      <c r="AV388" t="str">
        <f>_xlfn.IFNA(VLOOKUP($C388,[1]akclindata!$A:$U,17,FALSE),"NA")</f>
        <v>NA</v>
      </c>
      <c r="AW388" t="str">
        <f>_xlfn.IFNA(VLOOKUP($C388,[1]akclindata!$A:$U,17,FALSE),"NA")</f>
        <v>NA</v>
      </c>
      <c r="AX388" t="str">
        <f>_xlfn.IFNA(VLOOKUP($C388,[1]akclindata!$A:$U,7,FALSE),"NA")</f>
        <v>NA</v>
      </c>
      <c r="AY388" t="str">
        <f>_xlfn.IFNA(VLOOKUP($C388,[1]akclindata!$A:$U,8,FALSE),"NA")</f>
        <v>NA</v>
      </c>
      <c r="AZ388" t="str">
        <f>_xlfn.IFNA(VLOOKUP($C388,[1]akclindata!$A:$U,9,FALSE),"NA")</f>
        <v>NA</v>
      </c>
      <c r="BA388" t="str">
        <f>_xlfn.IFNA(VLOOKUP($C388,[1]akclindata!$A:$U,10,FALSE),"NA")</f>
        <v>NA</v>
      </c>
      <c r="BB388" t="str">
        <f>_xlfn.IFNA(VLOOKUP($C388,[1]akclindata!$A:$U,11,FALSE),"NA")</f>
        <v>NA</v>
      </c>
      <c r="BC388" s="1" t="str">
        <f>_xlfn.IFNA(VLOOKUP($C388,[1]akclindata!$A:$U,6,FALSE),"NA")</f>
        <v>NA</v>
      </c>
      <c r="BD388" s="1" t="str">
        <f>_xlfn.IFNA(VLOOKUP($C388,[1]akclindata!$A:$U,18,FALSE),"NA")</f>
        <v>NA</v>
      </c>
      <c r="BE388" s="1" t="str">
        <f>_xlfn.IFNA(VLOOKUP($C388,[1]akclindata!$A:$U,19,FALSE),"NA")</f>
        <v>NA</v>
      </c>
      <c r="BF388" s="1" t="str">
        <f>_xlfn.IFNA(VLOOKUP($C388,[1]akclindata!$A:$U,20,FALSE),"NA")</f>
        <v>NA</v>
      </c>
      <c r="BG388" t="str">
        <f>_xlfn.IFNA(VLOOKUP($C388,[1]akclindata!$A:$U,21,FALSE),"NA")</f>
        <v>NA</v>
      </c>
      <c r="BH388" s="1" t="str">
        <f>_xlfn.IFNA(VLOOKUP($C388,[2]Sheet1!$1:$1048576,6,FALSE),_xlfn.IFNA(VLOOKUP($C388,'[2]Transfer 06.03.22'!$1:$1048576,7,FALSE),_xlfn.IFNA(VLOOKUP($C388,'[2]Transfer 06.08.22'!$1:$1048576,7,FALSE),"None")))</f>
        <v>None</v>
      </c>
    </row>
    <row r="389" spans="1:60" x14ac:dyDescent="0.25">
      <c r="A389" t="s">
        <v>777</v>
      </c>
      <c r="B389">
        <v>4.3947256627001E-3</v>
      </c>
      <c r="C389" t="e">
        <v>#N/A</v>
      </c>
      <c r="D389">
        <v>1</v>
      </c>
      <c r="E389">
        <v>4</v>
      </c>
      <c r="F389" s="1" t="s">
        <v>40</v>
      </c>
      <c r="G389" t="s">
        <v>35</v>
      </c>
      <c r="H389" t="s">
        <v>36</v>
      </c>
      <c r="I389" t="s">
        <v>398</v>
      </c>
      <c r="J389" t="s">
        <v>399</v>
      </c>
      <c r="K389">
        <v>2</v>
      </c>
      <c r="L389">
        <v>62</v>
      </c>
      <c r="M389" t="s">
        <v>40</v>
      </c>
      <c r="N389" t="s">
        <v>39</v>
      </c>
      <c r="O389" t="s">
        <v>40</v>
      </c>
      <c r="P389" t="s">
        <v>40</v>
      </c>
      <c r="Q389" t="s">
        <v>40</v>
      </c>
      <c r="S389" t="s">
        <v>40</v>
      </c>
      <c r="T389" t="s">
        <v>40</v>
      </c>
      <c r="U389" t="s">
        <v>40</v>
      </c>
      <c r="V389" t="s">
        <v>40</v>
      </c>
      <c r="X389" s="1">
        <v>43739</v>
      </c>
      <c r="Y389" t="s">
        <v>40</v>
      </c>
      <c r="Z389" t="s">
        <v>444</v>
      </c>
      <c r="AA389">
        <v>14.110625000000001</v>
      </c>
      <c r="AB389">
        <v>56.442500000000003</v>
      </c>
      <c r="AC389" s="1">
        <v>43762</v>
      </c>
      <c r="AD389">
        <v>59</v>
      </c>
      <c r="AE389" t="s">
        <v>432</v>
      </c>
      <c r="AF389">
        <v>4</v>
      </c>
      <c r="AG389" t="s">
        <v>440</v>
      </c>
      <c r="AH389">
        <v>27.69</v>
      </c>
      <c r="AI389" s="1">
        <v>44510</v>
      </c>
      <c r="AJ389">
        <v>7432181354</v>
      </c>
      <c r="AK389">
        <v>73585954</v>
      </c>
      <c r="AL389">
        <v>7.7700000000000005E-2</v>
      </c>
      <c r="AM389">
        <v>42.4</v>
      </c>
      <c r="AN389">
        <v>97.56</v>
      </c>
      <c r="AO389">
        <v>93.81</v>
      </c>
      <c r="AP389" t="s">
        <v>398</v>
      </c>
      <c r="AQ389" t="s">
        <v>53</v>
      </c>
      <c r="AR389">
        <v>-2.3551554189055</v>
      </c>
      <c r="AS389" t="s">
        <v>35</v>
      </c>
      <c r="AT389" t="s">
        <v>35</v>
      </c>
      <c r="AU389" t="s">
        <v>410</v>
      </c>
      <c r="AV389" t="str">
        <f>_xlfn.IFNA(VLOOKUP($C389,[1]akclindata!$A:$U,17,FALSE),"NA")</f>
        <v>NA</v>
      </c>
      <c r="AW389" t="str">
        <f>_xlfn.IFNA(VLOOKUP($C389,[1]akclindata!$A:$U,17,FALSE),"NA")</f>
        <v>NA</v>
      </c>
      <c r="AX389" t="str">
        <f>_xlfn.IFNA(VLOOKUP($C389,[1]akclindata!$A:$U,7,FALSE),"NA")</f>
        <v>NA</v>
      </c>
      <c r="AY389" t="str">
        <f>_xlfn.IFNA(VLOOKUP($C389,[1]akclindata!$A:$U,8,FALSE),"NA")</f>
        <v>NA</v>
      </c>
      <c r="AZ389" t="str">
        <f>_xlfn.IFNA(VLOOKUP($C389,[1]akclindata!$A:$U,9,FALSE),"NA")</f>
        <v>NA</v>
      </c>
      <c r="BA389" t="str">
        <f>_xlfn.IFNA(VLOOKUP($C389,[1]akclindata!$A:$U,10,FALSE),"NA")</f>
        <v>NA</v>
      </c>
      <c r="BB389" t="str">
        <f>_xlfn.IFNA(VLOOKUP($C389,[1]akclindata!$A:$U,11,FALSE),"NA")</f>
        <v>NA</v>
      </c>
      <c r="BC389" s="1" t="str">
        <f>_xlfn.IFNA(VLOOKUP($C389,[1]akclindata!$A:$U,6,FALSE),"NA")</f>
        <v>NA</v>
      </c>
      <c r="BD389" s="1" t="str">
        <f>_xlfn.IFNA(VLOOKUP($C389,[1]akclindata!$A:$U,18,FALSE),"NA")</f>
        <v>NA</v>
      </c>
      <c r="BE389" s="1" t="str">
        <f>_xlfn.IFNA(VLOOKUP($C389,[1]akclindata!$A:$U,19,FALSE),"NA")</f>
        <v>NA</v>
      </c>
      <c r="BF389" s="1" t="str">
        <f>_xlfn.IFNA(VLOOKUP($C389,[1]akclindata!$A:$U,20,FALSE),"NA")</f>
        <v>NA</v>
      </c>
      <c r="BG389" t="str">
        <f>_xlfn.IFNA(VLOOKUP($C389,[1]akclindata!$A:$U,21,FALSE),"NA")</f>
        <v>NA</v>
      </c>
      <c r="BH389" s="1" t="str">
        <f>_xlfn.IFNA(VLOOKUP($C389,[2]Sheet1!$1:$1048576,6,FALSE),_xlfn.IFNA(VLOOKUP($C389,'[2]Transfer 06.03.22'!$1:$1048576,7,FALSE),_xlfn.IFNA(VLOOKUP($C389,'[2]Transfer 06.08.22'!$1:$1048576,7,FALSE),"None")))</f>
        <v>None</v>
      </c>
    </row>
    <row r="390" spans="1:60" x14ac:dyDescent="0.25">
      <c r="A390" t="s">
        <v>778</v>
      </c>
      <c r="B390">
        <v>6.1802639589261098E-2</v>
      </c>
      <c r="C390" t="e">
        <v>#N/A</v>
      </c>
      <c r="D390">
        <v>1</v>
      </c>
      <c r="E390">
        <v>3.6</v>
      </c>
      <c r="F390" s="1" t="s">
        <v>40</v>
      </c>
      <c r="G390" t="s">
        <v>35</v>
      </c>
      <c r="H390" t="s">
        <v>36</v>
      </c>
      <c r="I390" t="s">
        <v>398</v>
      </c>
      <c r="J390" t="s">
        <v>399</v>
      </c>
      <c r="K390">
        <v>1</v>
      </c>
      <c r="L390">
        <v>52</v>
      </c>
      <c r="M390" t="s">
        <v>40</v>
      </c>
      <c r="N390" t="s">
        <v>39</v>
      </c>
      <c r="O390" t="s">
        <v>40</v>
      </c>
      <c r="P390" t="s">
        <v>40</v>
      </c>
      <c r="Q390" t="s">
        <v>40</v>
      </c>
      <c r="S390" t="s">
        <v>40</v>
      </c>
      <c r="T390" t="s">
        <v>40</v>
      </c>
      <c r="U390" t="s">
        <v>40</v>
      </c>
      <c r="V390" t="s">
        <v>40</v>
      </c>
      <c r="X390" s="1">
        <v>43739</v>
      </c>
      <c r="Y390" t="s">
        <v>40</v>
      </c>
      <c r="Z390" t="s">
        <v>444</v>
      </c>
      <c r="AA390">
        <v>4.7980555560000004</v>
      </c>
      <c r="AB390">
        <v>17.273</v>
      </c>
      <c r="AC390" s="1">
        <v>43766</v>
      </c>
      <c r="AD390">
        <v>60</v>
      </c>
      <c r="AE390" t="s">
        <v>620</v>
      </c>
      <c r="AF390">
        <v>4</v>
      </c>
      <c r="AG390" t="s">
        <v>440</v>
      </c>
      <c r="AH390">
        <v>12.03</v>
      </c>
      <c r="AI390" s="1">
        <v>44510</v>
      </c>
      <c r="AJ390">
        <v>8943627972</v>
      </c>
      <c r="AK390">
        <v>88550772</v>
      </c>
      <c r="AL390">
        <v>2.2000000000000001E-3</v>
      </c>
      <c r="AM390">
        <v>42.11</v>
      </c>
      <c r="AN390">
        <v>97.26</v>
      </c>
      <c r="AO390">
        <v>93.28</v>
      </c>
      <c r="AP390" t="s">
        <v>398</v>
      </c>
      <c r="AQ390" t="s">
        <v>46</v>
      </c>
      <c r="AR390">
        <v>-1.18128718254687</v>
      </c>
      <c r="AS390" t="s">
        <v>35</v>
      </c>
      <c r="AT390" t="s">
        <v>35</v>
      </c>
      <c r="AU390" t="s">
        <v>403</v>
      </c>
      <c r="AV390" t="str">
        <f>_xlfn.IFNA(VLOOKUP($C390,[1]akclindata!$A:$U,17,FALSE),"NA")</f>
        <v>NA</v>
      </c>
      <c r="AW390" t="str">
        <f>_xlfn.IFNA(VLOOKUP($C390,[1]akclindata!$A:$U,17,FALSE),"NA")</f>
        <v>NA</v>
      </c>
      <c r="AX390" t="str">
        <f>_xlfn.IFNA(VLOOKUP($C390,[1]akclindata!$A:$U,7,FALSE),"NA")</f>
        <v>NA</v>
      </c>
      <c r="AY390" t="str">
        <f>_xlfn.IFNA(VLOOKUP($C390,[1]akclindata!$A:$U,8,FALSE),"NA")</f>
        <v>NA</v>
      </c>
      <c r="AZ390" t="str">
        <f>_xlfn.IFNA(VLOOKUP($C390,[1]akclindata!$A:$U,9,FALSE),"NA")</f>
        <v>NA</v>
      </c>
      <c r="BA390" t="str">
        <f>_xlfn.IFNA(VLOOKUP($C390,[1]akclindata!$A:$U,10,FALSE),"NA")</f>
        <v>NA</v>
      </c>
      <c r="BB390" t="str">
        <f>_xlfn.IFNA(VLOOKUP($C390,[1]akclindata!$A:$U,11,FALSE),"NA")</f>
        <v>NA</v>
      </c>
      <c r="BC390" s="1" t="str">
        <f>_xlfn.IFNA(VLOOKUP($C390,[1]akclindata!$A:$U,6,FALSE),"NA")</f>
        <v>NA</v>
      </c>
      <c r="BD390" s="1" t="str">
        <f>_xlfn.IFNA(VLOOKUP($C390,[1]akclindata!$A:$U,18,FALSE),"NA")</f>
        <v>NA</v>
      </c>
      <c r="BE390" s="1" t="str">
        <f>_xlfn.IFNA(VLOOKUP($C390,[1]akclindata!$A:$U,19,FALSE),"NA")</f>
        <v>NA</v>
      </c>
      <c r="BF390" s="1" t="str">
        <f>_xlfn.IFNA(VLOOKUP($C390,[1]akclindata!$A:$U,20,FALSE),"NA")</f>
        <v>NA</v>
      </c>
      <c r="BG390" t="str">
        <f>_xlfn.IFNA(VLOOKUP($C390,[1]akclindata!$A:$U,21,FALSE),"NA")</f>
        <v>NA</v>
      </c>
      <c r="BH390" s="1" t="str">
        <f>_xlfn.IFNA(VLOOKUP($C390,[2]Sheet1!$1:$1048576,6,FALSE),_xlfn.IFNA(VLOOKUP($C390,'[2]Transfer 06.03.22'!$1:$1048576,7,FALSE),_xlfn.IFNA(VLOOKUP($C390,'[2]Transfer 06.08.22'!$1:$1048576,7,FALSE),"None")))</f>
        <v>None</v>
      </c>
    </row>
    <row r="391" spans="1:60" x14ac:dyDescent="0.25">
      <c r="A391" t="s">
        <v>779</v>
      </c>
      <c r="B391">
        <v>0.101597575093603</v>
      </c>
      <c r="C391" t="e">
        <v>#N/A</v>
      </c>
      <c r="D391">
        <v>1</v>
      </c>
      <c r="E391">
        <v>4.2</v>
      </c>
      <c r="F391" s="1" t="s">
        <v>40</v>
      </c>
      <c r="G391" t="s">
        <v>35</v>
      </c>
      <c r="H391" t="s">
        <v>36</v>
      </c>
      <c r="I391" t="s">
        <v>398</v>
      </c>
      <c r="J391" t="s">
        <v>399</v>
      </c>
      <c r="K391">
        <v>1</v>
      </c>
      <c r="L391">
        <v>58</v>
      </c>
      <c r="M391" t="s">
        <v>40</v>
      </c>
      <c r="N391" t="s">
        <v>39</v>
      </c>
      <c r="O391" t="s">
        <v>40</v>
      </c>
      <c r="P391" t="s">
        <v>40</v>
      </c>
      <c r="Q391" t="s">
        <v>40</v>
      </c>
      <c r="S391" t="s">
        <v>40</v>
      </c>
      <c r="T391" t="s">
        <v>40</v>
      </c>
      <c r="U391" t="s">
        <v>40</v>
      </c>
      <c r="V391" t="s">
        <v>40</v>
      </c>
      <c r="X391" s="1">
        <v>43739</v>
      </c>
      <c r="Y391" t="s">
        <v>40</v>
      </c>
      <c r="Z391" t="s">
        <v>444</v>
      </c>
      <c r="AA391">
        <v>3.078809524</v>
      </c>
      <c r="AB391">
        <v>12.930999999999999</v>
      </c>
      <c r="AC391" s="1">
        <v>43766</v>
      </c>
      <c r="AD391">
        <v>60</v>
      </c>
      <c r="AE391" t="s">
        <v>416</v>
      </c>
      <c r="AF391">
        <v>4</v>
      </c>
      <c r="AG391" t="s">
        <v>440</v>
      </c>
      <c r="AH391">
        <v>10.56</v>
      </c>
      <c r="AI391" s="1">
        <v>44510</v>
      </c>
      <c r="AJ391">
        <v>7470370666</v>
      </c>
      <c r="AK391">
        <v>73964066</v>
      </c>
      <c r="AL391">
        <v>7.7799999999999994E-2</v>
      </c>
      <c r="AM391">
        <v>41.44</v>
      </c>
      <c r="AN391">
        <v>97.5</v>
      </c>
      <c r="AO391">
        <v>93.73</v>
      </c>
      <c r="AP391" t="s">
        <v>398</v>
      </c>
      <c r="AQ391" t="s">
        <v>46</v>
      </c>
      <c r="AR391">
        <v>-0.94658757303720997</v>
      </c>
      <c r="AS391" t="s">
        <v>35</v>
      </c>
      <c r="AT391" t="s">
        <v>35</v>
      </c>
      <c r="AU391" t="s">
        <v>403</v>
      </c>
      <c r="AV391" t="str">
        <f>_xlfn.IFNA(VLOOKUP($C391,[1]akclindata!$A:$U,17,FALSE),"NA")</f>
        <v>NA</v>
      </c>
      <c r="AW391" t="str">
        <f>_xlfn.IFNA(VLOOKUP($C391,[1]akclindata!$A:$U,17,FALSE),"NA")</f>
        <v>NA</v>
      </c>
      <c r="AX391" t="str">
        <f>_xlfn.IFNA(VLOOKUP($C391,[1]akclindata!$A:$U,7,FALSE),"NA")</f>
        <v>NA</v>
      </c>
      <c r="AY391" t="str">
        <f>_xlfn.IFNA(VLOOKUP($C391,[1]akclindata!$A:$U,8,FALSE),"NA")</f>
        <v>NA</v>
      </c>
      <c r="AZ391" t="str">
        <f>_xlfn.IFNA(VLOOKUP($C391,[1]akclindata!$A:$U,9,FALSE),"NA")</f>
        <v>NA</v>
      </c>
      <c r="BA391" t="str">
        <f>_xlfn.IFNA(VLOOKUP($C391,[1]akclindata!$A:$U,10,FALSE),"NA")</f>
        <v>NA</v>
      </c>
      <c r="BB391" t="str">
        <f>_xlfn.IFNA(VLOOKUP($C391,[1]akclindata!$A:$U,11,FALSE),"NA")</f>
        <v>NA</v>
      </c>
      <c r="BC391" s="1" t="str">
        <f>_xlfn.IFNA(VLOOKUP($C391,[1]akclindata!$A:$U,6,FALSE),"NA")</f>
        <v>NA</v>
      </c>
      <c r="BD391" s="1" t="str">
        <f>_xlfn.IFNA(VLOOKUP($C391,[1]akclindata!$A:$U,18,FALSE),"NA")</f>
        <v>NA</v>
      </c>
      <c r="BE391" s="1" t="str">
        <f>_xlfn.IFNA(VLOOKUP($C391,[1]akclindata!$A:$U,19,FALSE),"NA")</f>
        <v>NA</v>
      </c>
      <c r="BF391" s="1" t="str">
        <f>_xlfn.IFNA(VLOOKUP($C391,[1]akclindata!$A:$U,20,FALSE),"NA")</f>
        <v>NA</v>
      </c>
      <c r="BG391" t="str">
        <f>_xlfn.IFNA(VLOOKUP($C391,[1]akclindata!$A:$U,21,FALSE),"NA")</f>
        <v>NA</v>
      </c>
      <c r="BH391" s="1" t="str">
        <f>_xlfn.IFNA(VLOOKUP($C391,[2]Sheet1!$1:$1048576,6,FALSE),_xlfn.IFNA(VLOOKUP($C391,'[2]Transfer 06.03.22'!$1:$1048576,7,FALSE),_xlfn.IFNA(VLOOKUP($C391,'[2]Transfer 06.08.22'!$1:$1048576,7,FALSE),"None")))</f>
        <v>None</v>
      </c>
    </row>
    <row r="392" spans="1:60" x14ac:dyDescent="0.25">
      <c r="A392" t="s">
        <v>780</v>
      </c>
      <c r="B392">
        <v>8.1647125860758608E-3</v>
      </c>
      <c r="C392" t="e">
        <v>#N/A</v>
      </c>
      <c r="D392">
        <v>1</v>
      </c>
      <c r="E392">
        <v>3.1</v>
      </c>
      <c r="F392" s="1" t="s">
        <v>40</v>
      </c>
      <c r="G392" t="s">
        <v>35</v>
      </c>
      <c r="H392" t="s">
        <v>36</v>
      </c>
      <c r="I392" t="s">
        <v>398</v>
      </c>
      <c r="J392" t="s">
        <v>399</v>
      </c>
      <c r="K392">
        <v>2</v>
      </c>
      <c r="L392">
        <v>63</v>
      </c>
      <c r="M392" t="s">
        <v>40</v>
      </c>
      <c r="N392" t="s">
        <v>39</v>
      </c>
      <c r="O392" t="s">
        <v>40</v>
      </c>
      <c r="P392" t="s">
        <v>40</v>
      </c>
      <c r="Q392" t="s">
        <v>40</v>
      </c>
      <c r="S392" t="s">
        <v>40</v>
      </c>
      <c r="T392" t="s">
        <v>40</v>
      </c>
      <c r="U392" t="s">
        <v>40</v>
      </c>
      <c r="V392" t="s">
        <v>40</v>
      </c>
      <c r="X392" s="1">
        <v>43739</v>
      </c>
      <c r="Y392" t="s">
        <v>40</v>
      </c>
      <c r="Z392" t="s">
        <v>444</v>
      </c>
      <c r="AA392">
        <v>7.250806452</v>
      </c>
      <c r="AB392">
        <v>22.477499999999999</v>
      </c>
      <c r="AC392" s="1">
        <v>43766</v>
      </c>
      <c r="AD392">
        <v>60</v>
      </c>
      <c r="AE392" t="s">
        <v>418</v>
      </c>
      <c r="AF392">
        <v>4</v>
      </c>
      <c r="AG392" t="s">
        <v>440</v>
      </c>
      <c r="AH392">
        <v>18.36</v>
      </c>
      <c r="AI392" s="1">
        <v>44510</v>
      </c>
      <c r="AJ392">
        <v>7674106856</v>
      </c>
      <c r="AK392">
        <v>75981256</v>
      </c>
      <c r="AL392">
        <v>7.85E-2</v>
      </c>
      <c r="AM392">
        <v>42.54</v>
      </c>
      <c r="AN392">
        <v>97.65</v>
      </c>
      <c r="AO392">
        <v>94.02</v>
      </c>
      <c r="AP392" t="s">
        <v>398</v>
      </c>
      <c r="AQ392" t="s">
        <v>53</v>
      </c>
      <c r="AR392">
        <v>-2.0844986541916501</v>
      </c>
      <c r="AS392" t="s">
        <v>35</v>
      </c>
      <c r="AT392" t="s">
        <v>35</v>
      </c>
      <c r="AU392" t="s">
        <v>410</v>
      </c>
      <c r="AV392" t="str">
        <f>_xlfn.IFNA(VLOOKUP($C392,[1]akclindata!$A:$U,17,FALSE),"NA")</f>
        <v>NA</v>
      </c>
      <c r="AW392" t="str">
        <f>_xlfn.IFNA(VLOOKUP($C392,[1]akclindata!$A:$U,17,FALSE),"NA")</f>
        <v>NA</v>
      </c>
      <c r="AX392" t="str">
        <f>_xlfn.IFNA(VLOOKUP($C392,[1]akclindata!$A:$U,7,FALSE),"NA")</f>
        <v>NA</v>
      </c>
      <c r="AY392" t="str">
        <f>_xlfn.IFNA(VLOOKUP($C392,[1]akclindata!$A:$U,8,FALSE),"NA")</f>
        <v>NA</v>
      </c>
      <c r="AZ392" t="str">
        <f>_xlfn.IFNA(VLOOKUP($C392,[1]akclindata!$A:$U,9,FALSE),"NA")</f>
        <v>NA</v>
      </c>
      <c r="BA392" t="str">
        <f>_xlfn.IFNA(VLOOKUP($C392,[1]akclindata!$A:$U,10,FALSE),"NA")</f>
        <v>NA</v>
      </c>
      <c r="BB392" t="str">
        <f>_xlfn.IFNA(VLOOKUP($C392,[1]akclindata!$A:$U,11,FALSE),"NA")</f>
        <v>NA</v>
      </c>
      <c r="BC392" s="1" t="str">
        <f>_xlfn.IFNA(VLOOKUP($C392,[1]akclindata!$A:$U,6,FALSE),"NA")</f>
        <v>NA</v>
      </c>
      <c r="BD392" s="1" t="str">
        <f>_xlfn.IFNA(VLOOKUP($C392,[1]akclindata!$A:$U,18,FALSE),"NA")</f>
        <v>NA</v>
      </c>
      <c r="BE392" s="1" t="str">
        <f>_xlfn.IFNA(VLOOKUP($C392,[1]akclindata!$A:$U,19,FALSE),"NA")</f>
        <v>NA</v>
      </c>
      <c r="BF392" s="1" t="str">
        <f>_xlfn.IFNA(VLOOKUP($C392,[1]akclindata!$A:$U,20,FALSE),"NA")</f>
        <v>NA</v>
      </c>
      <c r="BG392" t="str">
        <f>_xlfn.IFNA(VLOOKUP($C392,[1]akclindata!$A:$U,21,FALSE),"NA")</f>
        <v>NA</v>
      </c>
      <c r="BH392" s="1" t="str">
        <f>_xlfn.IFNA(VLOOKUP($C392,[2]Sheet1!$1:$1048576,6,FALSE),_xlfn.IFNA(VLOOKUP($C392,'[2]Transfer 06.03.22'!$1:$1048576,7,FALSE),_xlfn.IFNA(VLOOKUP($C392,'[2]Transfer 06.08.22'!$1:$1048576,7,FALSE),"None")))</f>
        <v>None</v>
      </c>
    </row>
    <row r="393" spans="1:60" x14ac:dyDescent="0.25">
      <c r="A393" t="s">
        <v>791</v>
      </c>
      <c r="C393" s="4" t="s">
        <v>106</v>
      </c>
      <c r="D393">
        <v>0</v>
      </c>
      <c r="E393" s="5">
        <f>VLOOKUP($A393,[1]Sheet1!$1:$1048576,3,FALSE)</f>
        <v>4</v>
      </c>
      <c r="F393" s="1">
        <f>VLOOKUP($A393,[1]Sheet1!$1:$1048576,4,FALSE)</f>
        <v>44435</v>
      </c>
      <c r="G393" t="str">
        <f>_xlfn.IFNA(VLOOKUP($A393,[1]Sheet1!$1:$1048576,6,FALSE),"No")</f>
        <v>Yes</v>
      </c>
      <c r="H393" t="s">
        <v>49</v>
      </c>
      <c r="I393" s="1" t="str">
        <f>VLOOKUP($A393,[1]Sheet1!$1:$1048576,12,FALSE)</f>
        <v>HCC</v>
      </c>
      <c r="J393" t="s">
        <v>73</v>
      </c>
      <c r="K393" s="5">
        <v>1</v>
      </c>
      <c r="L393">
        <f>VLOOKUP($A393,[1]Sheet1!$1:$1048576,8,FALSE)</f>
        <v>50</v>
      </c>
      <c r="M393" s="1">
        <f>VLOOKUP($A393,[1]Sheet1!$1:$1048576,9,FALSE)</f>
        <v>43879</v>
      </c>
      <c r="N393" t="str">
        <f>VLOOKUP($A393,[1]Sheet1!$1:$1048576,10,FALSE)</f>
        <v>A</v>
      </c>
      <c r="O393">
        <f>VLOOKUP($A393,[1]Sheet1!$1:$1048576,11,FALSE)</f>
        <v>13</v>
      </c>
      <c r="P393">
        <f>_xlfn.IFNA(VLOOKUP($C393,[1]akclindata!$A:$U,17,FALSE),"NA")</f>
        <v>4.2</v>
      </c>
      <c r="Q393" t="s">
        <v>40</v>
      </c>
      <c r="S393">
        <f>_xlfn.IFNA(VLOOKUP($C393,[1]akclindata!$A:$U,14,FALSE),"NA")</f>
        <v>28.35</v>
      </c>
      <c r="T393" t="str">
        <f>_xlfn.IFNA(VLOOKUP($C393,[1]akclindata!$A:$U,16,FALSE),"NA")</f>
        <v>HCV,  cirrhosis</v>
      </c>
      <c r="U393" t="str">
        <f>_xlfn.IFNA(VLOOKUP($C393,[1]akclindata!$A:$U,15,FALSE),"NA")</f>
        <v>White or Caucasian</v>
      </c>
      <c r="X393" s="1">
        <f>VLOOKUP($A393,[1]Sheet1!$1:$1048576,17,FALSE)</f>
        <v>44459</v>
      </c>
      <c r="Y393">
        <f>VLOOKUP($A393,[1]Sheet1!$1:$1048576,18,FALSE)</f>
        <v>2</v>
      </c>
      <c r="Z393" t="str">
        <f>VLOOKUP($A393,[1]Sheet1!$1:$1048576,19,FALSE)</f>
        <v>KB</v>
      </c>
      <c r="AA393">
        <f>VLOOKUP($A393,[1]Sheet1!$1:$1048576,35,FALSE)</f>
        <v>22.986842105263161</v>
      </c>
      <c r="AB393">
        <f>VLOOKUP($A393,[1]Sheet1!$1:$1048576,40,FALSE)</f>
        <v>15</v>
      </c>
      <c r="AC393" s="1">
        <f>VLOOKUP($A393,[1]Sheet1!$1:$1048576,44,FALSE)</f>
        <v>44601</v>
      </c>
      <c r="AD393">
        <f>VLOOKUP($A393,[1]Sheet1!$1:$1048576,43,FALSE)</f>
        <v>8</v>
      </c>
      <c r="AE393" t="str">
        <f>VLOOKUP($A393,[1]Sheet1!$1:$1048576,46,FALSE)</f>
        <v>IDT8_UDI_98</v>
      </c>
      <c r="AF393">
        <f>VLOOKUP($A393,[1]Sheet1!$1:$1048576,48,FALSE)</f>
        <v>4</v>
      </c>
      <c r="AG393" t="str">
        <f>VLOOKUP($A393,[1]Sheet1!$1:$1048576,49,FALSE)</f>
        <v>KB</v>
      </c>
      <c r="AH393">
        <f>VLOOKUP($A393,[1]Sheet1!$1:$1048576,72,FALSE)</f>
        <v>11.8</v>
      </c>
      <c r="AI393" s="1">
        <f>VLOOKUP($A393,[1]Sheet1!$1:$1048576,74,FALSE)</f>
        <v>44670</v>
      </c>
      <c r="AV393">
        <f>_xlfn.IFNA(VLOOKUP($C393,[1]akclindata!$A:$U,17,FALSE),"NA")</f>
        <v>4.2</v>
      </c>
      <c r="AW393">
        <f>_xlfn.IFNA(VLOOKUP($C393,[1]akclindata!$A:$U,17,FALSE),"NA")</f>
        <v>4.2</v>
      </c>
      <c r="AX393">
        <f>_xlfn.IFNA(VLOOKUP($C393,[1]akclindata!$A:$U,7,FALSE),"NA")</f>
        <v>1</v>
      </c>
      <c r="AY393">
        <f>_xlfn.IFNA(VLOOKUP($C393,[1]akclindata!$A:$U,8,FALSE),"NA")</f>
        <v>2.4</v>
      </c>
      <c r="AZ393">
        <f>_xlfn.IFNA(VLOOKUP($C393,[1]akclindata!$A:$U,9,FALSE),"NA")</f>
        <v>2.4</v>
      </c>
      <c r="BA393" t="str">
        <f>_xlfn.IFNA(VLOOKUP($C393,[1]akclindata!$A:$U,10,FALSE),"NA")</f>
        <v>N</v>
      </c>
      <c r="BB393" t="str">
        <f>_xlfn.IFNA(VLOOKUP($C393,[1]akclindata!$A:$U,11,FALSE),"NA")</f>
        <v>N</v>
      </c>
      <c r="BC393" s="1">
        <f>_xlfn.IFNA(VLOOKUP($C393,[1]akclindata!$A:$U,6,FALSE),"NA")</f>
        <v>43861</v>
      </c>
      <c r="BD393" s="1" t="str">
        <f>_xlfn.IFNA(VLOOKUP($C393,[1]akclindata!$A:$U,18,FALSE),"NA")</f>
        <v>Transplant (2/18/20)</v>
      </c>
      <c r="BE393" s="1">
        <f>_xlfn.IFNA(VLOOKUP($C393,[1]akclindata!$A:$U,19,FALSE),"NA")</f>
        <v>44168</v>
      </c>
      <c r="BF393" s="1" t="str">
        <f>_xlfn.IFNA(VLOOKUP($C393,[1]akclindata!$A:$U,20,FALSE),"NA")</f>
        <v>N</v>
      </c>
      <c r="BG393">
        <f>_xlfn.IFNA(VLOOKUP($C393,[1]akclindata!$A:$U,21,FALSE),"NA")</f>
        <v>0</v>
      </c>
      <c r="BH393" s="1" t="str">
        <f>_xlfn.IFNA(VLOOKUP($C393,[2]Sheet1!$1:$1048576,6,FALSE),_xlfn.IFNA(VLOOKUP($C393,'[2]Transfer 06.03.22'!$1:$1048576,7,FALSE),_xlfn.IFNA(VLOOKUP($C393,'[2]Transfer 06.08.22'!$1:$1048576,7,FALSE),"None")))</f>
        <v>No Prior Treatment</v>
      </c>
    </row>
    <row r="394" spans="1:60" x14ac:dyDescent="0.25">
      <c r="A394" t="s">
        <v>792</v>
      </c>
      <c r="C394" s="4" t="s">
        <v>109</v>
      </c>
      <c r="D394">
        <v>0</v>
      </c>
      <c r="E394" s="5">
        <f>VLOOKUP($A394,[1]Sheet1!$1:$1048576,3,FALSE)</f>
        <v>4</v>
      </c>
      <c r="F394" s="1">
        <f>VLOOKUP(A394,[1]Sheet1!$1:$1048576,4,FALSE)</f>
        <v>44435</v>
      </c>
      <c r="G394" t="str">
        <f>_xlfn.IFNA(VLOOKUP($A394,[1]Sheet1!$1:$1048576,6,FALSE),"No")</f>
        <v>Yes</v>
      </c>
      <c r="H394" t="s">
        <v>49</v>
      </c>
      <c r="I394" s="1" t="str">
        <f>VLOOKUP($A394,[1]Sheet1!$1:$1048576,12,FALSE)</f>
        <v>HCC</v>
      </c>
      <c r="J394" t="s">
        <v>73</v>
      </c>
      <c r="K394" s="5">
        <v>2</v>
      </c>
      <c r="L394">
        <f>VLOOKUP($A394,[1]Sheet1!$1:$1048576,8,FALSE)</f>
        <v>58</v>
      </c>
      <c r="M394" s="1">
        <f>VLOOKUP($A394,[1]Sheet1!$1:$1048576,9,FALSE)</f>
        <v>43886</v>
      </c>
      <c r="N394" t="str">
        <f>VLOOKUP($A394,[1]Sheet1!$1:$1048576,10,FALSE)</f>
        <v>C</v>
      </c>
      <c r="O394">
        <f>VLOOKUP($A394,[1]Sheet1!$1:$1048576,11,FALSE)</f>
        <v>5</v>
      </c>
      <c r="P394">
        <f>_xlfn.IFNA(VLOOKUP($C394,[1]akclindata!$A:$U,17,FALSE),"NA")</f>
        <v>2.8</v>
      </c>
      <c r="Q394" t="s">
        <v>40</v>
      </c>
      <c r="S394">
        <f>_xlfn.IFNA(VLOOKUP($C394,[1]akclindata!$A:$U,14,FALSE),"NA")</f>
        <v>25.08</v>
      </c>
      <c r="T394" t="str">
        <f>_xlfn.IFNA(VLOOKUP($C394,[1]akclindata!$A:$U,16,FALSE),"NA")</f>
        <v>HCV, Alcoholic cirrhosis</v>
      </c>
      <c r="U394" t="str">
        <f>_xlfn.IFNA(VLOOKUP($C394,[1]akclindata!$A:$U,15,FALSE),"NA")</f>
        <v>White or Caucasian</v>
      </c>
      <c r="X394" s="1">
        <f>VLOOKUP($A394,[1]Sheet1!$1:$1048576,17,FALSE)</f>
        <v>44459</v>
      </c>
      <c r="Y394">
        <f>VLOOKUP($A394,[1]Sheet1!$1:$1048576,18,FALSE)</f>
        <v>2</v>
      </c>
      <c r="Z394" t="str">
        <f>VLOOKUP($A394,[1]Sheet1!$1:$1048576,19,FALSE)</f>
        <v>KB</v>
      </c>
      <c r="AA394">
        <f>VLOOKUP($A394,[1]Sheet1!$1:$1048576,35,FALSE)</f>
        <v>54.219868421052638</v>
      </c>
      <c r="AB394">
        <f>VLOOKUP($A394,[1]Sheet1!$1:$1048576,40,FALSE)</f>
        <v>15</v>
      </c>
      <c r="AC394" s="1">
        <f>VLOOKUP($A394,[1]Sheet1!$1:$1048576,44,FALSE)</f>
        <v>44601</v>
      </c>
      <c r="AD394">
        <f>VLOOKUP($A394,[1]Sheet1!$1:$1048576,43,FALSE)</f>
        <v>8</v>
      </c>
      <c r="AE394" t="str">
        <f>VLOOKUP($A394,[1]Sheet1!$1:$1048576,46,FALSE)</f>
        <v>IDT8_UDI_99</v>
      </c>
      <c r="AF394">
        <f>VLOOKUP($A394,[1]Sheet1!$1:$1048576,48,FALSE)</f>
        <v>4</v>
      </c>
      <c r="AG394" t="str">
        <f>VLOOKUP($A394,[1]Sheet1!$1:$1048576,49,FALSE)</f>
        <v>KB</v>
      </c>
      <c r="AH394">
        <f>VLOOKUP($A394,[1]Sheet1!$1:$1048576,72,FALSE)</f>
        <v>19.3</v>
      </c>
      <c r="AI394" s="1">
        <f>VLOOKUP($A394,[1]Sheet1!$1:$1048576,74,FALSE)</f>
        <v>44670</v>
      </c>
      <c r="AV394">
        <f>_xlfn.IFNA(VLOOKUP($C394,[1]akclindata!$A:$U,17,FALSE),"NA")</f>
        <v>2.8</v>
      </c>
      <c r="AW394">
        <f>_xlfn.IFNA(VLOOKUP($C394,[1]akclindata!$A:$U,17,FALSE),"NA")</f>
        <v>2.8</v>
      </c>
      <c r="AX394">
        <f>_xlfn.IFNA(VLOOKUP($C394,[1]akclindata!$A:$U,7,FALSE),"NA")</f>
        <v>2</v>
      </c>
      <c r="AY394">
        <f>_xlfn.IFNA(VLOOKUP($C394,[1]akclindata!$A:$U,8,FALSE),"NA")</f>
        <v>3.4</v>
      </c>
      <c r="AZ394">
        <f>_xlfn.IFNA(VLOOKUP($C394,[1]akclindata!$A:$U,9,FALSE),"NA")</f>
        <v>4.4000000000000004</v>
      </c>
      <c r="BA394" t="str">
        <f>_xlfn.IFNA(VLOOKUP($C394,[1]akclindata!$A:$U,10,FALSE),"NA")</f>
        <v>Y</v>
      </c>
      <c r="BB394" t="str">
        <f>_xlfn.IFNA(VLOOKUP($C394,[1]akclindata!$A:$U,11,FALSE),"NA")</f>
        <v>N</v>
      </c>
      <c r="BC394" s="1">
        <f>_xlfn.IFNA(VLOOKUP($C394,[1]akclindata!$A:$U,6,FALSE),"NA")</f>
        <v>43867</v>
      </c>
      <c r="BD394" s="1">
        <f>_xlfn.IFNA(VLOOKUP($C394,[1]akclindata!$A:$U,18,FALSE),"NA")</f>
        <v>0</v>
      </c>
      <c r="BE394" s="1">
        <f>_xlfn.IFNA(VLOOKUP($C394,[1]akclindata!$A:$U,19,FALSE),"NA")</f>
        <v>43983</v>
      </c>
      <c r="BF394" s="1" t="str">
        <f>_xlfn.IFNA(VLOOKUP($C394,[1]akclindata!$A:$U,20,FALSE),"NA")</f>
        <v>Y (9/1/20)</v>
      </c>
      <c r="BG394">
        <f>_xlfn.IFNA(VLOOKUP($C394,[1]akclindata!$A:$U,21,FALSE),"NA")</f>
        <v>0</v>
      </c>
      <c r="BH394" s="1" t="str">
        <f>_xlfn.IFNA(VLOOKUP($C394,[2]Sheet1!$1:$1048576,6,FALSE),_xlfn.IFNA(VLOOKUP($C394,'[2]Transfer 06.03.22'!$1:$1048576,7,FALSE),_xlfn.IFNA(VLOOKUP($C394,'[2]Transfer 06.08.22'!$1:$1048576,7,FALSE),"None")))</f>
        <v>2/14/2020 (lenvatinib)</v>
      </c>
    </row>
    <row r="395" spans="1:60" x14ac:dyDescent="0.25">
      <c r="A395" t="s">
        <v>793</v>
      </c>
      <c r="C395" s="4" t="s">
        <v>130</v>
      </c>
      <c r="D395">
        <v>0</v>
      </c>
      <c r="E395" s="5">
        <f>VLOOKUP($A395,[1]Sheet1!$1:$1048576,3,FALSE)</f>
        <v>5.4</v>
      </c>
      <c r="F395" s="1">
        <f>VLOOKUP(A395,[1]Sheet1!$1:$1048576,4,FALSE)</f>
        <v>44435</v>
      </c>
      <c r="G395" t="str">
        <f>_xlfn.IFNA(VLOOKUP($A395,[1]Sheet1!$1:$1048576,6,FALSE),"No")</f>
        <v>Yes</v>
      </c>
      <c r="H395" t="s">
        <v>49</v>
      </c>
      <c r="I395" s="1" t="str">
        <f>VLOOKUP($A395,[1]Sheet1!$1:$1048576,12,FALSE)</f>
        <v>HCC</v>
      </c>
      <c r="J395" t="s">
        <v>73</v>
      </c>
      <c r="K395" s="5">
        <v>2</v>
      </c>
      <c r="L395">
        <f>VLOOKUP($A395,[1]Sheet1!$1:$1048576,8,FALSE)</f>
        <v>69</v>
      </c>
      <c r="M395" s="1">
        <f>VLOOKUP($A395,[1]Sheet1!$1:$1048576,9,FALSE)</f>
        <v>44236</v>
      </c>
      <c r="N395" t="str">
        <f>VLOOKUP($A395,[1]Sheet1!$1:$1048576,10,FALSE)</f>
        <v>B</v>
      </c>
      <c r="O395">
        <f>VLOOKUP($A395,[1]Sheet1!$1:$1048576,11,FALSE)</f>
        <v>5</v>
      </c>
      <c r="P395">
        <f>_xlfn.IFNA(VLOOKUP($C395,[1]akclindata!$A:$U,17,FALSE),"NA")</f>
        <v>14.3</v>
      </c>
      <c r="Q395" t="s">
        <v>40</v>
      </c>
      <c r="S395">
        <f>_xlfn.IFNA(VLOOKUP($C395,[1]akclindata!$A:$U,14,FALSE),"NA")</f>
        <v>27.45</v>
      </c>
      <c r="T395" t="str">
        <f>_xlfn.IFNA(VLOOKUP($C395,[1]akclindata!$A:$U,16,FALSE),"NA")</f>
        <v>HBV, cirrhosis</v>
      </c>
      <c r="U395" t="str">
        <f>_xlfn.IFNA(VLOOKUP($C395,[1]akclindata!$A:$U,15,FALSE),"NA")</f>
        <v>Asian</v>
      </c>
      <c r="X395" s="1">
        <f>VLOOKUP($A395,[1]Sheet1!$1:$1048576,17,FALSE)</f>
        <v>44456</v>
      </c>
      <c r="Y395">
        <f>VLOOKUP($A395,[1]Sheet1!$1:$1048576,18,FALSE)</f>
        <v>3</v>
      </c>
      <c r="Z395" t="str">
        <f>VLOOKUP($A395,[1]Sheet1!$1:$1048576,19,FALSE)</f>
        <v>ZF</v>
      </c>
      <c r="AA395">
        <f>VLOOKUP($A395,[1]Sheet1!$1:$1048576,35,FALSE)</f>
        <v>22.823653846153849</v>
      </c>
      <c r="AB395">
        <f>VLOOKUP($A395,[1]Sheet1!$1:$1048576,40,FALSE)</f>
        <v>15</v>
      </c>
      <c r="AC395" s="1">
        <f>VLOOKUP($A395,[1]Sheet1!$1:$1048576,44,FALSE)</f>
        <v>44601</v>
      </c>
      <c r="AD395">
        <f>VLOOKUP($A395,[1]Sheet1!$1:$1048576,43,FALSE)</f>
        <v>8</v>
      </c>
      <c r="AE395" t="str">
        <f>VLOOKUP($A395,[1]Sheet1!$1:$1048576,46,FALSE)</f>
        <v>IDT8_UDI_100</v>
      </c>
      <c r="AF395">
        <f>VLOOKUP($A395,[1]Sheet1!$1:$1048576,48,FALSE)</f>
        <v>4</v>
      </c>
      <c r="AG395" t="str">
        <f>VLOOKUP($A395,[1]Sheet1!$1:$1048576,49,FALSE)</f>
        <v>KB</v>
      </c>
      <c r="AH395">
        <f>VLOOKUP($A395,[1]Sheet1!$1:$1048576,72,FALSE)</f>
        <v>5.58</v>
      </c>
      <c r="AI395" s="1">
        <f>VLOOKUP($A395,[1]Sheet1!$1:$1048576,74,FALSE)</f>
        <v>44670</v>
      </c>
      <c r="AV395">
        <f>_xlfn.IFNA(VLOOKUP($C395,[1]akclindata!$A:$U,17,FALSE),"NA")</f>
        <v>14.3</v>
      </c>
      <c r="AW395">
        <f>_xlfn.IFNA(VLOOKUP($C395,[1]akclindata!$A:$U,17,FALSE),"NA")</f>
        <v>14.3</v>
      </c>
      <c r="AX395">
        <f>_xlfn.IFNA(VLOOKUP($C395,[1]akclindata!$A:$U,7,FALSE),"NA")</f>
        <v>6</v>
      </c>
      <c r="AY395">
        <f>_xlfn.IFNA(VLOOKUP($C395,[1]akclindata!$A:$U,8,FALSE),"NA")</f>
        <v>2.4</v>
      </c>
      <c r="AZ395">
        <f>_xlfn.IFNA(VLOOKUP($C395,[1]akclindata!$A:$U,9,FALSE),"NA")</f>
        <v>2.4</v>
      </c>
      <c r="BA395" t="str">
        <f>_xlfn.IFNA(VLOOKUP($C395,[1]akclindata!$A:$U,10,FALSE),"NA")</f>
        <v>N</v>
      </c>
      <c r="BB395" t="str">
        <f>_xlfn.IFNA(VLOOKUP($C395,[1]akclindata!$A:$U,11,FALSE),"NA")</f>
        <v>N</v>
      </c>
      <c r="BC395" s="1">
        <f>_xlfn.IFNA(VLOOKUP($C395,[1]akclindata!$A:$U,6,FALSE),"NA")</f>
        <v>44215</v>
      </c>
      <c r="BD395" s="1">
        <f>_xlfn.IFNA(VLOOKUP($C395,[1]akclindata!$A:$U,18,FALSE),"NA")</f>
        <v>0</v>
      </c>
      <c r="BE395" s="1">
        <f>_xlfn.IFNA(VLOOKUP($C395,[1]akclindata!$A:$U,19,FALSE),"NA")</f>
        <v>44418</v>
      </c>
      <c r="BF395" s="1" t="str">
        <f>_xlfn.IFNA(VLOOKUP($C395,[1]akclindata!$A:$U,20,FALSE),"NA")</f>
        <v>N</v>
      </c>
      <c r="BG395">
        <f>_xlfn.IFNA(VLOOKUP($C395,[1]akclindata!$A:$U,21,FALSE),"NA")</f>
        <v>0</v>
      </c>
      <c r="BH395" s="1">
        <f>_xlfn.IFNA(VLOOKUP($C395,[2]Sheet1!$1:$1048576,6,FALSE),_xlfn.IFNA(VLOOKUP($C395,'[2]Transfer 06.03.22'!$1:$1048576,7,FALSE),_xlfn.IFNA(VLOOKUP($C395,'[2]Transfer 06.08.22'!$1:$1048576,7,FALSE),"None")))</f>
        <v>44077</v>
      </c>
    </row>
    <row r="396" spans="1:60" x14ac:dyDescent="0.25">
      <c r="A396" t="s">
        <v>794</v>
      </c>
      <c r="C396" t="s">
        <v>795</v>
      </c>
      <c r="D396">
        <v>1</v>
      </c>
      <c r="E396" s="5">
        <f>VLOOKUP($A396,[1]Sheet1!$1:$1048576,3,FALSE)</f>
        <v>0.3</v>
      </c>
      <c r="F396" s="1">
        <f>VLOOKUP(A396,[1]Sheet1!$1:$1048576,4,FALSE)</f>
        <v>44594</v>
      </c>
      <c r="G396" t="str">
        <f>_xlfn.IFNA(VLOOKUP($A396,[1]Sheet1!$1:$1048576,6,FALSE),"No")</f>
        <v>No</v>
      </c>
      <c r="H396" t="s">
        <v>49</v>
      </c>
      <c r="I396" s="1" t="str">
        <f>VLOOKUP($A396,[1]Sheet1!$1:$1048576,12,FALSE)</f>
        <v>Cirrhosis</v>
      </c>
      <c r="J396" t="s">
        <v>73</v>
      </c>
      <c r="K396" s="5">
        <v>1</v>
      </c>
      <c r="L396">
        <f>VLOOKUP($A396,[1]Sheet1!$1:$1048576,8,FALSE)</f>
        <v>38</v>
      </c>
      <c r="M396" s="1">
        <f>VLOOKUP($A396,[1]Sheet1!$1:$1048576,9,FALSE)</f>
        <v>42410</v>
      </c>
      <c r="N396">
        <f>VLOOKUP($A396,[1]Sheet1!$1:$1048576,10,FALSE)</f>
        <v>0</v>
      </c>
      <c r="O396">
        <f>VLOOKUP($A396,[1]Sheet1!$1:$1048576,11,FALSE)</f>
        <v>13</v>
      </c>
      <c r="P396">
        <f>_xlfn.IFNA(VLOOKUP($C396,[1]akclindata!$A:$U,17,FALSE),"NA")</f>
        <v>8.5</v>
      </c>
      <c r="Q396" t="s">
        <v>40</v>
      </c>
      <c r="S396">
        <f>_xlfn.IFNA(VLOOKUP($C396,[1]akclindata!$A:$U,14,FALSE),"NA")</f>
        <v>27.11</v>
      </c>
      <c r="T396" t="str">
        <f>_xlfn.IFNA(VLOOKUP($C396,[1]akclindata!$A:$U,16,FALSE),"NA")</f>
        <v>PBC-AIH</v>
      </c>
      <c r="U396" t="str">
        <f>_xlfn.IFNA(VLOOKUP($C396,[1]akclindata!$A:$U,15,FALSE),"NA")</f>
        <v>Other</v>
      </c>
      <c r="X396" s="1">
        <f>VLOOKUP($A396,[1]Sheet1!$1:$1048576,17,FALSE)</f>
        <v>44596</v>
      </c>
      <c r="Y396">
        <f>VLOOKUP($A396,[1]Sheet1!$1:$1048576,18,FALSE)</f>
        <v>10</v>
      </c>
      <c r="Z396" t="str">
        <f>VLOOKUP($A396,[1]Sheet1!$1:$1048576,19,FALSE)</f>
        <v>KB</v>
      </c>
      <c r="AA396">
        <f>VLOOKUP($A396,[1]Sheet1!$1:$1048576,35,FALSE)</f>
        <v>15.891874999999999</v>
      </c>
      <c r="AB396">
        <f>VLOOKUP($A396,[1]Sheet1!$1:$1048576,40,FALSE)</f>
        <v>12.7135</v>
      </c>
      <c r="AC396" s="1">
        <f>VLOOKUP($A396,[1]Sheet1!$1:$1048576,44,FALSE)</f>
        <v>44601</v>
      </c>
      <c r="AD396">
        <f>VLOOKUP($A396,[1]Sheet1!$1:$1048576,43,FALSE)</f>
        <v>8</v>
      </c>
      <c r="AE396" t="str">
        <f>VLOOKUP($A396,[1]Sheet1!$1:$1048576,46,FALSE)</f>
        <v>IDT8_UDI_101</v>
      </c>
      <c r="AF396">
        <f>VLOOKUP($A396,[1]Sheet1!$1:$1048576,48,FALSE)</f>
        <v>4</v>
      </c>
      <c r="AG396" t="str">
        <f>VLOOKUP($A396,[1]Sheet1!$1:$1048576,49,FALSE)</f>
        <v>KB</v>
      </c>
      <c r="AH396">
        <f>VLOOKUP($A396,[1]Sheet1!$1:$1048576,72,FALSE)</f>
        <v>11.5</v>
      </c>
      <c r="AI396" s="1">
        <f>VLOOKUP($A396,[1]Sheet1!$1:$1048576,74,FALSE)</f>
        <v>44670</v>
      </c>
      <c r="AV396">
        <f>_xlfn.IFNA(VLOOKUP($C396,[1]akclindata!$A:$U,17,FALSE),"NA")</f>
        <v>8.5</v>
      </c>
      <c r="AW396">
        <f>_xlfn.IFNA(VLOOKUP($C396,[1]akclindata!$A:$U,17,FALSE),"NA")</f>
        <v>8.5</v>
      </c>
      <c r="AX396">
        <f>_xlfn.IFNA(VLOOKUP($C396,[1]akclindata!$A:$U,7,FALSE),"NA")</f>
        <v>0</v>
      </c>
      <c r="AY396">
        <f>_xlfn.IFNA(VLOOKUP($C396,[1]akclindata!$A:$U,8,FALSE),"NA")</f>
        <v>0</v>
      </c>
      <c r="AZ396">
        <f>_xlfn.IFNA(VLOOKUP($C396,[1]akclindata!$A:$U,9,FALSE),"NA")</f>
        <v>0</v>
      </c>
      <c r="BA396">
        <f>_xlfn.IFNA(VLOOKUP($C396,[1]akclindata!$A:$U,10,FALSE),"NA")</f>
        <v>0</v>
      </c>
      <c r="BB396">
        <f>_xlfn.IFNA(VLOOKUP($C396,[1]akclindata!$A:$U,11,FALSE),"NA")</f>
        <v>0</v>
      </c>
      <c r="BC396" s="1">
        <f>_xlfn.IFNA(VLOOKUP($C396,[1]akclindata!$A:$U,6,FALSE),"NA")</f>
        <v>42394</v>
      </c>
      <c r="BD396" s="1" t="str">
        <f>_xlfn.IFNA(VLOOKUP($C396,[1]akclindata!$A:$U,18,FALSE),"NA")</f>
        <v>Transplant (2/11/16)</v>
      </c>
      <c r="BE396" s="1">
        <f>_xlfn.IFNA(VLOOKUP($C396,[1]akclindata!$A:$U,19,FALSE),"NA")</f>
        <v>42410</v>
      </c>
      <c r="BF396" s="1" t="str">
        <f>_xlfn.IFNA(VLOOKUP($C396,[1]akclindata!$A:$U,20,FALSE),"NA")</f>
        <v>N</v>
      </c>
      <c r="BG396">
        <f>_xlfn.IFNA(VLOOKUP($C396,[1]akclindata!$A:$U,21,FALSE),"NA")</f>
        <v>0</v>
      </c>
    </row>
    <row r="397" spans="1:60" x14ac:dyDescent="0.25">
      <c r="A397" t="s">
        <v>796</v>
      </c>
      <c r="C397" t="s">
        <v>797</v>
      </c>
      <c r="D397">
        <v>1</v>
      </c>
      <c r="E397" s="5">
        <f>VLOOKUP($A397,[1]Sheet1!$1:$1048576,3,FALSE)</f>
        <v>1.2</v>
      </c>
      <c r="F397" s="1">
        <f>VLOOKUP(A397,[1]Sheet1!$1:$1048576,4,FALSE)</f>
        <v>44594</v>
      </c>
      <c r="G397" t="str">
        <f>_xlfn.IFNA(VLOOKUP($A397,[1]Sheet1!$1:$1048576,6,FALSE),"No")</f>
        <v>No</v>
      </c>
      <c r="H397" t="s">
        <v>49</v>
      </c>
      <c r="I397" s="1" t="str">
        <f>VLOOKUP($A397,[1]Sheet1!$1:$1048576,12,FALSE)</f>
        <v>Cirrhosis</v>
      </c>
      <c r="J397" t="s">
        <v>73</v>
      </c>
      <c r="K397" s="5">
        <v>2</v>
      </c>
      <c r="L397">
        <f>VLOOKUP($A397,[1]Sheet1!$1:$1048576,8,FALSE)</f>
        <v>56</v>
      </c>
      <c r="M397" s="1">
        <f>VLOOKUP($A397,[1]Sheet1!$1:$1048576,9,FALSE)</f>
        <v>42438</v>
      </c>
      <c r="N397">
        <f>VLOOKUP($A397,[1]Sheet1!$1:$1048576,10,FALSE)</f>
        <v>0</v>
      </c>
      <c r="O397">
        <f>VLOOKUP($A397,[1]Sheet1!$1:$1048576,11,FALSE)</f>
        <v>11</v>
      </c>
      <c r="P397">
        <f>_xlfn.IFNA(VLOOKUP($C397,[1]akclindata!$A:$U,17,FALSE),"NA")</f>
        <v>3.3</v>
      </c>
      <c r="Q397" t="s">
        <v>40</v>
      </c>
      <c r="S397">
        <f>_xlfn.IFNA(VLOOKUP($C397,[1]akclindata!$A:$U,14,FALSE),"NA")</f>
        <v>34.619999999999997</v>
      </c>
      <c r="T397" t="str">
        <f>_xlfn.IFNA(VLOOKUP($C397,[1]akclindata!$A:$U,16,FALSE),"NA")</f>
        <v>HCV,  cirrhosis</v>
      </c>
      <c r="U397" t="str">
        <f>_xlfn.IFNA(VLOOKUP($C397,[1]akclindata!$A:$U,15,FALSE),"NA")</f>
        <v>White or Caucasian</v>
      </c>
      <c r="X397" s="1">
        <f>VLOOKUP($A397,[1]Sheet1!$1:$1048576,17,FALSE)</f>
        <v>44596</v>
      </c>
      <c r="Y397">
        <f>VLOOKUP($A397,[1]Sheet1!$1:$1048576,18,FALSE)</f>
        <v>10</v>
      </c>
      <c r="Z397" t="str">
        <f>VLOOKUP($A397,[1]Sheet1!$1:$1048576,19,FALSE)</f>
        <v>KB</v>
      </c>
      <c r="AA397">
        <f>VLOOKUP($A397,[1]Sheet1!$1:$1048576,35,FALSE)</f>
        <v>7.8544999999999989</v>
      </c>
      <c r="AB397">
        <f>VLOOKUP($A397,[1]Sheet1!$1:$1048576,40,FALSE)</f>
        <v>7.8544999999999989</v>
      </c>
      <c r="AC397" s="1">
        <f>VLOOKUP($A397,[1]Sheet1!$1:$1048576,44,FALSE)</f>
        <v>44601</v>
      </c>
      <c r="AD397">
        <f>VLOOKUP($A397,[1]Sheet1!$1:$1048576,43,FALSE)</f>
        <v>8</v>
      </c>
      <c r="AE397" t="str">
        <f>VLOOKUP($A397,[1]Sheet1!$1:$1048576,46,FALSE)</f>
        <v>IDT8_UDI_102</v>
      </c>
      <c r="AF397">
        <f>VLOOKUP($A397,[1]Sheet1!$1:$1048576,48,FALSE)</f>
        <v>4</v>
      </c>
      <c r="AG397" t="str">
        <f>VLOOKUP($A397,[1]Sheet1!$1:$1048576,49,FALSE)</f>
        <v>KB</v>
      </c>
      <c r="AH397">
        <f>VLOOKUP($A397,[1]Sheet1!$1:$1048576,72,FALSE)</f>
        <v>7.18</v>
      </c>
      <c r="AI397" s="1">
        <f>VLOOKUP($A397,[1]Sheet1!$1:$1048576,74,FALSE)</f>
        <v>44670</v>
      </c>
      <c r="AV397">
        <f>_xlfn.IFNA(VLOOKUP($C397,[1]akclindata!$A:$U,17,FALSE),"NA")</f>
        <v>3.3</v>
      </c>
      <c r="AW397">
        <f>_xlfn.IFNA(VLOOKUP($C397,[1]akclindata!$A:$U,17,FALSE),"NA")</f>
        <v>3.3</v>
      </c>
      <c r="AX397">
        <f>_xlfn.IFNA(VLOOKUP($C397,[1]akclindata!$A:$U,7,FALSE),"NA")</f>
        <v>0</v>
      </c>
      <c r="AY397">
        <f>_xlfn.IFNA(VLOOKUP($C397,[1]akclindata!$A:$U,8,FALSE),"NA")</f>
        <v>0</v>
      </c>
      <c r="AZ397">
        <f>_xlfn.IFNA(VLOOKUP($C397,[1]akclindata!$A:$U,9,FALSE),"NA")</f>
        <v>0</v>
      </c>
      <c r="BA397">
        <f>_xlfn.IFNA(VLOOKUP($C397,[1]akclindata!$A:$U,10,FALSE),"NA")</f>
        <v>0</v>
      </c>
      <c r="BB397">
        <f>_xlfn.IFNA(VLOOKUP($C397,[1]akclindata!$A:$U,11,FALSE),"NA")</f>
        <v>0</v>
      </c>
      <c r="BC397" s="1">
        <f>_xlfn.IFNA(VLOOKUP($C397,[1]akclindata!$A:$U,6,FALSE),"NA")</f>
        <v>42421</v>
      </c>
      <c r="BD397" s="1" t="str">
        <f>_xlfn.IFNA(VLOOKUP($C397,[1]akclindata!$A:$U,18,FALSE),"NA")</f>
        <v>Transplant (3/9/16)</v>
      </c>
      <c r="BE397" s="1">
        <f>_xlfn.IFNA(VLOOKUP($C397,[1]akclindata!$A:$U,19,FALSE),"NA")</f>
        <v>42438</v>
      </c>
      <c r="BF397" s="1" t="str">
        <f>_xlfn.IFNA(VLOOKUP($C397,[1]akclindata!$A:$U,20,FALSE),"NA")</f>
        <v>N</v>
      </c>
      <c r="BG397">
        <f>_xlfn.IFNA(VLOOKUP($C397,[1]akclindata!$A:$U,21,FALSE),"NA")</f>
        <v>0</v>
      </c>
    </row>
    <row r="398" spans="1:60" x14ac:dyDescent="0.25">
      <c r="A398" t="s">
        <v>798</v>
      </c>
      <c r="C398" t="s">
        <v>799</v>
      </c>
      <c r="D398">
        <v>1</v>
      </c>
      <c r="E398" s="5">
        <f>VLOOKUP($A398,[1]Sheet1!$1:$1048576,3,FALSE)</f>
        <v>1</v>
      </c>
      <c r="F398" s="1">
        <f>VLOOKUP(A398,[1]Sheet1!$1:$1048576,4,FALSE)</f>
        <v>44594</v>
      </c>
      <c r="G398" t="str">
        <f>_xlfn.IFNA(VLOOKUP($A398,[1]Sheet1!$1:$1048576,6,FALSE),"No")</f>
        <v>No</v>
      </c>
      <c r="H398" t="s">
        <v>49</v>
      </c>
      <c r="I398" s="1" t="str">
        <f>VLOOKUP($A398,[1]Sheet1!$1:$1048576,12,FALSE)</f>
        <v>Cirrhosis</v>
      </c>
      <c r="J398" t="s">
        <v>73</v>
      </c>
      <c r="K398" s="5">
        <v>1</v>
      </c>
      <c r="L398">
        <f>VLOOKUP($A398,[1]Sheet1!$1:$1048576,8,FALSE)</f>
        <v>44</v>
      </c>
      <c r="M398" s="1">
        <f>VLOOKUP($A398,[1]Sheet1!$1:$1048576,9,FALSE)</f>
        <v>42990</v>
      </c>
      <c r="N398">
        <f>VLOOKUP($A398,[1]Sheet1!$1:$1048576,10,FALSE)</f>
        <v>0</v>
      </c>
      <c r="O398">
        <f>VLOOKUP($A398,[1]Sheet1!$1:$1048576,11,FALSE)</f>
        <v>5</v>
      </c>
      <c r="P398">
        <f>_xlfn.IFNA(VLOOKUP($C398,[1]akclindata!$A:$U,17,FALSE),"NA")</f>
        <v>4.7</v>
      </c>
      <c r="Q398" t="s">
        <v>40</v>
      </c>
      <c r="S398">
        <f>_xlfn.IFNA(VLOOKUP($C398,[1]akclindata!$A:$U,14,FALSE),"NA")</f>
        <v>44.3</v>
      </c>
      <c r="T398" t="str">
        <f>_xlfn.IFNA(VLOOKUP($C398,[1]akclindata!$A:$U,16,FALSE),"NA")</f>
        <v>HCV</v>
      </c>
      <c r="U398" t="str">
        <f>_xlfn.IFNA(VLOOKUP($C398,[1]akclindata!$A:$U,15,FALSE),"NA")</f>
        <v>Black or African American</v>
      </c>
      <c r="X398" s="1">
        <f>VLOOKUP($A398,[1]Sheet1!$1:$1048576,17,FALSE)</f>
        <v>44596</v>
      </c>
      <c r="Y398">
        <f>VLOOKUP($A398,[1]Sheet1!$1:$1048576,18,FALSE)</f>
        <v>10</v>
      </c>
      <c r="Z398" t="str">
        <f>VLOOKUP($A398,[1]Sheet1!$1:$1048576,19,FALSE)</f>
        <v>KB</v>
      </c>
      <c r="AA398">
        <f>VLOOKUP($A398,[1]Sheet1!$1:$1048576,35,FALSE)</f>
        <v>12.842894736842105</v>
      </c>
      <c r="AB398">
        <f>VLOOKUP($A398,[1]Sheet1!$1:$1048576,40,FALSE)</f>
        <v>15</v>
      </c>
      <c r="AC398" s="1">
        <f>VLOOKUP($A398,[1]Sheet1!$1:$1048576,44,FALSE)</f>
        <v>44601</v>
      </c>
      <c r="AD398">
        <f>VLOOKUP($A398,[1]Sheet1!$1:$1048576,43,FALSE)</f>
        <v>8</v>
      </c>
      <c r="AE398" t="str">
        <f>VLOOKUP($A398,[1]Sheet1!$1:$1048576,46,FALSE)</f>
        <v>IDT8_UDI_1</v>
      </c>
      <c r="AF398">
        <f>VLOOKUP($A398,[1]Sheet1!$1:$1048576,48,FALSE)</f>
        <v>4</v>
      </c>
      <c r="AG398" t="str">
        <f>VLOOKUP($A398,[1]Sheet1!$1:$1048576,49,FALSE)</f>
        <v>KB</v>
      </c>
      <c r="AH398">
        <f>VLOOKUP($A398,[1]Sheet1!$1:$1048576,72,FALSE)</f>
        <v>10.7</v>
      </c>
      <c r="AI398" s="1">
        <f>VLOOKUP($A398,[1]Sheet1!$1:$1048576,74,FALSE)</f>
        <v>44670</v>
      </c>
      <c r="AV398">
        <f>_xlfn.IFNA(VLOOKUP($C398,[1]akclindata!$A:$U,17,FALSE),"NA")</f>
        <v>4.7</v>
      </c>
      <c r="AW398">
        <f>_xlfn.IFNA(VLOOKUP($C398,[1]akclindata!$A:$U,17,FALSE),"NA")</f>
        <v>4.7</v>
      </c>
      <c r="AX398">
        <f>_xlfn.IFNA(VLOOKUP($C398,[1]akclindata!$A:$U,7,FALSE),"NA")</f>
        <v>0</v>
      </c>
      <c r="AY398">
        <f>_xlfn.IFNA(VLOOKUP($C398,[1]akclindata!$A:$U,8,FALSE),"NA")</f>
        <v>0</v>
      </c>
      <c r="AZ398">
        <f>_xlfn.IFNA(VLOOKUP($C398,[1]akclindata!$A:$U,9,FALSE),"NA")</f>
        <v>0</v>
      </c>
      <c r="BA398">
        <f>_xlfn.IFNA(VLOOKUP($C398,[1]akclindata!$A:$U,10,FALSE),"NA")</f>
        <v>0</v>
      </c>
      <c r="BB398">
        <f>_xlfn.IFNA(VLOOKUP($C398,[1]akclindata!$A:$U,11,FALSE),"NA")</f>
        <v>0</v>
      </c>
      <c r="BC398" s="1" t="str">
        <f>_xlfn.IFNA(VLOOKUP($C398,[1]akclindata!$A:$U,6,FALSE),"NA")</f>
        <v>None</v>
      </c>
      <c r="BD398" s="1">
        <f>_xlfn.IFNA(VLOOKUP($C398,[1]akclindata!$A:$U,18,FALSE),"NA")</f>
        <v>0</v>
      </c>
      <c r="BE398" s="1">
        <f>_xlfn.IFNA(VLOOKUP($C398,[1]akclindata!$A:$U,19,FALSE),"NA")</f>
        <v>44637</v>
      </c>
      <c r="BF398" s="1" t="str">
        <f>_xlfn.IFNA(VLOOKUP($C398,[1]akclindata!$A:$U,20,FALSE),"NA")</f>
        <v>N</v>
      </c>
      <c r="BG398">
        <f>_xlfn.IFNA(VLOOKUP($C398,[1]akclindata!$A:$U,21,FALSE),"NA")</f>
        <v>0</v>
      </c>
    </row>
    <row r="399" spans="1:60" x14ac:dyDescent="0.25">
      <c r="A399" t="s">
        <v>800</v>
      </c>
      <c r="C399" t="s">
        <v>801</v>
      </c>
      <c r="D399">
        <v>1</v>
      </c>
      <c r="E399" s="5">
        <f>VLOOKUP($A399,[1]Sheet1!$1:$1048576,3,FALSE)</f>
        <v>1</v>
      </c>
      <c r="F399" s="1">
        <f>VLOOKUP(A399,[1]Sheet1!$1:$1048576,4,FALSE)</f>
        <v>44594</v>
      </c>
      <c r="G399" t="str">
        <f>_xlfn.IFNA(VLOOKUP($A399,[1]Sheet1!$1:$1048576,6,FALSE),"No")</f>
        <v>No</v>
      </c>
      <c r="H399" t="s">
        <v>49</v>
      </c>
      <c r="I399" s="1" t="str">
        <f>VLOOKUP($A399,[1]Sheet1!$1:$1048576,12,FALSE)</f>
        <v>Cirrhosis</v>
      </c>
      <c r="J399" t="s">
        <v>73</v>
      </c>
      <c r="K399" s="5">
        <v>2</v>
      </c>
      <c r="L399">
        <f>VLOOKUP($A399,[1]Sheet1!$1:$1048576,8,FALSE)</f>
        <v>36</v>
      </c>
      <c r="M399" s="1">
        <f>VLOOKUP($A399,[1]Sheet1!$1:$1048576,9,FALSE)</f>
        <v>43004</v>
      </c>
      <c r="N399">
        <f>VLOOKUP($A399,[1]Sheet1!$1:$1048576,10,FALSE)</f>
        <v>0</v>
      </c>
      <c r="O399" t="str">
        <f>VLOOKUP($A399,[1]Sheet1!$1:$1048576,11,FALSE)</f>
        <v>no inr</v>
      </c>
      <c r="P399">
        <f>_xlfn.IFNA(VLOOKUP($C399,[1]akclindata!$A:$U,17,FALSE),"NA")</f>
        <v>81.400000000000006</v>
      </c>
      <c r="Q399" t="s">
        <v>40</v>
      </c>
      <c r="S399">
        <f>_xlfn.IFNA(VLOOKUP($C399,[1]akclindata!$A:$U,14,FALSE),"NA")</f>
        <v>21.13</v>
      </c>
      <c r="T399" t="str">
        <f>_xlfn.IFNA(VLOOKUP($C399,[1]akclindata!$A:$U,16,FALSE),"NA")</f>
        <v>HCV,  cirrhosis</v>
      </c>
      <c r="U399" t="str">
        <f>_xlfn.IFNA(VLOOKUP($C399,[1]akclindata!$A:$U,15,FALSE),"NA")</f>
        <v>White or Caucasian</v>
      </c>
      <c r="X399" s="1">
        <f>VLOOKUP($A399,[1]Sheet1!$1:$1048576,17,FALSE)</f>
        <v>44596</v>
      </c>
      <c r="Y399">
        <f>VLOOKUP($A399,[1]Sheet1!$1:$1048576,18,FALSE)</f>
        <v>10</v>
      </c>
      <c r="Z399" t="str">
        <f>VLOOKUP($A399,[1]Sheet1!$1:$1048576,19,FALSE)</f>
        <v>KB</v>
      </c>
      <c r="AA399">
        <f>VLOOKUP($A399,[1]Sheet1!$1:$1048576,35,FALSE)</f>
        <v>3.0485294117647062</v>
      </c>
      <c r="AB399">
        <f>VLOOKUP($A399,[1]Sheet1!$1:$1048576,40,FALSE)</f>
        <v>5.1825000000000001</v>
      </c>
      <c r="AC399" s="1">
        <f>VLOOKUP($A399,[1]Sheet1!$1:$1048576,44,FALSE)</f>
        <v>44601</v>
      </c>
      <c r="AD399">
        <f>VLOOKUP($A399,[1]Sheet1!$1:$1048576,43,FALSE)</f>
        <v>8</v>
      </c>
      <c r="AE399" t="str">
        <f>VLOOKUP($A399,[1]Sheet1!$1:$1048576,46,FALSE)</f>
        <v>IDT8_UDI_2</v>
      </c>
      <c r="AF399">
        <f>VLOOKUP($A399,[1]Sheet1!$1:$1048576,48,FALSE)</f>
        <v>4</v>
      </c>
      <c r="AG399" t="str">
        <f>VLOOKUP($A399,[1]Sheet1!$1:$1048576,49,FALSE)</f>
        <v>KB</v>
      </c>
      <c r="AH399">
        <f>VLOOKUP($A399,[1]Sheet1!$1:$1048576,72,FALSE)</f>
        <v>4.92</v>
      </c>
      <c r="AI399" s="1">
        <f>VLOOKUP($A399,[1]Sheet1!$1:$1048576,74,FALSE)</f>
        <v>44670</v>
      </c>
      <c r="AV399">
        <f>_xlfn.IFNA(VLOOKUP($C399,[1]akclindata!$A:$U,17,FALSE),"NA")</f>
        <v>81.400000000000006</v>
      </c>
      <c r="AW399">
        <f>_xlfn.IFNA(VLOOKUP($C399,[1]akclindata!$A:$U,17,FALSE),"NA")</f>
        <v>81.400000000000006</v>
      </c>
      <c r="AX399">
        <f>_xlfn.IFNA(VLOOKUP($C399,[1]akclindata!$A:$U,7,FALSE),"NA")</f>
        <v>0</v>
      </c>
      <c r="AY399">
        <f>_xlfn.IFNA(VLOOKUP($C399,[1]akclindata!$A:$U,8,FALSE),"NA")</f>
        <v>0</v>
      </c>
      <c r="AZ399">
        <f>_xlfn.IFNA(VLOOKUP($C399,[1]akclindata!$A:$U,9,FALSE),"NA")</f>
        <v>0</v>
      </c>
      <c r="BA399">
        <f>_xlfn.IFNA(VLOOKUP($C399,[1]akclindata!$A:$U,10,FALSE),"NA")</f>
        <v>0</v>
      </c>
      <c r="BB399">
        <f>_xlfn.IFNA(VLOOKUP($C399,[1]akclindata!$A:$U,11,FALSE),"NA")</f>
        <v>0</v>
      </c>
      <c r="BC399" s="1" t="str">
        <f>_xlfn.IFNA(VLOOKUP($C399,[1]akclindata!$A:$U,6,FALSE),"NA")</f>
        <v>None</v>
      </c>
      <c r="BD399" s="1">
        <f>_xlfn.IFNA(VLOOKUP($C399,[1]akclindata!$A:$U,18,FALSE),"NA")</f>
        <v>0</v>
      </c>
      <c r="BE399" s="1">
        <f>_xlfn.IFNA(VLOOKUP($C399,[1]akclindata!$A:$U,19,FALSE),"NA")</f>
        <v>43004</v>
      </c>
      <c r="BF399" s="1" t="str">
        <f>_xlfn.IFNA(VLOOKUP($C399,[1]akclindata!$A:$U,20,FALSE),"NA")</f>
        <v>N</v>
      </c>
      <c r="BG399">
        <f>_xlfn.IFNA(VLOOKUP($C399,[1]akclindata!$A:$U,21,FALSE),"NA")</f>
        <v>0</v>
      </c>
    </row>
    <row r="400" spans="1:60" x14ac:dyDescent="0.25">
      <c r="A400" t="s">
        <v>802</v>
      </c>
      <c r="C400" t="s">
        <v>803</v>
      </c>
      <c r="D400">
        <v>1</v>
      </c>
      <c r="E400" s="5">
        <f>VLOOKUP($A400,[1]Sheet1!$1:$1048576,3,FALSE)</f>
        <v>1</v>
      </c>
      <c r="F400" s="1">
        <f>VLOOKUP(A400,[1]Sheet1!$1:$1048576,4,FALSE)</f>
        <v>44594</v>
      </c>
      <c r="G400" t="str">
        <f>_xlfn.IFNA(VLOOKUP($A400,[1]Sheet1!$1:$1048576,6,FALSE),"No")</f>
        <v>No</v>
      </c>
      <c r="H400" t="s">
        <v>49</v>
      </c>
      <c r="I400" s="1" t="str">
        <f>VLOOKUP($A400,[1]Sheet1!$1:$1048576,12,FALSE)</f>
        <v>Cirrhosis</v>
      </c>
      <c r="J400" t="s">
        <v>73</v>
      </c>
      <c r="K400" s="5">
        <v>1</v>
      </c>
      <c r="L400">
        <f>VLOOKUP($A400,[1]Sheet1!$1:$1048576,8,FALSE)</f>
        <v>34</v>
      </c>
      <c r="M400" s="1">
        <f>VLOOKUP($A400,[1]Sheet1!$1:$1048576,9,FALSE)</f>
        <v>43018</v>
      </c>
      <c r="N400">
        <f>VLOOKUP($A400,[1]Sheet1!$1:$1048576,10,FALSE)</f>
        <v>0</v>
      </c>
      <c r="O400">
        <f>VLOOKUP($A400,[1]Sheet1!$1:$1048576,11,FALSE)</f>
        <v>5</v>
      </c>
      <c r="P400">
        <f>_xlfn.IFNA(VLOOKUP($C400,[1]akclindata!$A:$U,17,FALSE),"NA")</f>
        <v>3.5</v>
      </c>
      <c r="Q400" t="s">
        <v>40</v>
      </c>
      <c r="S400">
        <f>_xlfn.IFNA(VLOOKUP($C400,[1]akclindata!$A:$U,14,FALSE),"NA")</f>
        <v>22.4</v>
      </c>
      <c r="T400" t="str">
        <f>_xlfn.IFNA(VLOOKUP($C400,[1]akclindata!$A:$U,16,FALSE),"NA")</f>
        <v>HCV,  cirrhosis</v>
      </c>
      <c r="U400" t="str">
        <f>_xlfn.IFNA(VLOOKUP($C400,[1]akclindata!$A:$U,15,FALSE),"NA")</f>
        <v>White or Caucasian</v>
      </c>
      <c r="X400" s="1">
        <f>VLOOKUP($A400,[1]Sheet1!$1:$1048576,17,FALSE)</f>
        <v>44596</v>
      </c>
      <c r="Y400">
        <f>VLOOKUP($A400,[1]Sheet1!$1:$1048576,18,FALSE)</f>
        <v>10</v>
      </c>
      <c r="Z400" t="str">
        <f>VLOOKUP($A400,[1]Sheet1!$1:$1048576,19,FALSE)</f>
        <v>KB</v>
      </c>
      <c r="AA400">
        <f>VLOOKUP($A400,[1]Sheet1!$1:$1048576,35,FALSE)</f>
        <v>1.3785000000000001</v>
      </c>
      <c r="AB400">
        <f>VLOOKUP($A400,[1]Sheet1!$1:$1048576,40,FALSE)</f>
        <v>1.3785000000000001</v>
      </c>
      <c r="AC400" s="1">
        <f>VLOOKUP($A400,[1]Sheet1!$1:$1048576,44,FALSE)</f>
        <v>44601</v>
      </c>
      <c r="AD400">
        <f>VLOOKUP($A400,[1]Sheet1!$1:$1048576,43,FALSE)</f>
        <v>8</v>
      </c>
      <c r="AE400" t="str">
        <f>VLOOKUP($A400,[1]Sheet1!$1:$1048576,46,FALSE)</f>
        <v>IDT8_UDI_4</v>
      </c>
      <c r="AF400">
        <f>VLOOKUP($A400,[1]Sheet1!$1:$1048576,48,FALSE)</f>
        <v>4</v>
      </c>
      <c r="AG400" t="str">
        <f>VLOOKUP($A400,[1]Sheet1!$1:$1048576,49,FALSE)</f>
        <v>KB</v>
      </c>
      <c r="AH400">
        <f>VLOOKUP($A400,[1]Sheet1!$1:$1048576,72,FALSE)</f>
        <v>2.54</v>
      </c>
      <c r="AI400" s="1">
        <f>VLOOKUP($A400,[1]Sheet1!$1:$1048576,74,FALSE)</f>
        <v>44670</v>
      </c>
      <c r="AV400">
        <f>_xlfn.IFNA(VLOOKUP($C400,[1]akclindata!$A:$U,17,FALSE),"NA")</f>
        <v>3.5</v>
      </c>
      <c r="AW400">
        <f>_xlfn.IFNA(VLOOKUP($C400,[1]akclindata!$A:$U,17,FALSE),"NA")</f>
        <v>3.5</v>
      </c>
      <c r="AX400">
        <f>_xlfn.IFNA(VLOOKUP($C400,[1]akclindata!$A:$U,7,FALSE),"NA")</f>
        <v>0</v>
      </c>
      <c r="AY400">
        <f>_xlfn.IFNA(VLOOKUP($C400,[1]akclindata!$A:$U,8,FALSE),"NA")</f>
        <v>0</v>
      </c>
      <c r="AZ400">
        <f>_xlfn.IFNA(VLOOKUP($C400,[1]akclindata!$A:$U,9,FALSE),"NA")</f>
        <v>0</v>
      </c>
      <c r="BA400">
        <f>_xlfn.IFNA(VLOOKUP($C400,[1]akclindata!$A:$U,10,FALSE),"NA")</f>
        <v>0</v>
      </c>
      <c r="BB400">
        <f>_xlfn.IFNA(VLOOKUP($C400,[1]akclindata!$A:$U,11,FALSE),"NA")</f>
        <v>0</v>
      </c>
      <c r="BC400" s="1" t="str">
        <f>_xlfn.IFNA(VLOOKUP($C400,[1]akclindata!$A:$U,6,FALSE),"NA")</f>
        <v>10/2/17 (US)</v>
      </c>
      <c r="BD400" s="1">
        <f>_xlfn.IFNA(VLOOKUP($C400,[1]akclindata!$A:$U,18,FALSE),"NA")</f>
        <v>0</v>
      </c>
      <c r="BE400" s="1">
        <f>_xlfn.IFNA(VLOOKUP($C400,[1]akclindata!$A:$U,19,FALSE),"NA")</f>
        <v>43018</v>
      </c>
      <c r="BF400" s="1" t="str">
        <f>_xlfn.IFNA(VLOOKUP($C400,[1]akclindata!$A:$U,20,FALSE),"NA")</f>
        <v>N</v>
      </c>
      <c r="BG400">
        <f>_xlfn.IFNA(VLOOKUP($C400,[1]akclindata!$A:$U,21,FALSE),"NA")</f>
        <v>0</v>
      </c>
    </row>
    <row r="401" spans="1:60" x14ac:dyDescent="0.25">
      <c r="A401" t="s">
        <v>804</v>
      </c>
      <c r="C401" t="s">
        <v>805</v>
      </c>
      <c r="D401">
        <v>1</v>
      </c>
      <c r="E401" s="5">
        <f>VLOOKUP($A401,[1]Sheet1!$1:$1048576,3,FALSE)</f>
        <v>1</v>
      </c>
      <c r="F401" s="1">
        <f>VLOOKUP(A401,[1]Sheet1!$1:$1048576,4,FALSE)</f>
        <v>44594</v>
      </c>
      <c r="G401" t="str">
        <f>_xlfn.IFNA(VLOOKUP($A401,[1]Sheet1!$1:$1048576,6,FALSE),"No")</f>
        <v>No</v>
      </c>
      <c r="H401" t="s">
        <v>49</v>
      </c>
      <c r="I401" s="1" t="str">
        <f>VLOOKUP($A401,[1]Sheet1!$1:$1048576,12,FALSE)</f>
        <v>Cirrhosis</v>
      </c>
      <c r="J401" t="s">
        <v>73</v>
      </c>
      <c r="K401" s="5">
        <v>2</v>
      </c>
      <c r="L401">
        <f>VLOOKUP($A401,[1]Sheet1!$1:$1048576,8,FALSE)</f>
        <v>65</v>
      </c>
      <c r="M401" s="1">
        <f>VLOOKUP($A401,[1]Sheet1!$1:$1048576,9,FALSE)</f>
        <v>43004</v>
      </c>
      <c r="N401">
        <f>VLOOKUP($A401,[1]Sheet1!$1:$1048576,10,FALSE)</f>
        <v>0</v>
      </c>
      <c r="O401">
        <f>VLOOKUP($A401,[1]Sheet1!$1:$1048576,11,FALSE)</f>
        <v>4</v>
      </c>
      <c r="P401">
        <f>_xlfn.IFNA(VLOOKUP($C401,[1]akclindata!$A:$U,17,FALSE),"NA")</f>
        <v>1.8</v>
      </c>
      <c r="Q401" t="s">
        <v>40</v>
      </c>
      <c r="S401">
        <f>_xlfn.IFNA(VLOOKUP($C401,[1]akclindata!$A:$U,14,FALSE),"NA")</f>
        <v>35.729999999999997</v>
      </c>
      <c r="T401" t="str">
        <f>_xlfn.IFNA(VLOOKUP($C401,[1]akclindata!$A:$U,16,FALSE),"NA")</f>
        <v>HCV</v>
      </c>
      <c r="U401" t="str">
        <f>_xlfn.IFNA(VLOOKUP($C401,[1]akclindata!$A:$U,15,FALSE),"NA")</f>
        <v>Black or African American</v>
      </c>
      <c r="X401" s="1">
        <f>VLOOKUP($A401,[1]Sheet1!$1:$1048576,17,FALSE)</f>
        <v>44596</v>
      </c>
      <c r="Y401">
        <f>VLOOKUP($A401,[1]Sheet1!$1:$1048576,18,FALSE)</f>
        <v>10</v>
      </c>
      <c r="Z401" t="str">
        <f>VLOOKUP($A401,[1]Sheet1!$1:$1048576,19,FALSE)</f>
        <v>KB</v>
      </c>
      <c r="AA401">
        <f>VLOOKUP($A401,[1]Sheet1!$1:$1048576,35,FALSE)</f>
        <v>1.5181249999999997</v>
      </c>
      <c r="AB401">
        <f>VLOOKUP($A401,[1]Sheet1!$1:$1048576,40,FALSE)</f>
        <v>1.2144999999999999</v>
      </c>
      <c r="AC401" s="1">
        <f>VLOOKUP($A401,[1]Sheet1!$1:$1048576,44,FALSE)</f>
        <v>44601</v>
      </c>
      <c r="AD401">
        <f>VLOOKUP($A401,[1]Sheet1!$1:$1048576,43,FALSE)</f>
        <v>8</v>
      </c>
      <c r="AE401" t="str">
        <f>VLOOKUP($A401,[1]Sheet1!$1:$1048576,46,FALSE)</f>
        <v>IDT8_UDI_8</v>
      </c>
      <c r="AF401">
        <f>VLOOKUP($A401,[1]Sheet1!$1:$1048576,48,FALSE)</f>
        <v>4</v>
      </c>
      <c r="AG401" t="str">
        <f>VLOOKUP($A401,[1]Sheet1!$1:$1048576,49,FALSE)</f>
        <v>KB</v>
      </c>
      <c r="AH401">
        <f>VLOOKUP($A401,[1]Sheet1!$1:$1048576,72,FALSE)</f>
        <v>2.2799999999999998</v>
      </c>
      <c r="AI401" s="1">
        <f>VLOOKUP($A401,[1]Sheet1!$1:$1048576,74,FALSE)</f>
        <v>44670</v>
      </c>
      <c r="AV401">
        <f>_xlfn.IFNA(VLOOKUP($C401,[1]akclindata!$A:$U,17,FALSE),"NA")</f>
        <v>1.8</v>
      </c>
      <c r="AW401">
        <f>_xlfn.IFNA(VLOOKUP($C401,[1]akclindata!$A:$U,17,FALSE),"NA")</f>
        <v>1.8</v>
      </c>
      <c r="AX401">
        <f>_xlfn.IFNA(VLOOKUP($C401,[1]akclindata!$A:$U,7,FALSE),"NA")</f>
        <v>0</v>
      </c>
      <c r="AY401">
        <f>_xlfn.IFNA(VLOOKUP($C401,[1]akclindata!$A:$U,8,FALSE),"NA")</f>
        <v>0</v>
      </c>
      <c r="AZ401">
        <f>_xlfn.IFNA(VLOOKUP($C401,[1]akclindata!$A:$U,9,FALSE),"NA")</f>
        <v>0</v>
      </c>
      <c r="BA401">
        <f>_xlfn.IFNA(VLOOKUP($C401,[1]akclindata!$A:$U,10,FALSE),"NA")</f>
        <v>0</v>
      </c>
      <c r="BB401">
        <f>_xlfn.IFNA(VLOOKUP($C401,[1]akclindata!$A:$U,11,FALSE),"NA")</f>
        <v>0</v>
      </c>
      <c r="BC401" s="1">
        <f>_xlfn.IFNA(VLOOKUP($C401,[1]akclindata!$A:$U,6,FALSE),"NA")</f>
        <v>43084</v>
      </c>
      <c r="BD401" s="1">
        <f>_xlfn.IFNA(VLOOKUP($C401,[1]akclindata!$A:$U,18,FALSE),"NA")</f>
        <v>0</v>
      </c>
      <c r="BE401" s="1">
        <f>_xlfn.IFNA(VLOOKUP($C401,[1]akclindata!$A:$U,19,FALSE),"NA")</f>
        <v>43004</v>
      </c>
      <c r="BF401" s="1" t="str">
        <f>_xlfn.IFNA(VLOOKUP($C401,[1]akclindata!$A:$U,20,FALSE),"NA")</f>
        <v>N</v>
      </c>
      <c r="BG401">
        <f>_xlfn.IFNA(VLOOKUP($C401,[1]akclindata!$A:$U,21,FALSE),"NA")</f>
        <v>0</v>
      </c>
    </row>
    <row r="402" spans="1:60" x14ac:dyDescent="0.25">
      <c r="A402" t="s">
        <v>806</v>
      </c>
      <c r="C402" t="s">
        <v>807</v>
      </c>
      <c r="D402">
        <v>1</v>
      </c>
      <c r="E402" s="5">
        <f>VLOOKUP($A402,[1]Sheet1!$1:$1048576,3,FALSE)</f>
        <v>1</v>
      </c>
      <c r="F402" s="1">
        <f>VLOOKUP(A402,[1]Sheet1!$1:$1048576,4,FALSE)</f>
        <v>44594</v>
      </c>
      <c r="G402" t="str">
        <f>_xlfn.IFNA(VLOOKUP($A402,[1]Sheet1!$1:$1048576,6,FALSE),"No")</f>
        <v>No</v>
      </c>
      <c r="H402" t="s">
        <v>49</v>
      </c>
      <c r="I402" s="1" t="str">
        <f>VLOOKUP($A402,[1]Sheet1!$1:$1048576,12,FALSE)</f>
        <v>Cirrhosis</v>
      </c>
      <c r="J402" t="s">
        <v>73</v>
      </c>
      <c r="K402" s="5">
        <v>1</v>
      </c>
      <c r="L402">
        <f>VLOOKUP($A402,[1]Sheet1!$1:$1048576,8,FALSE)</f>
        <v>38</v>
      </c>
      <c r="M402" s="1">
        <f>VLOOKUP($A402,[1]Sheet1!$1:$1048576,9,FALSE)</f>
        <v>43025</v>
      </c>
      <c r="N402">
        <f>VLOOKUP($A402,[1]Sheet1!$1:$1048576,10,FALSE)</f>
        <v>0</v>
      </c>
      <c r="O402">
        <f>VLOOKUP($A402,[1]Sheet1!$1:$1048576,11,FALSE)</f>
        <v>12</v>
      </c>
      <c r="P402">
        <f>_xlfn.IFNA(VLOOKUP($C402,[1]akclindata!$A:$U,17,FALSE),"NA")</f>
        <v>1.4</v>
      </c>
      <c r="Q402" t="s">
        <v>40</v>
      </c>
      <c r="S402">
        <f>_xlfn.IFNA(VLOOKUP($C402,[1]akclindata!$A:$U,14,FALSE),"NA")</f>
        <v>21.12</v>
      </c>
      <c r="T402" t="str">
        <f>_xlfn.IFNA(VLOOKUP($C402,[1]akclindata!$A:$U,16,FALSE),"NA")</f>
        <v>Alcoholic Cirrhosis</v>
      </c>
      <c r="U402" t="str">
        <f>_xlfn.IFNA(VLOOKUP($C402,[1]akclindata!$A:$U,15,FALSE),"NA")</f>
        <v>White or Caucasian</v>
      </c>
      <c r="X402" s="1">
        <f>VLOOKUP($A402,[1]Sheet1!$1:$1048576,17,FALSE)</f>
        <v>44596</v>
      </c>
      <c r="Y402">
        <f>VLOOKUP($A402,[1]Sheet1!$1:$1048576,18,FALSE)</f>
        <v>10</v>
      </c>
      <c r="Z402" t="str">
        <f>VLOOKUP($A402,[1]Sheet1!$1:$1048576,19,FALSE)</f>
        <v>KB</v>
      </c>
      <c r="AA402">
        <f>VLOOKUP($A402,[1]Sheet1!$1:$1048576,35,FALSE)</f>
        <v>60.572400000000002</v>
      </c>
      <c r="AB402">
        <f>VLOOKUP($A402,[1]Sheet1!$1:$1048576,40,FALSE)</f>
        <v>15</v>
      </c>
      <c r="AC402" s="1">
        <f>VLOOKUP($A402,[1]Sheet1!$1:$1048576,44,FALSE)</f>
        <v>44601</v>
      </c>
      <c r="AD402">
        <f>VLOOKUP($A402,[1]Sheet1!$1:$1048576,43,FALSE)</f>
        <v>8</v>
      </c>
      <c r="AE402" t="str">
        <f>VLOOKUP($A402,[1]Sheet1!$1:$1048576,46,FALSE)</f>
        <v>IDT8_UDI_9</v>
      </c>
      <c r="AF402">
        <f>VLOOKUP($A402,[1]Sheet1!$1:$1048576,48,FALSE)</f>
        <v>4</v>
      </c>
      <c r="AG402" t="str">
        <f>VLOOKUP($A402,[1]Sheet1!$1:$1048576,49,FALSE)</f>
        <v>KB</v>
      </c>
      <c r="AH402">
        <f>VLOOKUP($A402,[1]Sheet1!$1:$1048576,72,FALSE)</f>
        <v>7.82</v>
      </c>
      <c r="AI402" s="1">
        <f>VLOOKUP($A402,[1]Sheet1!$1:$1048576,74,FALSE)</f>
        <v>44670</v>
      </c>
      <c r="AV402">
        <f>_xlfn.IFNA(VLOOKUP($C402,[1]akclindata!$A:$U,17,FALSE),"NA")</f>
        <v>1.4</v>
      </c>
      <c r="AW402">
        <f>_xlfn.IFNA(VLOOKUP($C402,[1]akclindata!$A:$U,17,FALSE),"NA")</f>
        <v>1.4</v>
      </c>
      <c r="AX402">
        <f>_xlfn.IFNA(VLOOKUP($C402,[1]akclindata!$A:$U,7,FALSE),"NA")</f>
        <v>0</v>
      </c>
      <c r="AY402">
        <f>_xlfn.IFNA(VLOOKUP($C402,[1]akclindata!$A:$U,8,FALSE),"NA")</f>
        <v>0</v>
      </c>
      <c r="AZ402">
        <f>_xlfn.IFNA(VLOOKUP($C402,[1]akclindata!$A:$U,9,FALSE),"NA")</f>
        <v>0</v>
      </c>
      <c r="BA402">
        <f>_xlfn.IFNA(VLOOKUP($C402,[1]akclindata!$A:$U,10,FALSE),"NA")</f>
        <v>0</v>
      </c>
      <c r="BB402">
        <f>_xlfn.IFNA(VLOOKUP($C402,[1]akclindata!$A:$U,11,FALSE),"NA")</f>
        <v>0</v>
      </c>
      <c r="BC402" s="1">
        <f>_xlfn.IFNA(VLOOKUP($C402,[1]akclindata!$A:$U,6,FALSE),"NA")</f>
        <v>43044</v>
      </c>
      <c r="BD402" s="1">
        <f>_xlfn.IFNA(VLOOKUP($C402,[1]akclindata!$A:$U,18,FALSE),"NA")</f>
        <v>0</v>
      </c>
      <c r="BE402" s="1">
        <f>_xlfn.IFNA(VLOOKUP($C402,[1]akclindata!$A:$U,19,FALSE),"NA")</f>
        <v>43025</v>
      </c>
      <c r="BF402" s="1" t="str">
        <f>_xlfn.IFNA(VLOOKUP($C402,[1]akclindata!$A:$U,20,FALSE),"NA")</f>
        <v>N</v>
      </c>
      <c r="BG402">
        <f>_xlfn.IFNA(VLOOKUP($C402,[1]akclindata!$A:$U,21,FALSE),"NA")</f>
        <v>0</v>
      </c>
    </row>
    <row r="403" spans="1:60" x14ac:dyDescent="0.25">
      <c r="A403" t="s">
        <v>808</v>
      </c>
      <c r="C403" t="s">
        <v>809</v>
      </c>
      <c r="D403">
        <v>1</v>
      </c>
      <c r="E403" s="5">
        <f>VLOOKUP($A403,[1]Sheet1!$1:$1048576,3,FALSE)</f>
        <v>1</v>
      </c>
      <c r="F403" s="1">
        <f>VLOOKUP(A403,[1]Sheet1!$1:$1048576,4,FALSE)</f>
        <v>44594</v>
      </c>
      <c r="G403" t="str">
        <f>_xlfn.IFNA(VLOOKUP($A403,[1]Sheet1!$1:$1048576,6,FALSE),"No")</f>
        <v>No</v>
      </c>
      <c r="H403" t="s">
        <v>49</v>
      </c>
      <c r="I403" s="1" t="str">
        <f>VLOOKUP($A403,[1]Sheet1!$1:$1048576,12,FALSE)</f>
        <v>Cirrhosis</v>
      </c>
      <c r="J403" t="s">
        <v>73</v>
      </c>
      <c r="K403" s="5">
        <v>2</v>
      </c>
      <c r="L403">
        <f>VLOOKUP($A403,[1]Sheet1!$1:$1048576,8,FALSE)</f>
        <v>50</v>
      </c>
      <c r="M403" s="1">
        <f>VLOOKUP($A403,[1]Sheet1!$1:$1048576,9,FALSE)</f>
        <v>43104</v>
      </c>
      <c r="N403">
        <f>VLOOKUP($A403,[1]Sheet1!$1:$1048576,10,FALSE)</f>
        <v>0</v>
      </c>
      <c r="O403">
        <f>VLOOKUP($A403,[1]Sheet1!$1:$1048576,11,FALSE)</f>
        <v>12</v>
      </c>
      <c r="P403">
        <f>_xlfn.IFNA(VLOOKUP($C403,[1]akclindata!$A:$U,17,FALSE),"NA")</f>
        <v>1</v>
      </c>
      <c r="Q403" t="s">
        <v>40</v>
      </c>
      <c r="S403">
        <f>_xlfn.IFNA(VLOOKUP($C403,[1]akclindata!$A:$U,14,FALSE),"NA")</f>
        <v>32.14</v>
      </c>
      <c r="T403" t="str">
        <f>_xlfn.IFNA(VLOOKUP($C403,[1]akclindata!$A:$U,16,FALSE),"NA")</f>
        <v>Alcoholic Cirrhosis</v>
      </c>
      <c r="U403" t="str">
        <f>_xlfn.IFNA(VLOOKUP($C403,[1]akclindata!$A:$U,15,FALSE),"NA")</f>
        <v>White or Caucasian</v>
      </c>
      <c r="X403" s="1">
        <f>VLOOKUP($A403,[1]Sheet1!$1:$1048576,17,FALSE)</f>
        <v>44596</v>
      </c>
      <c r="Y403">
        <f>VLOOKUP($A403,[1]Sheet1!$1:$1048576,18,FALSE)</f>
        <v>10</v>
      </c>
      <c r="Z403" t="str">
        <f>VLOOKUP($A403,[1]Sheet1!$1:$1048576,19,FALSE)</f>
        <v>KB</v>
      </c>
      <c r="AA403">
        <f>VLOOKUP($A403,[1]Sheet1!$1:$1048576,35,FALSE)</f>
        <v>10.767666666666665</v>
      </c>
      <c r="AB403">
        <f>VLOOKUP($A403,[1]Sheet1!$1:$1048576,40,FALSE)</f>
        <v>15</v>
      </c>
      <c r="AC403" s="1">
        <f>VLOOKUP($A403,[1]Sheet1!$1:$1048576,44,FALSE)</f>
        <v>44601</v>
      </c>
      <c r="AD403">
        <f>VLOOKUP($A403,[1]Sheet1!$1:$1048576,43,FALSE)</f>
        <v>8</v>
      </c>
      <c r="AE403" t="str">
        <f>VLOOKUP($A403,[1]Sheet1!$1:$1048576,46,FALSE)</f>
        <v>IDT8_UDI_11</v>
      </c>
      <c r="AF403">
        <f>VLOOKUP($A403,[1]Sheet1!$1:$1048576,48,FALSE)</f>
        <v>4</v>
      </c>
      <c r="AG403" t="str">
        <f>VLOOKUP($A403,[1]Sheet1!$1:$1048576,49,FALSE)</f>
        <v>KB</v>
      </c>
      <c r="AH403">
        <f>VLOOKUP($A403,[1]Sheet1!$1:$1048576,72,FALSE)</f>
        <v>10.3</v>
      </c>
      <c r="AI403" s="1">
        <f>VLOOKUP($A403,[1]Sheet1!$1:$1048576,74,FALSE)</f>
        <v>44670</v>
      </c>
      <c r="AV403">
        <f>_xlfn.IFNA(VLOOKUP($C403,[1]akclindata!$A:$U,17,FALSE),"NA")</f>
        <v>1</v>
      </c>
      <c r="AW403">
        <f>_xlfn.IFNA(VLOOKUP($C403,[1]akclindata!$A:$U,17,FALSE),"NA")</f>
        <v>1</v>
      </c>
      <c r="AX403">
        <f>_xlfn.IFNA(VLOOKUP($C403,[1]akclindata!$A:$U,7,FALSE),"NA")</f>
        <v>0</v>
      </c>
      <c r="AY403">
        <f>_xlfn.IFNA(VLOOKUP($C403,[1]akclindata!$A:$U,8,FALSE),"NA")</f>
        <v>0</v>
      </c>
      <c r="AZ403">
        <f>_xlfn.IFNA(VLOOKUP($C403,[1]akclindata!$A:$U,9,FALSE),"NA")</f>
        <v>0</v>
      </c>
      <c r="BA403">
        <f>_xlfn.IFNA(VLOOKUP($C403,[1]akclindata!$A:$U,10,FALSE),"NA")</f>
        <v>0</v>
      </c>
      <c r="BB403">
        <f>_xlfn.IFNA(VLOOKUP($C403,[1]akclindata!$A:$U,11,FALSE),"NA")</f>
        <v>0</v>
      </c>
      <c r="BC403" s="1">
        <f>_xlfn.IFNA(VLOOKUP($C403,[1]akclindata!$A:$U,6,FALSE),"NA")</f>
        <v>43077</v>
      </c>
      <c r="BD403" s="1" t="str">
        <f>_xlfn.IFNA(VLOOKUP($C403,[1]akclindata!$A:$U,18,FALSE),"NA")</f>
        <v>Transplant (1/10/28)</v>
      </c>
      <c r="BE403" s="1">
        <f>_xlfn.IFNA(VLOOKUP($C403,[1]akclindata!$A:$U,19,FALSE),"NA")</f>
        <v>43104</v>
      </c>
      <c r="BF403" s="1" t="str">
        <f>_xlfn.IFNA(VLOOKUP($C403,[1]akclindata!$A:$U,20,FALSE),"NA")</f>
        <v>N</v>
      </c>
      <c r="BG403">
        <f>_xlfn.IFNA(VLOOKUP($C403,[1]akclindata!$A:$U,21,FALSE),"NA")</f>
        <v>0</v>
      </c>
    </row>
    <row r="404" spans="1:60" x14ac:dyDescent="0.25">
      <c r="A404" t="s">
        <v>810</v>
      </c>
      <c r="C404" t="s">
        <v>811</v>
      </c>
      <c r="D404">
        <v>1</v>
      </c>
      <c r="E404" s="5">
        <f>VLOOKUP($A404,[1]Sheet1!$1:$1048576,3,FALSE)</f>
        <v>1</v>
      </c>
      <c r="F404" s="1">
        <f>VLOOKUP(A404,[1]Sheet1!$1:$1048576,4,FALSE)</f>
        <v>44594</v>
      </c>
      <c r="G404" t="str">
        <f>_xlfn.IFNA(VLOOKUP($A404,[1]Sheet1!$1:$1048576,6,FALSE),"No")</f>
        <v>No</v>
      </c>
      <c r="H404" t="s">
        <v>49</v>
      </c>
      <c r="I404" s="1" t="str">
        <f>VLOOKUP($A404,[1]Sheet1!$1:$1048576,12,FALSE)</f>
        <v>Cirrhosis</v>
      </c>
      <c r="J404" t="s">
        <v>73</v>
      </c>
      <c r="K404" s="5">
        <v>2</v>
      </c>
      <c r="L404">
        <f>VLOOKUP($A404,[1]Sheet1!$1:$1048576,8,FALSE)</f>
        <v>34</v>
      </c>
      <c r="M404" s="1">
        <f>VLOOKUP($A404,[1]Sheet1!$1:$1048576,9,FALSE)</f>
        <v>43333</v>
      </c>
      <c r="N404">
        <f>VLOOKUP($A404,[1]Sheet1!$1:$1048576,10,FALSE)</f>
        <v>0</v>
      </c>
      <c r="O404">
        <f>VLOOKUP($A404,[1]Sheet1!$1:$1048576,11,FALSE)</f>
        <v>12</v>
      </c>
      <c r="P404">
        <f>_xlfn.IFNA(VLOOKUP($C404,[1]akclindata!$A:$U,17,FALSE),"NA")</f>
        <v>2.9</v>
      </c>
      <c r="Q404" t="s">
        <v>40</v>
      </c>
      <c r="S404">
        <f>_xlfn.IFNA(VLOOKUP($C404,[1]akclindata!$A:$U,14,FALSE),"NA")</f>
        <v>38.799999999999997</v>
      </c>
      <c r="T404" t="str">
        <f>_xlfn.IFNA(VLOOKUP($C404,[1]akclindata!$A:$U,16,FALSE),"NA")</f>
        <v>Alcoholic Cirrhosis</v>
      </c>
      <c r="U404" t="str">
        <f>_xlfn.IFNA(VLOOKUP($C404,[1]akclindata!$A:$U,15,FALSE),"NA")</f>
        <v>Asian</v>
      </c>
      <c r="X404" s="1">
        <f>VLOOKUP($A404,[1]Sheet1!$1:$1048576,17,FALSE)</f>
        <v>44596</v>
      </c>
      <c r="Y404">
        <f>VLOOKUP($A404,[1]Sheet1!$1:$1048576,18,FALSE)</f>
        <v>10</v>
      </c>
      <c r="Z404" t="str">
        <f>VLOOKUP($A404,[1]Sheet1!$1:$1048576,19,FALSE)</f>
        <v>KB</v>
      </c>
      <c r="AA404">
        <f>VLOOKUP($A404,[1]Sheet1!$1:$1048576,35,FALSE)</f>
        <v>32.505333333333333</v>
      </c>
      <c r="AB404">
        <f>VLOOKUP($A404,[1]Sheet1!$1:$1048576,40,FALSE)</f>
        <v>15</v>
      </c>
      <c r="AC404" s="1">
        <f>VLOOKUP($A404,[1]Sheet1!$1:$1048576,44,FALSE)</f>
        <v>44601</v>
      </c>
      <c r="AD404">
        <f>VLOOKUP($A404,[1]Sheet1!$1:$1048576,43,FALSE)</f>
        <v>8</v>
      </c>
      <c r="AE404" t="str">
        <f>VLOOKUP($A404,[1]Sheet1!$1:$1048576,46,FALSE)</f>
        <v>IDT8_UDI_34</v>
      </c>
      <c r="AF404">
        <f>VLOOKUP($A404,[1]Sheet1!$1:$1048576,48,FALSE)</f>
        <v>4</v>
      </c>
      <c r="AG404" t="str">
        <f>VLOOKUP($A404,[1]Sheet1!$1:$1048576,49,FALSE)</f>
        <v>KB</v>
      </c>
      <c r="AH404">
        <f>VLOOKUP($A404,[1]Sheet1!$1:$1048576,72,FALSE)</f>
        <v>9.66</v>
      </c>
      <c r="AI404" s="1">
        <f>VLOOKUP($A404,[1]Sheet1!$1:$1048576,74,FALSE)</f>
        <v>44670</v>
      </c>
      <c r="AV404">
        <f>_xlfn.IFNA(VLOOKUP($C404,[1]akclindata!$A:$U,17,FALSE),"NA")</f>
        <v>2.9</v>
      </c>
      <c r="AW404">
        <f>_xlfn.IFNA(VLOOKUP($C404,[1]akclindata!$A:$U,17,FALSE),"NA")</f>
        <v>2.9</v>
      </c>
      <c r="AX404">
        <f>_xlfn.IFNA(VLOOKUP($C404,[1]akclindata!$A:$U,7,FALSE),"NA")</f>
        <v>0</v>
      </c>
      <c r="AY404">
        <f>_xlfn.IFNA(VLOOKUP($C404,[1]akclindata!$A:$U,8,FALSE),"NA")</f>
        <v>0</v>
      </c>
      <c r="AZ404">
        <f>_xlfn.IFNA(VLOOKUP($C404,[1]akclindata!$A:$U,9,FALSE),"NA")</f>
        <v>0</v>
      </c>
      <c r="BA404">
        <f>_xlfn.IFNA(VLOOKUP($C404,[1]akclindata!$A:$U,10,FALSE),"NA")</f>
        <v>0</v>
      </c>
      <c r="BB404">
        <f>_xlfn.IFNA(VLOOKUP($C404,[1]akclindata!$A:$U,11,FALSE),"NA")</f>
        <v>0</v>
      </c>
      <c r="BC404" s="1">
        <f>_xlfn.IFNA(VLOOKUP($C404,[1]akclindata!$A:$U,6,FALSE),"NA")</f>
        <v>43334</v>
      </c>
      <c r="BD404" s="1">
        <f>_xlfn.IFNA(VLOOKUP($C404,[1]akclindata!$A:$U,18,FALSE),"NA")</f>
        <v>0</v>
      </c>
      <c r="BE404" s="1">
        <f>_xlfn.IFNA(VLOOKUP($C404,[1]akclindata!$A:$U,19,FALSE),"NA")</f>
        <v>43436</v>
      </c>
      <c r="BF404" s="1" t="str">
        <f>_xlfn.IFNA(VLOOKUP($C404,[1]akclindata!$A:$U,20,FALSE),"NA")</f>
        <v>Y (12/19/18)</v>
      </c>
      <c r="BG404">
        <f>_xlfn.IFNA(VLOOKUP($C404,[1]akclindata!$A:$U,21,FALSE),"NA")</f>
        <v>0</v>
      </c>
    </row>
    <row r="405" spans="1:60" x14ac:dyDescent="0.25">
      <c r="A405" t="s">
        <v>812</v>
      </c>
      <c r="C405" t="s">
        <v>813</v>
      </c>
      <c r="D405">
        <v>1</v>
      </c>
      <c r="E405" s="5">
        <f>VLOOKUP($A405,[1]Sheet1!$1:$1048576,3,FALSE)</f>
        <v>1</v>
      </c>
      <c r="F405" s="1">
        <f>VLOOKUP(A405,[1]Sheet1!$1:$1048576,4,FALSE)</f>
        <v>44594</v>
      </c>
      <c r="G405" t="str">
        <f>_xlfn.IFNA(VLOOKUP($A405,[1]Sheet1!$1:$1048576,6,FALSE),"No")</f>
        <v>No</v>
      </c>
      <c r="H405" t="s">
        <v>49</v>
      </c>
      <c r="I405" s="1" t="str">
        <f>VLOOKUP($A405,[1]Sheet1!$1:$1048576,12,FALSE)</f>
        <v>Cirrhosis</v>
      </c>
      <c r="J405" t="s">
        <v>73</v>
      </c>
      <c r="K405" s="5">
        <v>2</v>
      </c>
      <c r="L405">
        <f>VLOOKUP($A405,[1]Sheet1!$1:$1048576,8,FALSE)</f>
        <v>32</v>
      </c>
      <c r="M405" s="1">
        <f>VLOOKUP($A405,[1]Sheet1!$1:$1048576,9,FALSE)</f>
        <v>43333</v>
      </c>
      <c r="N405">
        <f>VLOOKUP($A405,[1]Sheet1!$1:$1048576,10,FALSE)</f>
        <v>0</v>
      </c>
      <c r="O405">
        <f>VLOOKUP($A405,[1]Sheet1!$1:$1048576,11,FALSE)</f>
        <v>5</v>
      </c>
      <c r="P405">
        <f>_xlfn.IFNA(VLOOKUP($C405,[1]akclindata!$A:$U,17,FALSE),"NA")</f>
        <v>1.6</v>
      </c>
      <c r="Q405" t="s">
        <v>40</v>
      </c>
      <c r="S405">
        <f>_xlfn.IFNA(VLOOKUP($C405,[1]akclindata!$A:$U,14,FALSE),"NA")</f>
        <v>37.15</v>
      </c>
      <c r="T405" t="str">
        <f>_xlfn.IFNA(VLOOKUP($C405,[1]akclindata!$A:$U,16,FALSE),"NA")</f>
        <v>HBV, cirrhosis</v>
      </c>
      <c r="U405" t="str">
        <f>_xlfn.IFNA(VLOOKUP($C405,[1]akclindata!$A:$U,15,FALSE),"NA")</f>
        <v>Black or African American</v>
      </c>
      <c r="X405" s="1">
        <f>VLOOKUP($A405,[1]Sheet1!$1:$1048576,17,FALSE)</f>
        <v>44596</v>
      </c>
      <c r="Y405">
        <f>VLOOKUP($A405,[1]Sheet1!$1:$1048576,18,FALSE)</f>
        <v>10</v>
      </c>
      <c r="Z405" t="str">
        <f>VLOOKUP($A405,[1]Sheet1!$1:$1048576,19,FALSE)</f>
        <v>KB</v>
      </c>
      <c r="AA405">
        <f>VLOOKUP($A405,[1]Sheet1!$1:$1048576,35,FALSE)</f>
        <v>0.97050000000000003</v>
      </c>
      <c r="AB405">
        <f>VLOOKUP($A405,[1]Sheet1!$1:$1048576,40,FALSE)</f>
        <v>1.9410000000000001</v>
      </c>
      <c r="AC405" s="1">
        <f>VLOOKUP($A405,[1]Sheet1!$1:$1048576,44,FALSE)</f>
        <v>44601</v>
      </c>
      <c r="AD405">
        <f>VLOOKUP($A405,[1]Sheet1!$1:$1048576,43,FALSE)</f>
        <v>8</v>
      </c>
      <c r="AE405" t="str">
        <f>VLOOKUP($A405,[1]Sheet1!$1:$1048576,46,FALSE)</f>
        <v>IDT8_UDI_35</v>
      </c>
      <c r="AF405">
        <f>VLOOKUP($A405,[1]Sheet1!$1:$1048576,48,FALSE)</f>
        <v>4</v>
      </c>
      <c r="AG405" t="str">
        <f>VLOOKUP($A405,[1]Sheet1!$1:$1048576,49,FALSE)</f>
        <v>KB</v>
      </c>
      <c r="AH405">
        <f>VLOOKUP($A405,[1]Sheet1!$1:$1048576,72,FALSE)</f>
        <v>2.7</v>
      </c>
      <c r="AI405" s="1">
        <f>VLOOKUP($A405,[1]Sheet1!$1:$1048576,74,FALSE)</f>
        <v>44670</v>
      </c>
      <c r="AV405">
        <f>_xlfn.IFNA(VLOOKUP($C405,[1]akclindata!$A:$U,17,FALSE),"NA")</f>
        <v>1.6</v>
      </c>
      <c r="AW405">
        <f>_xlfn.IFNA(VLOOKUP($C405,[1]akclindata!$A:$U,17,FALSE),"NA")</f>
        <v>1.6</v>
      </c>
      <c r="AX405">
        <f>_xlfn.IFNA(VLOOKUP($C405,[1]akclindata!$A:$U,7,FALSE),"NA")</f>
        <v>0</v>
      </c>
      <c r="AY405">
        <f>_xlfn.IFNA(VLOOKUP($C405,[1]akclindata!$A:$U,8,FALSE),"NA")</f>
        <v>0</v>
      </c>
      <c r="AZ405">
        <f>_xlfn.IFNA(VLOOKUP($C405,[1]akclindata!$A:$U,9,FALSE),"NA")</f>
        <v>0</v>
      </c>
      <c r="BA405">
        <f>_xlfn.IFNA(VLOOKUP($C405,[1]akclindata!$A:$U,10,FALSE),"NA")</f>
        <v>0</v>
      </c>
      <c r="BB405">
        <f>_xlfn.IFNA(VLOOKUP($C405,[1]akclindata!$A:$U,11,FALSE),"NA")</f>
        <v>0</v>
      </c>
      <c r="BC405" s="1" t="str">
        <f>_xlfn.IFNA(VLOOKUP($C405,[1]akclindata!$A:$U,6,FALSE),"NA")</f>
        <v>2/10/17 (US)</v>
      </c>
      <c r="BD405" s="1">
        <f>_xlfn.IFNA(VLOOKUP($C405,[1]akclindata!$A:$U,18,FALSE),"NA")</f>
        <v>0</v>
      </c>
      <c r="BE405" s="1">
        <f>_xlfn.IFNA(VLOOKUP($C405,[1]akclindata!$A:$U,19,FALSE),"NA")</f>
        <v>44153</v>
      </c>
      <c r="BF405" s="1" t="str">
        <f>_xlfn.IFNA(VLOOKUP($C405,[1]akclindata!$A:$U,20,FALSE),"NA")</f>
        <v>N</v>
      </c>
      <c r="BG405">
        <f>_xlfn.IFNA(VLOOKUP($C405,[1]akclindata!$A:$U,21,FALSE),"NA")</f>
        <v>0</v>
      </c>
    </row>
    <row r="406" spans="1:60" x14ac:dyDescent="0.25">
      <c r="A406" t="s">
        <v>814</v>
      </c>
      <c r="C406" t="s">
        <v>815</v>
      </c>
      <c r="D406">
        <v>1</v>
      </c>
      <c r="E406" s="5">
        <f>VLOOKUP($A406,[1]Sheet1!$1:$1048576,3,FALSE)</f>
        <v>1</v>
      </c>
      <c r="F406" s="1">
        <f>VLOOKUP(A406,[1]Sheet1!$1:$1048576,4,FALSE)</f>
        <v>44594</v>
      </c>
      <c r="G406" t="str">
        <f>_xlfn.IFNA(VLOOKUP($A406,[1]Sheet1!$1:$1048576,6,FALSE),"No")</f>
        <v>No</v>
      </c>
      <c r="H406" t="s">
        <v>49</v>
      </c>
      <c r="I406" s="1" t="str">
        <f>VLOOKUP($A406,[1]Sheet1!$1:$1048576,12,FALSE)</f>
        <v>Cirrhosis</v>
      </c>
      <c r="J406" t="s">
        <v>73</v>
      </c>
      <c r="K406" s="5">
        <v>2</v>
      </c>
      <c r="L406">
        <f>VLOOKUP($A406,[1]Sheet1!$1:$1048576,8,FALSE)</f>
        <v>50</v>
      </c>
      <c r="M406" s="1">
        <f>VLOOKUP($A406,[1]Sheet1!$1:$1048576,9,FALSE)</f>
        <v>43350</v>
      </c>
      <c r="N406">
        <f>VLOOKUP($A406,[1]Sheet1!$1:$1048576,10,FALSE)</f>
        <v>0</v>
      </c>
      <c r="O406">
        <f>VLOOKUP($A406,[1]Sheet1!$1:$1048576,11,FALSE)</f>
        <v>5</v>
      </c>
      <c r="P406">
        <f>_xlfn.IFNA(VLOOKUP($C406,[1]akclindata!$A:$U,17,FALSE),"NA")</f>
        <v>6.8</v>
      </c>
      <c r="Q406" t="s">
        <v>40</v>
      </c>
      <c r="S406">
        <f>_xlfn.IFNA(VLOOKUP($C406,[1]akclindata!$A:$U,14,FALSE),"NA")</f>
        <v>35</v>
      </c>
      <c r="T406" t="str">
        <f>_xlfn.IFNA(VLOOKUP($C406,[1]akclindata!$A:$U,16,FALSE),"NA")</f>
        <v>NAFLD, cirrhosis</v>
      </c>
      <c r="U406" t="str">
        <f>_xlfn.IFNA(VLOOKUP($C406,[1]akclindata!$A:$U,15,FALSE),"NA")</f>
        <v>White or Caucasian</v>
      </c>
      <c r="X406" s="1">
        <f>VLOOKUP($A406,[1]Sheet1!$1:$1048576,17,FALSE)</f>
        <v>44596</v>
      </c>
      <c r="Y406">
        <f>VLOOKUP($A406,[1]Sheet1!$1:$1048576,18,FALSE)</f>
        <v>10</v>
      </c>
      <c r="Z406" t="str">
        <f>VLOOKUP($A406,[1]Sheet1!$1:$1048576,19,FALSE)</f>
        <v>KB</v>
      </c>
      <c r="AA406">
        <f>VLOOKUP($A406,[1]Sheet1!$1:$1048576,35,FALSE)</f>
        <v>9.1684999999999981</v>
      </c>
      <c r="AB406">
        <f>VLOOKUP($A406,[1]Sheet1!$1:$1048576,40,FALSE)</f>
        <v>15</v>
      </c>
      <c r="AC406" s="1">
        <f>VLOOKUP($A406,[1]Sheet1!$1:$1048576,44,FALSE)</f>
        <v>44601</v>
      </c>
      <c r="AD406">
        <f>VLOOKUP($A406,[1]Sheet1!$1:$1048576,43,FALSE)</f>
        <v>8</v>
      </c>
      <c r="AE406" t="str">
        <f>VLOOKUP($A406,[1]Sheet1!$1:$1048576,46,FALSE)</f>
        <v>IDT8_UDI_36</v>
      </c>
      <c r="AF406">
        <f>VLOOKUP($A406,[1]Sheet1!$1:$1048576,48,FALSE)</f>
        <v>4</v>
      </c>
      <c r="AG406" t="str">
        <f>VLOOKUP($A406,[1]Sheet1!$1:$1048576,49,FALSE)</f>
        <v>KB</v>
      </c>
      <c r="AH406">
        <f>VLOOKUP($A406,[1]Sheet1!$1:$1048576,72,FALSE)</f>
        <v>7.12</v>
      </c>
      <c r="AI406" s="1">
        <f>VLOOKUP($A406,[1]Sheet1!$1:$1048576,74,FALSE)</f>
        <v>44670</v>
      </c>
      <c r="AV406">
        <f>_xlfn.IFNA(VLOOKUP($C406,[1]akclindata!$A:$U,17,FALSE),"NA")</f>
        <v>6.8</v>
      </c>
      <c r="AW406">
        <f>_xlfn.IFNA(VLOOKUP($C406,[1]akclindata!$A:$U,17,FALSE),"NA")</f>
        <v>6.8</v>
      </c>
      <c r="AX406">
        <f>_xlfn.IFNA(VLOOKUP($C406,[1]akclindata!$A:$U,7,FALSE),"NA")</f>
        <v>0</v>
      </c>
      <c r="AY406">
        <f>_xlfn.IFNA(VLOOKUP($C406,[1]akclindata!$A:$U,8,FALSE),"NA")</f>
        <v>0</v>
      </c>
      <c r="AZ406">
        <f>_xlfn.IFNA(VLOOKUP($C406,[1]akclindata!$A:$U,9,FALSE),"NA")</f>
        <v>0</v>
      </c>
      <c r="BA406">
        <f>_xlfn.IFNA(VLOOKUP($C406,[1]akclindata!$A:$U,10,FALSE),"NA")</f>
        <v>0</v>
      </c>
      <c r="BB406">
        <f>_xlfn.IFNA(VLOOKUP($C406,[1]akclindata!$A:$U,11,FALSE),"NA")</f>
        <v>0</v>
      </c>
      <c r="BC406" s="1">
        <f>_xlfn.IFNA(VLOOKUP($C406,[1]akclindata!$A:$U,6,FALSE),"NA")</f>
        <v>43350</v>
      </c>
      <c r="BD406" s="1">
        <f>_xlfn.IFNA(VLOOKUP($C406,[1]akclindata!$A:$U,18,FALSE),"NA")</f>
        <v>0</v>
      </c>
      <c r="BE406" s="1">
        <f>_xlfn.IFNA(VLOOKUP($C406,[1]akclindata!$A:$U,19,FALSE),"NA")</f>
        <v>43350</v>
      </c>
      <c r="BF406" s="1" t="str">
        <f>_xlfn.IFNA(VLOOKUP($C406,[1]akclindata!$A:$U,20,FALSE),"NA")</f>
        <v>N</v>
      </c>
      <c r="BG406">
        <f>_xlfn.IFNA(VLOOKUP($C406,[1]akclindata!$A:$U,21,FALSE),"NA")</f>
        <v>0</v>
      </c>
    </row>
    <row r="407" spans="1:60" x14ac:dyDescent="0.25">
      <c r="A407" t="s">
        <v>816</v>
      </c>
      <c r="C407" t="s">
        <v>817</v>
      </c>
      <c r="D407">
        <v>1</v>
      </c>
      <c r="E407" s="5">
        <f>VLOOKUP($A407,[1]Sheet1!$1:$1048576,3,FALSE)</f>
        <v>1</v>
      </c>
      <c r="F407" s="1">
        <f>VLOOKUP(A407,[1]Sheet1!$1:$1048576,4,FALSE)</f>
        <v>44594</v>
      </c>
      <c r="G407" t="str">
        <f>_xlfn.IFNA(VLOOKUP($A407,[1]Sheet1!$1:$1048576,6,FALSE),"No")</f>
        <v>No</v>
      </c>
      <c r="H407" t="s">
        <v>49</v>
      </c>
      <c r="I407" s="1" t="str">
        <f>VLOOKUP($A407,[1]Sheet1!$1:$1048576,12,FALSE)</f>
        <v>Cirrhosis</v>
      </c>
      <c r="J407" t="s">
        <v>73</v>
      </c>
      <c r="K407" s="5">
        <v>1</v>
      </c>
      <c r="L407">
        <f>VLOOKUP($A407,[1]Sheet1!$1:$1048576,8,FALSE)</f>
        <v>72</v>
      </c>
      <c r="M407" s="1">
        <f>VLOOKUP($A407,[1]Sheet1!$1:$1048576,9,FALSE)</f>
        <v>43382</v>
      </c>
      <c r="N407">
        <f>VLOOKUP($A407,[1]Sheet1!$1:$1048576,10,FALSE)</f>
        <v>0</v>
      </c>
      <c r="O407">
        <f>VLOOKUP($A407,[1]Sheet1!$1:$1048576,11,FALSE)</f>
        <v>5</v>
      </c>
      <c r="P407">
        <f>_xlfn.IFNA(VLOOKUP($C407,[1]akclindata!$A:$U,17,FALSE),"NA")</f>
        <v>4</v>
      </c>
      <c r="Q407" t="s">
        <v>40</v>
      </c>
      <c r="S407">
        <f>_xlfn.IFNA(VLOOKUP($C407,[1]akclindata!$A:$U,14,FALSE),"NA")</f>
        <v>19.23</v>
      </c>
      <c r="T407" t="str">
        <f>_xlfn.IFNA(VLOOKUP($C407,[1]akclindata!$A:$U,16,FALSE),"NA")</f>
        <v>Alcoholic Cirrhosis</v>
      </c>
      <c r="U407" t="str">
        <f>_xlfn.IFNA(VLOOKUP($C407,[1]akclindata!$A:$U,15,FALSE),"NA")</f>
        <v>Black or African American</v>
      </c>
      <c r="X407" s="1">
        <f>VLOOKUP($A407,[1]Sheet1!$1:$1048576,17,FALSE)</f>
        <v>44596</v>
      </c>
      <c r="Y407">
        <f>VLOOKUP($A407,[1]Sheet1!$1:$1048576,18,FALSE)</f>
        <v>10</v>
      </c>
      <c r="Z407" t="str">
        <f>VLOOKUP($A407,[1]Sheet1!$1:$1048576,19,FALSE)</f>
        <v>KB</v>
      </c>
      <c r="AA407">
        <f>VLOOKUP($A407,[1]Sheet1!$1:$1048576,35,FALSE)</f>
        <v>13.768166666666666</v>
      </c>
      <c r="AB407">
        <f>VLOOKUP($A407,[1]Sheet1!$1:$1048576,40,FALSE)</f>
        <v>15</v>
      </c>
      <c r="AC407" s="1">
        <f>VLOOKUP($A407,[1]Sheet1!$1:$1048576,44,FALSE)</f>
        <v>44601</v>
      </c>
      <c r="AD407">
        <f>VLOOKUP($A407,[1]Sheet1!$1:$1048576,43,FALSE)</f>
        <v>8</v>
      </c>
      <c r="AE407" t="str">
        <f>VLOOKUP($A407,[1]Sheet1!$1:$1048576,46,FALSE)</f>
        <v>IDT8_UDI_44</v>
      </c>
      <c r="AF407">
        <f>VLOOKUP($A407,[1]Sheet1!$1:$1048576,48,FALSE)</f>
        <v>4</v>
      </c>
      <c r="AG407" t="str">
        <f>VLOOKUP($A407,[1]Sheet1!$1:$1048576,49,FALSE)</f>
        <v>KB</v>
      </c>
      <c r="AH407">
        <f>VLOOKUP($A407,[1]Sheet1!$1:$1048576,72,FALSE)</f>
        <v>8.9600000000000009</v>
      </c>
      <c r="AI407" s="1">
        <f>VLOOKUP($A407,[1]Sheet1!$1:$1048576,74,FALSE)</f>
        <v>44670</v>
      </c>
      <c r="AV407">
        <f>_xlfn.IFNA(VLOOKUP($C407,[1]akclindata!$A:$U,17,FALSE),"NA")</f>
        <v>4</v>
      </c>
      <c r="AW407">
        <f>_xlfn.IFNA(VLOOKUP($C407,[1]akclindata!$A:$U,17,FALSE),"NA")</f>
        <v>4</v>
      </c>
      <c r="AX407">
        <f>_xlfn.IFNA(VLOOKUP($C407,[1]akclindata!$A:$U,7,FALSE),"NA")</f>
        <v>0</v>
      </c>
      <c r="AY407">
        <f>_xlfn.IFNA(VLOOKUP($C407,[1]akclindata!$A:$U,8,FALSE),"NA")</f>
        <v>0</v>
      </c>
      <c r="AZ407">
        <f>_xlfn.IFNA(VLOOKUP($C407,[1]akclindata!$A:$U,9,FALSE),"NA")</f>
        <v>0</v>
      </c>
      <c r="BA407">
        <f>_xlfn.IFNA(VLOOKUP($C407,[1]akclindata!$A:$U,10,FALSE),"NA")</f>
        <v>0</v>
      </c>
      <c r="BB407">
        <f>_xlfn.IFNA(VLOOKUP($C407,[1]akclindata!$A:$U,11,FALSE),"NA")</f>
        <v>0</v>
      </c>
      <c r="BC407" s="1">
        <f>_xlfn.IFNA(VLOOKUP($C407,[1]akclindata!$A:$U,6,FALSE),"NA")</f>
        <v>42972</v>
      </c>
      <c r="BD407" s="1">
        <f>_xlfn.IFNA(VLOOKUP($C407,[1]akclindata!$A:$U,18,FALSE),"NA")</f>
        <v>0</v>
      </c>
      <c r="BE407" s="1">
        <f>_xlfn.IFNA(VLOOKUP($C407,[1]akclindata!$A:$U,19,FALSE),"NA")</f>
        <v>43382</v>
      </c>
      <c r="BF407" s="1" t="str">
        <f>_xlfn.IFNA(VLOOKUP($C407,[1]akclindata!$A:$U,20,FALSE),"NA")</f>
        <v>N</v>
      </c>
      <c r="BG407">
        <f>_xlfn.IFNA(VLOOKUP($C407,[1]akclindata!$A:$U,21,FALSE),"NA")</f>
        <v>0</v>
      </c>
    </row>
    <row r="408" spans="1:60" x14ac:dyDescent="0.25">
      <c r="A408" t="s">
        <v>818</v>
      </c>
      <c r="C408" s="4" t="s">
        <v>137</v>
      </c>
      <c r="D408">
        <v>0</v>
      </c>
      <c r="E408" s="5">
        <f>VLOOKUP($A408,[1]Sheet1!$1:$1048576,3,FALSE)</f>
        <v>3</v>
      </c>
      <c r="F408" s="1">
        <f>VLOOKUP(A408,[1]Sheet1!$1:$1048576,4,FALSE)</f>
        <v>44435</v>
      </c>
      <c r="G408" t="str">
        <f>_xlfn.IFNA(VLOOKUP($A408,[1]Sheet1!$1:$1048576,6,FALSE),"No")</f>
        <v>Yes</v>
      </c>
      <c r="H408" t="s">
        <v>49</v>
      </c>
      <c r="I408" s="1" t="str">
        <f>VLOOKUP($A408,[1]Sheet1!$1:$1048576,12,FALSE)</f>
        <v>HCC</v>
      </c>
      <c r="J408" t="s">
        <v>73</v>
      </c>
      <c r="K408" s="5">
        <v>1</v>
      </c>
      <c r="L408">
        <f>VLOOKUP($A408,[1]Sheet1!$1:$1048576,8,FALSE)</f>
        <v>57</v>
      </c>
      <c r="M408" s="1">
        <f>VLOOKUP($A408,[1]Sheet1!$1:$1048576,9,FALSE)</f>
        <v>42758</v>
      </c>
      <c r="N408" t="str">
        <f>VLOOKUP($A408,[1]Sheet1!$1:$1048576,10,FALSE)</f>
        <v>A</v>
      </c>
      <c r="O408">
        <f>VLOOKUP($A408,[1]Sheet1!$1:$1048576,11,FALSE)</f>
        <v>8</v>
      </c>
      <c r="P408">
        <f>_xlfn.IFNA(VLOOKUP($C408,[1]akclindata!$A:$U,17,FALSE),"NA")</f>
        <v>3.5</v>
      </c>
      <c r="Q408" t="s">
        <v>40</v>
      </c>
      <c r="S408">
        <f>_xlfn.IFNA(VLOOKUP($C408,[1]akclindata!$A:$U,14,FALSE),"NA")</f>
        <v>22.13</v>
      </c>
      <c r="T408" t="str">
        <f>_xlfn.IFNA(VLOOKUP($C408,[1]akclindata!$A:$U,16,FALSE),"NA")</f>
        <v>HCV,  cirrhosis</v>
      </c>
      <c r="U408" t="str">
        <f>_xlfn.IFNA(VLOOKUP($C408,[1]akclindata!$A:$U,15,FALSE),"NA")</f>
        <v>White or Caucasian</v>
      </c>
      <c r="X408" s="1">
        <f>VLOOKUP($A408,[1]Sheet1!$1:$1048576,17,FALSE)</f>
        <v>44455</v>
      </c>
      <c r="Y408">
        <f>VLOOKUP($A408,[1]Sheet1!$1:$1048576,18,FALSE)</f>
        <v>1</v>
      </c>
      <c r="Z408" t="str">
        <f>VLOOKUP($A408,[1]Sheet1!$1:$1048576,19,FALSE)</f>
        <v>KB</v>
      </c>
      <c r="AA408">
        <f>VLOOKUP($A408,[1]Sheet1!$1:$1048576,35,FALSE)</f>
        <v>25.610833333333332</v>
      </c>
      <c r="AB408">
        <f>VLOOKUP($A408,[1]Sheet1!$1:$1048576,40,FALSE)</f>
        <v>15</v>
      </c>
      <c r="AC408" s="1">
        <f>VLOOKUP($A408,[1]Sheet1!$1:$1048576,44,FALSE)</f>
        <v>44602</v>
      </c>
      <c r="AD408">
        <f>VLOOKUP($A408,[1]Sheet1!$1:$1048576,43,FALSE)</f>
        <v>9</v>
      </c>
      <c r="AE408" t="str">
        <f>VLOOKUP($A408,[1]Sheet1!$1:$1048576,46,FALSE)</f>
        <v>IDT8_UDI_48</v>
      </c>
      <c r="AF408">
        <f>VLOOKUP($A408,[1]Sheet1!$1:$1048576,48,FALSE)</f>
        <v>4</v>
      </c>
      <c r="AG408" t="str">
        <f>VLOOKUP($A408,[1]Sheet1!$1:$1048576,49,FALSE)</f>
        <v>KB</v>
      </c>
      <c r="AH408">
        <f>VLOOKUP($A408,[1]Sheet1!$1:$1048576,72,FALSE)</f>
        <v>8.42</v>
      </c>
      <c r="AI408" s="1">
        <f>VLOOKUP($A408,[1]Sheet1!$1:$1048576,74,FALSE)</f>
        <v>44670</v>
      </c>
      <c r="AV408">
        <f>_xlfn.IFNA(VLOOKUP($C408,[1]akclindata!$A:$U,17,FALSE),"NA")</f>
        <v>3.5</v>
      </c>
      <c r="AW408">
        <f>_xlfn.IFNA(VLOOKUP($C408,[1]akclindata!$A:$U,17,FALSE),"NA")</f>
        <v>3.5</v>
      </c>
      <c r="AX408">
        <f>_xlfn.IFNA(VLOOKUP($C408,[1]akclindata!$A:$U,7,FALSE),"NA")</f>
        <v>2</v>
      </c>
      <c r="AY408">
        <f>_xlfn.IFNA(VLOOKUP($C408,[1]akclindata!$A:$U,8,FALSE),"NA")</f>
        <v>1</v>
      </c>
      <c r="AZ408">
        <f>_xlfn.IFNA(VLOOKUP($C408,[1]akclindata!$A:$U,9,FALSE),"NA")</f>
        <v>1.1000000000000001</v>
      </c>
      <c r="BA408" t="str">
        <f>_xlfn.IFNA(VLOOKUP($C408,[1]akclindata!$A:$U,10,FALSE),"NA")</f>
        <v>N</v>
      </c>
      <c r="BB408" t="str">
        <f>_xlfn.IFNA(VLOOKUP($C408,[1]akclindata!$A:$U,11,FALSE),"NA")</f>
        <v>N</v>
      </c>
      <c r="BC408" s="1">
        <f>_xlfn.IFNA(VLOOKUP($C408,[1]akclindata!$A:$U,6,FALSE),"NA")</f>
        <v>42755</v>
      </c>
      <c r="BD408" s="1" t="str">
        <f>_xlfn.IFNA(VLOOKUP($C408,[1]akclindata!$A:$U,18,FALSE),"NA")</f>
        <v>Transplant (1/23/17)</v>
      </c>
      <c r="BE408" s="1">
        <f>_xlfn.IFNA(VLOOKUP($C408,[1]akclindata!$A:$U,19,FALSE),"NA")</f>
        <v>42758</v>
      </c>
      <c r="BF408" s="1" t="str">
        <f>_xlfn.IFNA(VLOOKUP($C408,[1]akclindata!$A:$U,20,FALSE),"NA")</f>
        <v>N</v>
      </c>
      <c r="BG408">
        <f>_xlfn.IFNA(VLOOKUP($C408,[1]akclindata!$A:$U,21,FALSE),"NA")</f>
        <v>0</v>
      </c>
      <c r="BH408" s="1">
        <f>_xlfn.IFNA(VLOOKUP($C408,[2]Sheet1!$1:$1048576,6,FALSE),_xlfn.IFNA(VLOOKUP($C408,'[2]Transfer 06.03.22'!$1:$1048576,7,FALSE),_xlfn.IFNA(VLOOKUP($C408,'[2]Transfer 06.08.22'!$1:$1048576,7,FALSE),"None")))</f>
        <v>42489</v>
      </c>
    </row>
    <row r="409" spans="1:60" x14ac:dyDescent="0.25">
      <c r="A409" t="s">
        <v>819</v>
      </c>
      <c r="C409" s="4" t="s">
        <v>143</v>
      </c>
      <c r="D409">
        <v>0</v>
      </c>
      <c r="E409" s="5">
        <f>VLOOKUP($A409,[1]Sheet1!$1:$1048576,3,FALSE)</f>
        <v>5.4</v>
      </c>
      <c r="F409" s="1">
        <f>VLOOKUP(A409,[1]Sheet1!$1:$1048576,4,FALSE)</f>
        <v>44435</v>
      </c>
      <c r="G409" t="str">
        <f>_xlfn.IFNA(VLOOKUP($A409,[1]Sheet1!$1:$1048576,6,FALSE),"No")</f>
        <v>Yes</v>
      </c>
      <c r="H409" t="s">
        <v>49</v>
      </c>
      <c r="I409" s="1" t="str">
        <f>VLOOKUP($A409,[1]Sheet1!$1:$1048576,12,FALSE)</f>
        <v>HCC</v>
      </c>
      <c r="J409" t="s">
        <v>73</v>
      </c>
      <c r="K409" s="5">
        <v>2</v>
      </c>
      <c r="L409">
        <f>VLOOKUP($A409,[1]Sheet1!$1:$1048576,8,FALSE)</f>
        <v>68</v>
      </c>
      <c r="M409" s="1">
        <f>VLOOKUP($A409,[1]Sheet1!$1:$1048576,9,FALSE)</f>
        <v>44350</v>
      </c>
      <c r="N409" t="str">
        <f>VLOOKUP($A409,[1]Sheet1!$1:$1048576,10,FALSE)</f>
        <v>B</v>
      </c>
      <c r="O409">
        <f>VLOOKUP($A409,[1]Sheet1!$1:$1048576,11,FALSE)</f>
        <v>5</v>
      </c>
      <c r="P409">
        <f>_xlfn.IFNA(VLOOKUP($C409,[1]akclindata!$A:$U,17,FALSE),"NA")</f>
        <v>5</v>
      </c>
      <c r="Q409" t="s">
        <v>40</v>
      </c>
      <c r="S409">
        <f>_xlfn.IFNA(VLOOKUP($C409,[1]akclindata!$A:$U,14,FALSE),"NA")</f>
        <v>33.43</v>
      </c>
      <c r="T409" t="str">
        <f>_xlfn.IFNA(VLOOKUP($C409,[1]akclindata!$A:$U,16,FALSE),"NA")</f>
        <v>NAFLD, cirrhosis</v>
      </c>
      <c r="U409" t="str">
        <f>_xlfn.IFNA(VLOOKUP($C409,[1]akclindata!$A:$U,15,FALSE),"NA")</f>
        <v>White or Caucasian</v>
      </c>
      <c r="X409" s="1">
        <f>VLOOKUP($A409,[1]Sheet1!$1:$1048576,17,FALSE)</f>
        <v>44456</v>
      </c>
      <c r="Y409">
        <f>VLOOKUP($A409,[1]Sheet1!$1:$1048576,18,FALSE)</f>
        <v>3</v>
      </c>
      <c r="Z409" t="str">
        <f>VLOOKUP($A409,[1]Sheet1!$1:$1048576,19,FALSE)</f>
        <v>ZF</v>
      </c>
      <c r="AA409">
        <f>VLOOKUP($A409,[1]Sheet1!$1:$1048576,35,FALSE)</f>
        <v>34.877870370370367</v>
      </c>
      <c r="AB409">
        <f>VLOOKUP($A409,[1]Sheet1!$1:$1048576,40,FALSE)</f>
        <v>15</v>
      </c>
      <c r="AC409" s="1">
        <f>VLOOKUP($A409,[1]Sheet1!$1:$1048576,44,FALSE)</f>
        <v>44602</v>
      </c>
      <c r="AD409">
        <f>VLOOKUP($A409,[1]Sheet1!$1:$1048576,43,FALSE)</f>
        <v>9</v>
      </c>
      <c r="AE409" t="str">
        <f>VLOOKUP($A409,[1]Sheet1!$1:$1048576,46,FALSE)</f>
        <v>IDT8_UDI_49</v>
      </c>
      <c r="AF409">
        <f>VLOOKUP($A409,[1]Sheet1!$1:$1048576,48,FALSE)</f>
        <v>4</v>
      </c>
      <c r="AG409" t="str">
        <f>VLOOKUP($A409,[1]Sheet1!$1:$1048576,49,FALSE)</f>
        <v>KB</v>
      </c>
      <c r="AH409">
        <f>VLOOKUP($A409,[1]Sheet1!$1:$1048576,72,FALSE)</f>
        <v>3.96</v>
      </c>
      <c r="AI409" s="1">
        <f>VLOOKUP($A409,[1]Sheet1!$1:$1048576,74,FALSE)</f>
        <v>44670</v>
      </c>
      <c r="AV409">
        <f>_xlfn.IFNA(VLOOKUP($C409,[1]akclindata!$A:$U,17,FALSE),"NA")</f>
        <v>5</v>
      </c>
      <c r="AW409">
        <f>_xlfn.IFNA(VLOOKUP($C409,[1]akclindata!$A:$U,17,FALSE),"NA")</f>
        <v>5</v>
      </c>
      <c r="AX409">
        <f>_xlfn.IFNA(VLOOKUP($C409,[1]akclindata!$A:$U,7,FALSE),"NA")</f>
        <v>2</v>
      </c>
      <c r="AY409">
        <f>_xlfn.IFNA(VLOOKUP($C409,[1]akclindata!$A:$U,8,FALSE),"NA")</f>
        <v>4</v>
      </c>
      <c r="AZ409">
        <f>_xlfn.IFNA(VLOOKUP($C409,[1]akclindata!$A:$U,9,FALSE),"NA")</f>
        <v>3.8</v>
      </c>
      <c r="BA409" t="str">
        <f>_xlfn.IFNA(VLOOKUP($C409,[1]akclindata!$A:$U,10,FALSE),"NA")</f>
        <v>N</v>
      </c>
      <c r="BB409" t="str">
        <f>_xlfn.IFNA(VLOOKUP($C409,[1]akclindata!$A:$U,11,FALSE),"NA")</f>
        <v>N</v>
      </c>
      <c r="BC409" s="1">
        <f>_xlfn.IFNA(VLOOKUP($C409,[1]akclindata!$A:$U,6,FALSE),"NA")</f>
        <v>44300</v>
      </c>
      <c r="BD409" s="1">
        <f>_xlfn.IFNA(VLOOKUP($C409,[1]akclindata!$A:$U,18,FALSE),"NA")</f>
        <v>0</v>
      </c>
      <c r="BE409" s="1">
        <f>_xlfn.IFNA(VLOOKUP($C409,[1]akclindata!$A:$U,19,FALSE),"NA")</f>
        <v>44350</v>
      </c>
      <c r="BF409" s="1" t="str">
        <f>_xlfn.IFNA(VLOOKUP($C409,[1]akclindata!$A:$U,20,FALSE),"NA")</f>
        <v>N</v>
      </c>
      <c r="BG409">
        <f>_xlfn.IFNA(VLOOKUP($C409,[1]akclindata!$A:$U,21,FALSE),"NA")</f>
        <v>0</v>
      </c>
      <c r="BH409" s="1" t="str">
        <f>_xlfn.IFNA(VLOOKUP($C409,[2]Sheet1!$1:$1048576,6,FALSE),_xlfn.IFNA(VLOOKUP($C409,'[2]Transfer 06.03.22'!$1:$1048576,7,FALSE),_xlfn.IFNA(VLOOKUP($C409,'[2]Transfer 06.08.22'!$1:$1048576,7,FALSE),"None")))</f>
        <v>No Prior Treatment</v>
      </c>
    </row>
    <row r="410" spans="1:60" x14ac:dyDescent="0.25">
      <c r="A410" t="s">
        <v>820</v>
      </c>
      <c r="C410" t="s">
        <v>211</v>
      </c>
      <c r="D410">
        <v>0</v>
      </c>
      <c r="E410" s="5">
        <f>VLOOKUP($A410,[1]Sheet1!$1:$1048576,3,FALSE)</f>
        <v>4</v>
      </c>
      <c r="F410" s="1">
        <f>VLOOKUP(A410,[1]Sheet1!$1:$1048576,4,FALSE)</f>
        <v>44465</v>
      </c>
      <c r="G410" t="str">
        <f>_xlfn.IFNA(VLOOKUP($A410,[1]Sheet1!$1:$1048576,6,FALSE),"No")</f>
        <v>Yes</v>
      </c>
      <c r="H410" t="s">
        <v>49</v>
      </c>
      <c r="I410" s="1" t="str">
        <f>VLOOKUP($A410,[1]Sheet1!$1:$1048576,12,FALSE)</f>
        <v>HCC</v>
      </c>
      <c r="J410" t="s">
        <v>73</v>
      </c>
      <c r="K410" s="5">
        <v>2</v>
      </c>
      <c r="L410">
        <f>VLOOKUP($A410,[1]Sheet1!$1:$1048576,8,FALSE)</f>
        <v>54</v>
      </c>
      <c r="M410" s="1">
        <f>VLOOKUP($A410,[1]Sheet1!$1:$1048576,9,FALSE)</f>
        <v>42597</v>
      </c>
      <c r="N410" t="str">
        <f>VLOOKUP($A410,[1]Sheet1!$1:$1048576,10,FALSE)</f>
        <v>C</v>
      </c>
      <c r="O410">
        <f>VLOOKUP($A410,[1]Sheet1!$1:$1048576,11,FALSE)</f>
        <v>5</v>
      </c>
      <c r="P410">
        <f>_xlfn.IFNA(VLOOKUP($C410,[1]akclindata!$A:$U,17,FALSE),"NA")</f>
        <v>167.5</v>
      </c>
      <c r="Q410" t="s">
        <v>40</v>
      </c>
      <c r="S410">
        <f>_xlfn.IFNA(VLOOKUP($C410,[1]akclindata!$A:$U,14,FALSE),"NA")</f>
        <v>23.92</v>
      </c>
      <c r="T410" t="str">
        <f>_xlfn.IFNA(VLOOKUP($C410,[1]akclindata!$A:$U,16,FALSE),"NA")</f>
        <v>Idiopathic</v>
      </c>
      <c r="U410" t="str">
        <f>_xlfn.IFNA(VLOOKUP($C410,[1]akclindata!$A:$U,15,FALSE),"NA")</f>
        <v>Unknown</v>
      </c>
      <c r="X410" s="1">
        <f>VLOOKUP($A410,[1]Sheet1!$1:$1048576,17,FALSE)</f>
        <v>44466</v>
      </c>
      <c r="Y410">
        <f>VLOOKUP($A410,[1]Sheet1!$1:$1048576,18,FALSE)</f>
        <v>4</v>
      </c>
      <c r="Z410" t="str">
        <f>VLOOKUP($A410,[1]Sheet1!$1:$1048576,19,FALSE)</f>
        <v>KB</v>
      </c>
      <c r="AA410">
        <f>VLOOKUP($A410,[1]Sheet1!$1:$1048576,35,FALSE)</f>
        <v>68.80285714285715</v>
      </c>
      <c r="AB410">
        <f>VLOOKUP($A410,[1]Sheet1!$1:$1048576,40,FALSE)</f>
        <v>15</v>
      </c>
      <c r="AC410" s="1">
        <f>VLOOKUP($A410,[1]Sheet1!$1:$1048576,44,FALSE)</f>
        <v>44602</v>
      </c>
      <c r="AD410">
        <f>VLOOKUP($A410,[1]Sheet1!$1:$1048576,43,FALSE)</f>
        <v>9</v>
      </c>
      <c r="AE410" t="str">
        <f>VLOOKUP($A410,[1]Sheet1!$1:$1048576,46,FALSE)</f>
        <v>IDT8_UDI_50</v>
      </c>
      <c r="AF410">
        <f>VLOOKUP($A410,[1]Sheet1!$1:$1048576,48,FALSE)</f>
        <v>4</v>
      </c>
      <c r="AG410" t="str">
        <f>VLOOKUP($A410,[1]Sheet1!$1:$1048576,49,FALSE)</f>
        <v>KB</v>
      </c>
      <c r="AH410">
        <f>VLOOKUP($A410,[1]Sheet1!$1:$1048576,72,FALSE)</f>
        <v>9.18</v>
      </c>
      <c r="AI410" s="1">
        <f>VLOOKUP($A410,[1]Sheet1!$1:$1048576,74,FALSE)</f>
        <v>44670</v>
      </c>
      <c r="AV410">
        <f>_xlfn.IFNA(VLOOKUP($C410,[1]akclindata!$A:$U,17,FALSE),"NA")</f>
        <v>167.5</v>
      </c>
      <c r="AW410">
        <f>_xlfn.IFNA(VLOOKUP($C410,[1]akclindata!$A:$U,17,FALSE),"NA")</f>
        <v>167.5</v>
      </c>
      <c r="AX410">
        <f>_xlfn.IFNA(VLOOKUP($C410,[1]akclindata!$A:$U,7,FALSE),"NA")</f>
        <v>10</v>
      </c>
      <c r="AY410">
        <f>_xlfn.IFNA(VLOOKUP($C410,[1]akclindata!$A:$U,8,FALSE),"NA")</f>
        <v>7.9</v>
      </c>
      <c r="AZ410">
        <f>_xlfn.IFNA(VLOOKUP($C410,[1]akclindata!$A:$U,9,FALSE),"NA")</f>
        <v>7.4</v>
      </c>
      <c r="BA410" t="str">
        <f>_xlfn.IFNA(VLOOKUP($C410,[1]akclindata!$A:$U,10,FALSE),"NA")</f>
        <v>Y</v>
      </c>
      <c r="BB410" t="str">
        <f>_xlfn.IFNA(VLOOKUP($C410,[1]akclindata!$A:$U,11,FALSE),"NA")</f>
        <v>Y (bone)</v>
      </c>
      <c r="BC410" s="1">
        <f>_xlfn.IFNA(VLOOKUP($C410,[1]akclindata!$A:$U,6,FALSE),"NA")</f>
        <v>42543</v>
      </c>
      <c r="BD410" s="1">
        <f>_xlfn.IFNA(VLOOKUP($C410,[1]akclindata!$A:$U,18,FALSE),"NA")</f>
        <v>0</v>
      </c>
      <c r="BE410" s="1">
        <f>_xlfn.IFNA(VLOOKUP($C410,[1]akclindata!$A:$U,19,FALSE),"NA")</f>
        <v>42789</v>
      </c>
      <c r="BF410" s="1" t="str">
        <f>_xlfn.IFNA(VLOOKUP($C410,[1]akclindata!$A:$U,20,FALSE),"NA")</f>
        <v>Y (3/15/17)</v>
      </c>
      <c r="BG410">
        <f>_xlfn.IFNA(VLOOKUP($C410,[1]akclindata!$A:$U,21,FALSE),"NA")</f>
        <v>0</v>
      </c>
      <c r="BH410" s="1">
        <f>_xlfn.IFNA(VLOOKUP($C410,[2]Sheet1!$1:$1048576,6,FALSE),_xlfn.IFNA(VLOOKUP($C410,'[2]Transfer 06.03.22'!$1:$1048576,7,FALSE),_xlfn.IFNA(VLOOKUP($C410,'[2]Transfer 06.08.22'!$1:$1048576,7,FALSE),"None")))</f>
        <v>42578</v>
      </c>
    </row>
    <row r="411" spans="1:60" x14ac:dyDescent="0.25">
      <c r="A411" t="s">
        <v>821</v>
      </c>
      <c r="C411" t="s">
        <v>822</v>
      </c>
      <c r="D411">
        <v>1</v>
      </c>
      <c r="E411" s="5">
        <f>VLOOKUP($A411,[1]Sheet1!$1:$1048576,3,FALSE)</f>
        <v>1</v>
      </c>
      <c r="F411" s="1">
        <f>VLOOKUP(A411,[1]Sheet1!$1:$1048576,4,FALSE)</f>
        <v>44594</v>
      </c>
      <c r="G411" t="str">
        <f>_xlfn.IFNA(VLOOKUP($A411,[1]Sheet1!$1:$1048576,6,FALSE),"No")</f>
        <v>No</v>
      </c>
      <c r="H411" t="s">
        <v>49</v>
      </c>
      <c r="I411" s="1" t="str">
        <f>VLOOKUP($A411,[1]Sheet1!$1:$1048576,12,FALSE)</f>
        <v>Cirrhosis</v>
      </c>
      <c r="J411" t="s">
        <v>73</v>
      </c>
      <c r="K411" s="5">
        <v>2</v>
      </c>
      <c r="L411">
        <f>VLOOKUP($A411,[1]Sheet1!$1:$1048576,8,FALSE)</f>
        <v>71</v>
      </c>
      <c r="M411" s="1">
        <f>VLOOKUP($A411,[1]Sheet1!$1:$1048576,9,FALSE)</f>
        <v>43389</v>
      </c>
      <c r="N411">
        <f>VLOOKUP($A411,[1]Sheet1!$1:$1048576,10,FALSE)</f>
        <v>0</v>
      </c>
      <c r="O411">
        <f>VLOOKUP($A411,[1]Sheet1!$1:$1048576,11,FALSE)</f>
        <v>7</v>
      </c>
      <c r="P411">
        <f>_xlfn.IFNA(VLOOKUP($C411,[1]akclindata!$A:$U,17,FALSE),"NA")</f>
        <v>3</v>
      </c>
      <c r="Q411" t="s">
        <v>40</v>
      </c>
      <c r="S411">
        <f>_xlfn.IFNA(VLOOKUP($C411,[1]akclindata!$A:$U,14,FALSE),"NA")</f>
        <v>22.06</v>
      </c>
      <c r="T411" t="str">
        <f>_xlfn.IFNA(VLOOKUP($C411,[1]akclindata!$A:$U,16,FALSE),"NA")</f>
        <v>HCV,  cirrhosis</v>
      </c>
      <c r="U411" t="str">
        <f>_xlfn.IFNA(VLOOKUP($C411,[1]akclindata!$A:$U,15,FALSE),"NA")</f>
        <v>Black or African American</v>
      </c>
      <c r="X411" s="1">
        <f>VLOOKUP($A411,[1]Sheet1!$1:$1048576,17,FALSE)</f>
        <v>44596</v>
      </c>
      <c r="Y411">
        <f>VLOOKUP($A411,[1]Sheet1!$1:$1048576,18,FALSE)</f>
        <v>11</v>
      </c>
      <c r="Z411" t="str">
        <f>VLOOKUP($A411,[1]Sheet1!$1:$1048576,19,FALSE)</f>
        <v>KB</v>
      </c>
      <c r="AA411">
        <f>VLOOKUP($A411,[1]Sheet1!$1:$1048576,35,FALSE)</f>
        <v>10.42</v>
      </c>
      <c r="AB411">
        <f>VLOOKUP($A411,[1]Sheet1!$1:$1048576,40,FALSE)</f>
        <v>9.3780000000000001</v>
      </c>
      <c r="AC411" s="1">
        <f>VLOOKUP($A411,[1]Sheet1!$1:$1048576,44,FALSE)</f>
        <v>44602</v>
      </c>
      <c r="AD411">
        <f>VLOOKUP($A411,[1]Sheet1!$1:$1048576,43,FALSE)</f>
        <v>9</v>
      </c>
      <c r="AE411" t="str">
        <f>VLOOKUP($A411,[1]Sheet1!$1:$1048576,46,FALSE)</f>
        <v>IDT8_UDI_60</v>
      </c>
      <c r="AF411">
        <f>VLOOKUP($A411,[1]Sheet1!$1:$1048576,48,FALSE)</f>
        <v>4</v>
      </c>
      <c r="AG411" t="str">
        <f>VLOOKUP($A411,[1]Sheet1!$1:$1048576,49,FALSE)</f>
        <v>KB</v>
      </c>
      <c r="AH411">
        <f>VLOOKUP($A411,[1]Sheet1!$1:$1048576,72,FALSE)</f>
        <v>6.74</v>
      </c>
      <c r="AI411" s="1">
        <f>VLOOKUP($A411,[1]Sheet1!$1:$1048576,74,FALSE)</f>
        <v>44670</v>
      </c>
      <c r="AV411">
        <f>_xlfn.IFNA(VLOOKUP($C411,[1]akclindata!$A:$U,17,FALSE),"NA")</f>
        <v>3</v>
      </c>
      <c r="AW411">
        <f>_xlfn.IFNA(VLOOKUP($C411,[1]akclindata!$A:$U,17,FALSE),"NA")</f>
        <v>3</v>
      </c>
      <c r="AX411">
        <f>_xlfn.IFNA(VLOOKUP($C411,[1]akclindata!$A:$U,7,FALSE),"NA")</f>
        <v>0</v>
      </c>
      <c r="AY411">
        <f>_xlfn.IFNA(VLOOKUP($C411,[1]akclindata!$A:$U,8,FALSE),"NA")</f>
        <v>0</v>
      </c>
      <c r="AZ411">
        <f>_xlfn.IFNA(VLOOKUP($C411,[1]akclindata!$A:$U,9,FALSE),"NA")</f>
        <v>0</v>
      </c>
      <c r="BA411">
        <f>_xlfn.IFNA(VLOOKUP($C411,[1]akclindata!$A:$U,10,FALSE),"NA")</f>
        <v>0</v>
      </c>
      <c r="BB411">
        <f>_xlfn.IFNA(VLOOKUP($C411,[1]akclindata!$A:$U,11,FALSE),"NA")</f>
        <v>0</v>
      </c>
      <c r="BC411" s="1">
        <f>_xlfn.IFNA(VLOOKUP($C411,[1]akclindata!$A:$U,6,FALSE),"NA")</f>
        <v>43361</v>
      </c>
      <c r="BD411" s="1">
        <f>_xlfn.IFNA(VLOOKUP($C411,[1]akclindata!$A:$U,18,FALSE),"NA")</f>
        <v>0</v>
      </c>
      <c r="BE411" s="1">
        <f>_xlfn.IFNA(VLOOKUP($C411,[1]akclindata!$A:$U,19,FALSE),"NA")</f>
        <v>43558</v>
      </c>
      <c r="BF411" s="1" t="str">
        <f>_xlfn.IFNA(VLOOKUP($C411,[1]akclindata!$A:$U,20,FALSE),"NA")</f>
        <v>Y (4/3/19)</v>
      </c>
      <c r="BG411">
        <f>_xlfn.IFNA(VLOOKUP($C411,[1]akclindata!$A:$U,21,FALSE),"NA")</f>
        <v>0</v>
      </c>
    </row>
    <row r="412" spans="1:60" x14ac:dyDescent="0.25">
      <c r="A412" t="s">
        <v>823</v>
      </c>
      <c r="C412" t="s">
        <v>824</v>
      </c>
      <c r="D412">
        <v>1</v>
      </c>
      <c r="E412" s="5">
        <f>VLOOKUP($A412,[1]Sheet1!$1:$1048576,3,FALSE)</f>
        <v>1</v>
      </c>
      <c r="F412" s="1">
        <f>VLOOKUP(A412,[1]Sheet1!$1:$1048576,4,FALSE)</f>
        <v>44594</v>
      </c>
      <c r="G412" t="str">
        <f>_xlfn.IFNA(VLOOKUP($A412,[1]Sheet1!$1:$1048576,6,FALSE),"No")</f>
        <v>No</v>
      </c>
      <c r="H412" t="s">
        <v>49</v>
      </c>
      <c r="I412" s="1" t="str">
        <f>VLOOKUP($A412,[1]Sheet1!$1:$1048576,12,FALSE)</f>
        <v>Cirrhosis</v>
      </c>
      <c r="J412" t="s">
        <v>73</v>
      </c>
      <c r="K412" s="5">
        <v>2</v>
      </c>
      <c r="L412">
        <f>VLOOKUP($A412,[1]Sheet1!$1:$1048576,8,FALSE)</f>
        <v>62</v>
      </c>
      <c r="M412" s="1">
        <f>VLOOKUP($A412,[1]Sheet1!$1:$1048576,9,FALSE)</f>
        <v>43452</v>
      </c>
      <c r="N412">
        <f>VLOOKUP($A412,[1]Sheet1!$1:$1048576,10,FALSE)</f>
        <v>0</v>
      </c>
      <c r="O412">
        <f>VLOOKUP($A412,[1]Sheet1!$1:$1048576,11,FALSE)</f>
        <v>5</v>
      </c>
      <c r="P412">
        <f>_xlfn.IFNA(VLOOKUP($C412,[1]akclindata!$A:$U,17,FALSE),"NA")</f>
        <v>4</v>
      </c>
      <c r="Q412" t="s">
        <v>40</v>
      </c>
      <c r="S412">
        <f>_xlfn.IFNA(VLOOKUP($C412,[1]akclindata!$A:$U,14,FALSE),"NA")</f>
        <v>25</v>
      </c>
      <c r="T412" t="str">
        <f>_xlfn.IFNA(VLOOKUP($C412,[1]akclindata!$A:$U,16,FALSE),"NA")</f>
        <v>HCV, Alcoholic cirrhosis</v>
      </c>
      <c r="U412" t="str">
        <f>_xlfn.IFNA(VLOOKUP($C412,[1]akclindata!$A:$U,15,FALSE),"NA")</f>
        <v>Black or African American</v>
      </c>
      <c r="X412" s="1">
        <f>VLOOKUP($A412,[1]Sheet1!$1:$1048576,17,FALSE)</f>
        <v>44596</v>
      </c>
      <c r="Y412">
        <f>VLOOKUP($A412,[1]Sheet1!$1:$1048576,18,FALSE)</f>
        <v>11</v>
      </c>
      <c r="Z412" t="str">
        <f>VLOOKUP($A412,[1]Sheet1!$1:$1048576,19,FALSE)</f>
        <v>KB</v>
      </c>
      <c r="AA412">
        <f>VLOOKUP($A412,[1]Sheet1!$1:$1048576,35,FALSE)</f>
        <v>16.910526315789475</v>
      </c>
      <c r="AB412">
        <f>VLOOKUP($A412,[1]Sheet1!$1:$1048576,40,FALSE)</f>
        <v>15</v>
      </c>
      <c r="AC412" s="1">
        <f>VLOOKUP($A412,[1]Sheet1!$1:$1048576,44,FALSE)</f>
        <v>44602</v>
      </c>
      <c r="AD412">
        <f>VLOOKUP($A412,[1]Sheet1!$1:$1048576,43,FALSE)</f>
        <v>9</v>
      </c>
      <c r="AE412" t="str">
        <f>VLOOKUP($A412,[1]Sheet1!$1:$1048576,46,FALSE)</f>
        <v>IDT8_UDI_63</v>
      </c>
      <c r="AF412">
        <f>VLOOKUP($A412,[1]Sheet1!$1:$1048576,48,FALSE)</f>
        <v>4</v>
      </c>
      <c r="AG412" t="str">
        <f>VLOOKUP($A412,[1]Sheet1!$1:$1048576,49,FALSE)</f>
        <v>KB</v>
      </c>
      <c r="AH412">
        <f>VLOOKUP($A412,[1]Sheet1!$1:$1048576,72,FALSE)</f>
        <v>9.4</v>
      </c>
      <c r="AI412" s="1">
        <f>VLOOKUP($A412,[1]Sheet1!$1:$1048576,74,FALSE)</f>
        <v>44670</v>
      </c>
      <c r="AV412">
        <f>_xlfn.IFNA(VLOOKUP($C412,[1]akclindata!$A:$U,17,FALSE),"NA")</f>
        <v>4</v>
      </c>
      <c r="AW412">
        <f>_xlfn.IFNA(VLOOKUP($C412,[1]akclindata!$A:$U,17,FALSE),"NA")</f>
        <v>4</v>
      </c>
      <c r="AX412">
        <f>_xlfn.IFNA(VLOOKUP($C412,[1]akclindata!$A:$U,7,FALSE),"NA")</f>
        <v>0</v>
      </c>
      <c r="AY412">
        <f>_xlfn.IFNA(VLOOKUP($C412,[1]akclindata!$A:$U,8,FALSE),"NA")</f>
        <v>0</v>
      </c>
      <c r="AZ412">
        <f>_xlfn.IFNA(VLOOKUP($C412,[1]akclindata!$A:$U,9,FALSE),"NA")</f>
        <v>0</v>
      </c>
      <c r="BA412">
        <f>_xlfn.IFNA(VLOOKUP($C412,[1]akclindata!$A:$U,10,FALSE),"NA")</f>
        <v>0</v>
      </c>
      <c r="BB412">
        <f>_xlfn.IFNA(VLOOKUP($C412,[1]akclindata!$A:$U,11,FALSE),"NA")</f>
        <v>0</v>
      </c>
      <c r="BC412" s="1" t="str">
        <f>_xlfn.IFNA(VLOOKUP($C412,[1]akclindata!$A:$U,6,FALSE),"NA")</f>
        <v>1/3/19 (US)</v>
      </c>
      <c r="BD412" s="1">
        <f>_xlfn.IFNA(VLOOKUP($C412,[1]akclindata!$A:$U,18,FALSE),"NA")</f>
        <v>0</v>
      </c>
      <c r="BE412" s="1">
        <f>_xlfn.IFNA(VLOOKUP($C412,[1]akclindata!$A:$U,19,FALSE),"NA")</f>
        <v>44175</v>
      </c>
      <c r="BF412" s="1" t="str">
        <f>_xlfn.IFNA(VLOOKUP($C412,[1]akclindata!$A:$U,20,FALSE),"NA")</f>
        <v>N</v>
      </c>
      <c r="BG412">
        <f>_xlfn.IFNA(VLOOKUP($C412,[1]akclindata!$A:$U,21,FALSE),"NA")</f>
        <v>0</v>
      </c>
    </row>
    <row r="413" spans="1:60" x14ac:dyDescent="0.25">
      <c r="A413" t="s">
        <v>825</v>
      </c>
      <c r="C413" t="s">
        <v>826</v>
      </c>
      <c r="D413">
        <v>1</v>
      </c>
      <c r="E413" s="5">
        <f>VLOOKUP($A413,[1]Sheet1!$1:$1048576,3,FALSE)</f>
        <v>1</v>
      </c>
      <c r="F413" s="1">
        <f>VLOOKUP(A413,[1]Sheet1!$1:$1048576,4,FALSE)</f>
        <v>44594</v>
      </c>
      <c r="G413" t="str">
        <f>_xlfn.IFNA(VLOOKUP($A413,[1]Sheet1!$1:$1048576,6,FALSE),"No")</f>
        <v>No</v>
      </c>
      <c r="H413" t="s">
        <v>49</v>
      </c>
      <c r="I413" s="1" t="str">
        <f>VLOOKUP($A413,[1]Sheet1!$1:$1048576,12,FALSE)</f>
        <v>Cirrhosis</v>
      </c>
      <c r="J413" t="s">
        <v>73</v>
      </c>
      <c r="K413" s="5">
        <v>2</v>
      </c>
      <c r="L413">
        <f>VLOOKUP($A413,[1]Sheet1!$1:$1048576,8,FALSE)</f>
        <v>57</v>
      </c>
      <c r="M413" s="1">
        <f>VLOOKUP($A413,[1]Sheet1!$1:$1048576,9,FALSE)</f>
        <v>43452</v>
      </c>
      <c r="N413">
        <f>VLOOKUP($A413,[1]Sheet1!$1:$1048576,10,FALSE)</f>
        <v>0</v>
      </c>
      <c r="O413">
        <f>VLOOKUP($A413,[1]Sheet1!$1:$1048576,11,FALSE)</f>
        <v>5</v>
      </c>
      <c r="P413">
        <f>_xlfn.IFNA(VLOOKUP($C413,[1]akclindata!$A:$U,17,FALSE),"NA")</f>
        <v>8.1</v>
      </c>
      <c r="Q413" t="s">
        <v>40</v>
      </c>
      <c r="S413">
        <f>_xlfn.IFNA(VLOOKUP($C413,[1]akclindata!$A:$U,14,FALSE),"NA")</f>
        <v>36.61</v>
      </c>
      <c r="T413" t="str">
        <f>_xlfn.IFNA(VLOOKUP($C413,[1]akclindata!$A:$U,16,FALSE),"NA")</f>
        <v>HCV, Alcoholic cirrhosis</v>
      </c>
      <c r="U413" t="str">
        <f>_xlfn.IFNA(VLOOKUP($C413,[1]akclindata!$A:$U,15,FALSE),"NA")</f>
        <v>White or Caucasian</v>
      </c>
      <c r="X413" s="1">
        <f>VLOOKUP($A413,[1]Sheet1!$1:$1048576,17,FALSE)</f>
        <v>44596</v>
      </c>
      <c r="Y413">
        <f>VLOOKUP($A413,[1]Sheet1!$1:$1048576,18,FALSE)</f>
        <v>11</v>
      </c>
      <c r="Z413" t="str">
        <f>VLOOKUP($A413,[1]Sheet1!$1:$1048576,19,FALSE)</f>
        <v>KB</v>
      </c>
      <c r="AA413">
        <f>VLOOKUP($A413,[1]Sheet1!$1:$1048576,35,FALSE)</f>
        <v>38.782499999999999</v>
      </c>
      <c r="AB413">
        <f>VLOOKUP($A413,[1]Sheet1!$1:$1048576,40,FALSE)</f>
        <v>15</v>
      </c>
      <c r="AC413" s="1">
        <f>VLOOKUP($A413,[1]Sheet1!$1:$1048576,44,FALSE)</f>
        <v>44602</v>
      </c>
      <c r="AD413">
        <f>VLOOKUP($A413,[1]Sheet1!$1:$1048576,43,FALSE)</f>
        <v>9</v>
      </c>
      <c r="AE413" t="str">
        <f>VLOOKUP($A413,[1]Sheet1!$1:$1048576,46,FALSE)</f>
        <v>IDT8_UDI_71</v>
      </c>
      <c r="AF413">
        <f>VLOOKUP($A413,[1]Sheet1!$1:$1048576,48,FALSE)</f>
        <v>4</v>
      </c>
      <c r="AG413" t="str">
        <f>VLOOKUP($A413,[1]Sheet1!$1:$1048576,49,FALSE)</f>
        <v>KB</v>
      </c>
      <c r="AH413">
        <f>VLOOKUP($A413,[1]Sheet1!$1:$1048576,72,FALSE)</f>
        <v>9.32</v>
      </c>
      <c r="AI413" s="1">
        <f>VLOOKUP($A413,[1]Sheet1!$1:$1048576,74,FALSE)</f>
        <v>44670</v>
      </c>
      <c r="AV413">
        <f>_xlfn.IFNA(VLOOKUP($C413,[1]akclindata!$A:$U,17,FALSE),"NA")</f>
        <v>8.1</v>
      </c>
      <c r="AW413">
        <f>_xlfn.IFNA(VLOOKUP($C413,[1]akclindata!$A:$U,17,FALSE),"NA")</f>
        <v>8.1</v>
      </c>
      <c r="AX413">
        <f>_xlfn.IFNA(VLOOKUP($C413,[1]akclindata!$A:$U,7,FALSE),"NA")</f>
        <v>0</v>
      </c>
      <c r="AY413">
        <f>_xlfn.IFNA(VLOOKUP($C413,[1]akclindata!$A:$U,8,FALSE),"NA")</f>
        <v>0</v>
      </c>
      <c r="AZ413">
        <f>_xlfn.IFNA(VLOOKUP($C413,[1]akclindata!$A:$U,9,FALSE),"NA")</f>
        <v>0</v>
      </c>
      <c r="BA413">
        <f>_xlfn.IFNA(VLOOKUP($C413,[1]akclindata!$A:$U,10,FALSE),"NA")</f>
        <v>0</v>
      </c>
      <c r="BB413">
        <f>_xlfn.IFNA(VLOOKUP($C413,[1]akclindata!$A:$U,11,FALSE),"NA")</f>
        <v>0</v>
      </c>
      <c r="BC413" s="1">
        <f>_xlfn.IFNA(VLOOKUP($C413,[1]akclindata!$A:$U,6,FALSE),"NA")</f>
        <v>43237</v>
      </c>
      <c r="BD413" s="1">
        <f>_xlfn.IFNA(VLOOKUP($C413,[1]akclindata!$A:$U,18,FALSE),"NA")</f>
        <v>0</v>
      </c>
      <c r="BE413" s="1">
        <f>_xlfn.IFNA(VLOOKUP($C413,[1]akclindata!$A:$U,19,FALSE),"NA")</f>
        <v>44151</v>
      </c>
      <c r="BF413" s="1" t="str">
        <f>_xlfn.IFNA(VLOOKUP($C413,[1]akclindata!$A:$U,20,FALSE),"NA")</f>
        <v>N</v>
      </c>
      <c r="BG413">
        <f>_xlfn.IFNA(VLOOKUP($C413,[1]akclindata!$A:$U,21,FALSE),"NA")</f>
        <v>0</v>
      </c>
    </row>
    <row r="414" spans="1:60" x14ac:dyDescent="0.25">
      <c r="A414" t="s">
        <v>827</v>
      </c>
      <c r="C414" t="s">
        <v>828</v>
      </c>
      <c r="D414">
        <v>1</v>
      </c>
      <c r="E414" s="5">
        <f>VLOOKUP($A414,[1]Sheet1!$1:$1048576,3,FALSE)</f>
        <v>1</v>
      </c>
      <c r="F414" s="1">
        <f>VLOOKUP(A414,[1]Sheet1!$1:$1048576,4,FALSE)</f>
        <v>44594</v>
      </c>
      <c r="G414" t="str">
        <f>_xlfn.IFNA(VLOOKUP($A414,[1]Sheet1!$1:$1048576,6,FALSE),"No")</f>
        <v>No</v>
      </c>
      <c r="H414" t="s">
        <v>49</v>
      </c>
      <c r="I414" s="1" t="str">
        <f>VLOOKUP($A414,[1]Sheet1!$1:$1048576,12,FALSE)</f>
        <v>Cirrhosis</v>
      </c>
      <c r="J414" t="s">
        <v>73</v>
      </c>
      <c r="K414" s="5">
        <v>2</v>
      </c>
      <c r="L414">
        <f>VLOOKUP($A414,[1]Sheet1!$1:$1048576,8,FALSE)</f>
        <v>63</v>
      </c>
      <c r="M414" s="1">
        <f>VLOOKUP($A414,[1]Sheet1!$1:$1048576,9,FALSE)</f>
        <v>43431</v>
      </c>
      <c r="N414">
        <f>VLOOKUP($A414,[1]Sheet1!$1:$1048576,10,FALSE)</f>
        <v>0</v>
      </c>
      <c r="O414">
        <f>VLOOKUP($A414,[1]Sheet1!$1:$1048576,11,FALSE)</f>
        <v>4</v>
      </c>
      <c r="P414">
        <f>_xlfn.IFNA(VLOOKUP($C414,[1]akclindata!$A:$U,17,FALSE),"NA")</f>
        <v>5.5</v>
      </c>
      <c r="Q414" t="s">
        <v>40</v>
      </c>
      <c r="S414">
        <f>_xlfn.IFNA(VLOOKUP($C414,[1]akclindata!$A:$U,14,FALSE),"NA")</f>
        <v>23.73</v>
      </c>
      <c r="T414" t="str">
        <f>_xlfn.IFNA(VLOOKUP($C414,[1]akclindata!$A:$U,16,FALSE),"NA")</f>
        <v>HCV,  cirrhosis</v>
      </c>
      <c r="U414" t="str">
        <f>_xlfn.IFNA(VLOOKUP($C414,[1]akclindata!$A:$U,15,FALSE),"NA")</f>
        <v>Black or African American</v>
      </c>
      <c r="X414" s="1">
        <f>VLOOKUP($A414,[1]Sheet1!$1:$1048576,17,FALSE)</f>
        <v>44596</v>
      </c>
      <c r="Y414">
        <f>VLOOKUP($A414,[1]Sheet1!$1:$1048576,18,FALSE)</f>
        <v>11</v>
      </c>
      <c r="Z414" t="str">
        <f>VLOOKUP($A414,[1]Sheet1!$1:$1048576,19,FALSE)</f>
        <v>KB</v>
      </c>
      <c r="AA414">
        <f>VLOOKUP($A414,[1]Sheet1!$1:$1048576,35,FALSE)</f>
        <v>4.6619999999999999</v>
      </c>
      <c r="AB414">
        <f>VLOOKUP($A414,[1]Sheet1!$1:$1048576,40,FALSE)</f>
        <v>13.985999999999999</v>
      </c>
      <c r="AC414" s="1">
        <f>VLOOKUP($A414,[1]Sheet1!$1:$1048576,44,FALSE)</f>
        <v>44602</v>
      </c>
      <c r="AD414">
        <f>VLOOKUP($A414,[1]Sheet1!$1:$1048576,43,FALSE)</f>
        <v>9</v>
      </c>
      <c r="AE414" t="str">
        <f>VLOOKUP($A414,[1]Sheet1!$1:$1048576,46,FALSE)</f>
        <v>IDT8_UDI_72</v>
      </c>
      <c r="AF414">
        <f>VLOOKUP($A414,[1]Sheet1!$1:$1048576,48,FALSE)</f>
        <v>4</v>
      </c>
      <c r="AG414" t="str">
        <f>VLOOKUP($A414,[1]Sheet1!$1:$1048576,49,FALSE)</f>
        <v>KB</v>
      </c>
      <c r="AH414">
        <f>VLOOKUP($A414,[1]Sheet1!$1:$1048576,72,FALSE)</f>
        <v>8.32</v>
      </c>
      <c r="AI414" s="1">
        <f>VLOOKUP($A414,[1]Sheet1!$1:$1048576,74,FALSE)</f>
        <v>44670</v>
      </c>
      <c r="AV414">
        <f>_xlfn.IFNA(VLOOKUP($C414,[1]akclindata!$A:$U,17,FALSE),"NA")</f>
        <v>5.5</v>
      </c>
      <c r="AW414">
        <f>_xlfn.IFNA(VLOOKUP($C414,[1]akclindata!$A:$U,17,FALSE),"NA")</f>
        <v>5.5</v>
      </c>
      <c r="AX414">
        <f>_xlfn.IFNA(VLOOKUP($C414,[1]akclindata!$A:$U,7,FALSE),"NA")</f>
        <v>0</v>
      </c>
      <c r="AY414">
        <f>_xlfn.IFNA(VLOOKUP($C414,[1]akclindata!$A:$U,8,FALSE),"NA")</f>
        <v>0</v>
      </c>
      <c r="AZ414">
        <f>_xlfn.IFNA(VLOOKUP($C414,[1]akclindata!$A:$U,9,FALSE),"NA")</f>
        <v>0</v>
      </c>
      <c r="BA414">
        <f>_xlfn.IFNA(VLOOKUP($C414,[1]akclindata!$A:$U,10,FALSE),"NA")</f>
        <v>0</v>
      </c>
      <c r="BB414">
        <f>_xlfn.IFNA(VLOOKUP($C414,[1]akclindata!$A:$U,11,FALSE),"NA")</f>
        <v>0</v>
      </c>
      <c r="BC414" s="1">
        <f>_xlfn.IFNA(VLOOKUP($C414,[1]akclindata!$A:$U,6,FALSE),"NA")</f>
        <v>43364</v>
      </c>
      <c r="BD414" s="1">
        <f>_xlfn.IFNA(VLOOKUP($C414,[1]akclindata!$A:$U,18,FALSE),"NA")</f>
        <v>0</v>
      </c>
      <c r="BE414" s="1">
        <f>_xlfn.IFNA(VLOOKUP($C414,[1]akclindata!$A:$U,19,FALSE),"NA")</f>
        <v>43431</v>
      </c>
      <c r="BF414" s="1" t="str">
        <f>_xlfn.IFNA(VLOOKUP($C414,[1]akclindata!$A:$U,20,FALSE),"NA")</f>
        <v>N</v>
      </c>
      <c r="BG414">
        <f>_xlfn.IFNA(VLOOKUP($C414,[1]akclindata!$A:$U,21,FALSE),"NA")</f>
        <v>0</v>
      </c>
    </row>
    <row r="415" spans="1:60" x14ac:dyDescent="0.25">
      <c r="A415" t="s">
        <v>829</v>
      </c>
      <c r="C415" t="s">
        <v>830</v>
      </c>
      <c r="D415">
        <v>1</v>
      </c>
      <c r="E415" s="5">
        <f>VLOOKUP($A415,[1]Sheet1!$1:$1048576,3,FALSE)</f>
        <v>1</v>
      </c>
      <c r="F415" s="1">
        <f>VLOOKUP(A415,[1]Sheet1!$1:$1048576,4,FALSE)</f>
        <v>44594</v>
      </c>
      <c r="G415" t="str">
        <f>_xlfn.IFNA(VLOOKUP($A415,[1]Sheet1!$1:$1048576,6,FALSE),"No")</f>
        <v>No</v>
      </c>
      <c r="H415" t="s">
        <v>49</v>
      </c>
      <c r="I415" s="1" t="str">
        <f>VLOOKUP($A415,[1]Sheet1!$1:$1048576,12,FALSE)</f>
        <v>Cirrhosis</v>
      </c>
      <c r="J415" t="s">
        <v>73</v>
      </c>
      <c r="K415" s="5">
        <v>2</v>
      </c>
      <c r="L415">
        <f>VLOOKUP($A415,[1]Sheet1!$1:$1048576,8,FALSE)</f>
        <v>66</v>
      </c>
      <c r="M415" s="1">
        <f>VLOOKUP($A415,[1]Sheet1!$1:$1048576,9,FALSE)</f>
        <v>43431</v>
      </c>
      <c r="N415">
        <f>VLOOKUP($A415,[1]Sheet1!$1:$1048576,10,FALSE)</f>
        <v>0</v>
      </c>
      <c r="O415">
        <f>VLOOKUP($A415,[1]Sheet1!$1:$1048576,11,FALSE)</f>
        <v>5</v>
      </c>
      <c r="P415">
        <f>_xlfn.IFNA(VLOOKUP($C415,[1]akclindata!$A:$U,17,FALSE),"NA")</f>
        <v>4.4000000000000004</v>
      </c>
      <c r="Q415" t="s">
        <v>40</v>
      </c>
      <c r="S415">
        <f>_xlfn.IFNA(VLOOKUP($C415,[1]akclindata!$A:$U,14,FALSE),"NA")</f>
        <v>26.08</v>
      </c>
      <c r="T415" t="str">
        <f>_xlfn.IFNA(VLOOKUP($C415,[1]akclindata!$A:$U,16,FALSE),"NA")</f>
        <v>HCV,  cirrhosis</v>
      </c>
      <c r="U415" t="str">
        <f>_xlfn.IFNA(VLOOKUP($C415,[1]akclindata!$A:$U,15,FALSE),"NA")</f>
        <v>White or Caucasian</v>
      </c>
      <c r="X415" s="1">
        <f>VLOOKUP($A415,[1]Sheet1!$1:$1048576,17,FALSE)</f>
        <v>44596</v>
      </c>
      <c r="Y415">
        <f>VLOOKUP($A415,[1]Sheet1!$1:$1048576,18,FALSE)</f>
        <v>11</v>
      </c>
      <c r="Z415" t="str">
        <f>VLOOKUP($A415,[1]Sheet1!$1:$1048576,19,FALSE)</f>
        <v>KB</v>
      </c>
      <c r="AA415">
        <f>VLOOKUP($A415,[1]Sheet1!$1:$1048576,35,FALSE)</f>
        <v>3.2370689655172411</v>
      </c>
      <c r="AB415">
        <f>VLOOKUP($A415,[1]Sheet1!$1:$1048576,40,FALSE)</f>
        <v>9.3874999999999993</v>
      </c>
      <c r="AC415" s="1">
        <f>VLOOKUP($A415,[1]Sheet1!$1:$1048576,44,FALSE)</f>
        <v>44602</v>
      </c>
      <c r="AD415">
        <f>VLOOKUP($A415,[1]Sheet1!$1:$1048576,43,FALSE)</f>
        <v>9</v>
      </c>
      <c r="AE415" t="str">
        <f>VLOOKUP($A415,[1]Sheet1!$1:$1048576,46,FALSE)</f>
        <v>IDT8_UDI_73</v>
      </c>
      <c r="AF415">
        <f>VLOOKUP($A415,[1]Sheet1!$1:$1048576,48,FALSE)</f>
        <v>4</v>
      </c>
      <c r="AG415" t="str">
        <f>VLOOKUP($A415,[1]Sheet1!$1:$1048576,49,FALSE)</f>
        <v>KB</v>
      </c>
      <c r="AH415">
        <f>VLOOKUP($A415,[1]Sheet1!$1:$1048576,72,FALSE)</f>
        <v>6.18</v>
      </c>
      <c r="AI415" s="1">
        <f>VLOOKUP($A415,[1]Sheet1!$1:$1048576,74,FALSE)</f>
        <v>44670</v>
      </c>
      <c r="AV415">
        <f>_xlfn.IFNA(VLOOKUP($C415,[1]akclindata!$A:$U,17,FALSE),"NA")</f>
        <v>4.4000000000000004</v>
      </c>
      <c r="AW415">
        <f>_xlfn.IFNA(VLOOKUP($C415,[1]akclindata!$A:$U,17,FALSE),"NA")</f>
        <v>4.4000000000000004</v>
      </c>
      <c r="AX415">
        <f>_xlfn.IFNA(VLOOKUP($C415,[1]akclindata!$A:$U,7,FALSE),"NA")</f>
        <v>0</v>
      </c>
      <c r="AY415">
        <f>_xlfn.IFNA(VLOOKUP($C415,[1]akclindata!$A:$U,8,FALSE),"NA")</f>
        <v>0</v>
      </c>
      <c r="AZ415">
        <f>_xlfn.IFNA(VLOOKUP($C415,[1]akclindata!$A:$U,9,FALSE),"NA")</f>
        <v>0</v>
      </c>
      <c r="BA415">
        <f>_xlfn.IFNA(VLOOKUP($C415,[1]akclindata!$A:$U,10,FALSE),"NA")</f>
        <v>0</v>
      </c>
      <c r="BB415">
        <f>_xlfn.IFNA(VLOOKUP($C415,[1]akclindata!$A:$U,11,FALSE),"NA")</f>
        <v>0</v>
      </c>
      <c r="BC415" s="1" t="str">
        <f>_xlfn.IFNA(VLOOKUP($C415,[1]akclindata!$A:$U,6,FALSE),"NA")</f>
        <v>6/5/18 (US)</v>
      </c>
      <c r="BD415" s="1">
        <f>_xlfn.IFNA(VLOOKUP($C415,[1]akclindata!$A:$U,18,FALSE),"NA")</f>
        <v>0</v>
      </c>
      <c r="BE415" s="1">
        <f>_xlfn.IFNA(VLOOKUP($C415,[1]akclindata!$A:$U,19,FALSE),"NA")</f>
        <v>43735</v>
      </c>
      <c r="BF415" s="1" t="str">
        <f>_xlfn.IFNA(VLOOKUP($C415,[1]akclindata!$A:$U,20,FALSE),"NA")</f>
        <v>N</v>
      </c>
      <c r="BG415">
        <f>_xlfn.IFNA(VLOOKUP($C415,[1]akclindata!$A:$U,21,FALSE),"NA")</f>
        <v>0</v>
      </c>
    </row>
    <row r="416" spans="1:60" x14ac:dyDescent="0.25">
      <c r="A416" t="s">
        <v>831</v>
      </c>
      <c r="C416" t="s">
        <v>832</v>
      </c>
      <c r="D416">
        <v>1</v>
      </c>
      <c r="E416" s="5">
        <f>VLOOKUP($A416,[1]Sheet1!$1:$1048576,3,FALSE)</f>
        <v>1</v>
      </c>
      <c r="F416" s="1">
        <f>VLOOKUP(A416,[1]Sheet1!$1:$1048576,4,FALSE)</f>
        <v>44594</v>
      </c>
      <c r="G416" t="str">
        <f>_xlfn.IFNA(VLOOKUP($A416,[1]Sheet1!$1:$1048576,6,FALSE),"No")</f>
        <v>No</v>
      </c>
      <c r="H416" t="s">
        <v>49</v>
      </c>
      <c r="I416" s="1" t="str">
        <f>VLOOKUP($A416,[1]Sheet1!$1:$1048576,12,FALSE)</f>
        <v>Cirrhosis</v>
      </c>
      <c r="J416" t="s">
        <v>73</v>
      </c>
      <c r="K416" s="5">
        <v>2</v>
      </c>
      <c r="L416">
        <f>VLOOKUP($A416,[1]Sheet1!$1:$1048576,8,FALSE)</f>
        <v>65</v>
      </c>
      <c r="M416" s="1">
        <f>VLOOKUP($A416,[1]Sheet1!$1:$1048576,9,FALSE)</f>
        <v>43438</v>
      </c>
      <c r="N416">
        <f>VLOOKUP($A416,[1]Sheet1!$1:$1048576,10,FALSE)</f>
        <v>0</v>
      </c>
      <c r="O416">
        <f>VLOOKUP($A416,[1]Sheet1!$1:$1048576,11,FALSE)</f>
        <v>5</v>
      </c>
      <c r="P416">
        <f>_xlfn.IFNA(VLOOKUP($C416,[1]akclindata!$A:$U,17,FALSE),"NA")</f>
        <v>5.2</v>
      </c>
      <c r="Q416" t="s">
        <v>40</v>
      </c>
      <c r="S416">
        <f>_xlfn.IFNA(VLOOKUP($C416,[1]akclindata!$A:$U,14,FALSE),"NA")</f>
        <v>24.42</v>
      </c>
      <c r="T416" t="str">
        <f>_xlfn.IFNA(VLOOKUP($C416,[1]akclindata!$A:$U,16,FALSE),"NA")</f>
        <v>HCV,  cirrhosis</v>
      </c>
      <c r="U416" t="str">
        <f>_xlfn.IFNA(VLOOKUP($C416,[1]akclindata!$A:$U,15,FALSE),"NA")</f>
        <v>Black or African American</v>
      </c>
      <c r="X416" s="1">
        <f>VLOOKUP($A416,[1]Sheet1!$1:$1048576,17,FALSE)</f>
        <v>44596</v>
      </c>
      <c r="Y416">
        <f>VLOOKUP($A416,[1]Sheet1!$1:$1048576,18,FALSE)</f>
        <v>11</v>
      </c>
      <c r="Z416" t="str">
        <f>VLOOKUP($A416,[1]Sheet1!$1:$1048576,19,FALSE)</f>
        <v>KB</v>
      </c>
      <c r="AA416">
        <f>VLOOKUP($A416,[1]Sheet1!$1:$1048576,35,FALSE)</f>
        <v>5.8964705882352924</v>
      </c>
      <c r="AB416">
        <f>VLOOKUP($A416,[1]Sheet1!$1:$1048576,40,FALSE)</f>
        <v>10.023999999999997</v>
      </c>
      <c r="AC416" s="1">
        <f>VLOOKUP($A416,[1]Sheet1!$1:$1048576,44,FALSE)</f>
        <v>44602</v>
      </c>
      <c r="AD416">
        <f>VLOOKUP($A416,[1]Sheet1!$1:$1048576,43,FALSE)</f>
        <v>9</v>
      </c>
      <c r="AE416" t="str">
        <f>VLOOKUP($A416,[1]Sheet1!$1:$1048576,46,FALSE)</f>
        <v>IDT8_UDI_74</v>
      </c>
      <c r="AF416">
        <f>VLOOKUP($A416,[1]Sheet1!$1:$1048576,48,FALSE)</f>
        <v>4</v>
      </c>
      <c r="AG416" t="str">
        <f>VLOOKUP($A416,[1]Sheet1!$1:$1048576,49,FALSE)</f>
        <v>KB</v>
      </c>
      <c r="AH416">
        <f>VLOOKUP($A416,[1]Sheet1!$1:$1048576,72,FALSE)</f>
        <v>6.86</v>
      </c>
      <c r="AI416" s="1">
        <f>VLOOKUP($A416,[1]Sheet1!$1:$1048576,74,FALSE)</f>
        <v>44670</v>
      </c>
      <c r="AV416">
        <f>_xlfn.IFNA(VLOOKUP($C416,[1]akclindata!$A:$U,17,FALSE),"NA")</f>
        <v>5.2</v>
      </c>
      <c r="AW416">
        <f>_xlfn.IFNA(VLOOKUP($C416,[1]akclindata!$A:$U,17,FALSE),"NA")</f>
        <v>5.2</v>
      </c>
      <c r="AX416">
        <f>_xlfn.IFNA(VLOOKUP($C416,[1]akclindata!$A:$U,7,FALSE),"NA")</f>
        <v>0</v>
      </c>
      <c r="AY416">
        <f>_xlfn.IFNA(VLOOKUP($C416,[1]akclindata!$A:$U,8,FALSE),"NA")</f>
        <v>0</v>
      </c>
      <c r="AZ416">
        <f>_xlfn.IFNA(VLOOKUP($C416,[1]akclindata!$A:$U,9,FALSE),"NA")</f>
        <v>0</v>
      </c>
      <c r="BA416">
        <f>_xlfn.IFNA(VLOOKUP($C416,[1]akclindata!$A:$U,10,FALSE),"NA")</f>
        <v>0</v>
      </c>
      <c r="BB416">
        <f>_xlfn.IFNA(VLOOKUP($C416,[1]akclindata!$A:$U,11,FALSE),"NA")</f>
        <v>0</v>
      </c>
      <c r="BC416" s="1" t="str">
        <f>_xlfn.IFNA(VLOOKUP($C416,[1]akclindata!$A:$U,6,FALSE),"NA")</f>
        <v>9/13/19 (US)</v>
      </c>
      <c r="BD416" s="1">
        <f>_xlfn.IFNA(VLOOKUP($C416,[1]akclindata!$A:$U,18,FALSE),"NA")</f>
        <v>0</v>
      </c>
      <c r="BE416" s="1">
        <f>_xlfn.IFNA(VLOOKUP($C416,[1]akclindata!$A:$U,19,FALSE),"NA")</f>
        <v>44438</v>
      </c>
      <c r="BF416" s="1" t="str">
        <f>_xlfn.IFNA(VLOOKUP($C416,[1]akclindata!$A:$U,20,FALSE),"NA")</f>
        <v>N</v>
      </c>
      <c r="BG416">
        <f>_xlfn.IFNA(VLOOKUP($C416,[1]akclindata!$A:$U,21,FALSE),"NA")</f>
        <v>0</v>
      </c>
    </row>
    <row r="417" spans="1:60" x14ac:dyDescent="0.25">
      <c r="A417" t="s">
        <v>833</v>
      </c>
      <c r="C417" t="s">
        <v>834</v>
      </c>
      <c r="D417">
        <v>1</v>
      </c>
      <c r="E417" s="5">
        <f>VLOOKUP($A417,[1]Sheet1!$1:$1048576,3,FALSE)</f>
        <v>1</v>
      </c>
      <c r="F417" s="1">
        <f>VLOOKUP(A417,[1]Sheet1!$1:$1048576,4,FALSE)</f>
        <v>44594</v>
      </c>
      <c r="G417" t="str">
        <f>_xlfn.IFNA(VLOOKUP($A417,[1]Sheet1!$1:$1048576,6,FALSE),"No")</f>
        <v>No</v>
      </c>
      <c r="H417" t="s">
        <v>49</v>
      </c>
      <c r="I417" s="1" t="str">
        <f>VLOOKUP($A417,[1]Sheet1!$1:$1048576,12,FALSE)</f>
        <v>Cirrhosis</v>
      </c>
      <c r="J417" t="s">
        <v>73</v>
      </c>
      <c r="K417" s="5">
        <v>1</v>
      </c>
      <c r="L417">
        <f>VLOOKUP($A417,[1]Sheet1!$1:$1048576,8,FALSE)</f>
        <v>48</v>
      </c>
      <c r="M417" s="1">
        <f>VLOOKUP($A417,[1]Sheet1!$1:$1048576,9,FALSE)</f>
        <v>43536</v>
      </c>
      <c r="N417">
        <f>VLOOKUP($A417,[1]Sheet1!$1:$1048576,10,FALSE)</f>
        <v>0</v>
      </c>
      <c r="O417">
        <f>VLOOKUP($A417,[1]Sheet1!$1:$1048576,11,FALSE)</f>
        <v>5</v>
      </c>
      <c r="P417">
        <f>_xlfn.IFNA(VLOOKUP($C417,[1]akclindata!$A:$U,17,FALSE),"NA")</f>
        <v>4.5</v>
      </c>
      <c r="Q417" t="s">
        <v>40</v>
      </c>
      <c r="S417">
        <f>_xlfn.IFNA(VLOOKUP($C417,[1]akclindata!$A:$U,14,FALSE),"NA")</f>
        <v>24.07</v>
      </c>
      <c r="T417" t="str">
        <f>_xlfn.IFNA(VLOOKUP($C417,[1]akclindata!$A:$U,16,FALSE),"NA")</f>
        <v>HCV,  cirrhosis</v>
      </c>
      <c r="U417" t="str">
        <f>_xlfn.IFNA(VLOOKUP($C417,[1]akclindata!$A:$U,15,FALSE),"NA")</f>
        <v>Black or African American</v>
      </c>
      <c r="X417" s="1">
        <f>VLOOKUP($A417,[1]Sheet1!$1:$1048576,17,FALSE)</f>
        <v>44596</v>
      </c>
      <c r="Y417">
        <f>VLOOKUP($A417,[1]Sheet1!$1:$1048576,18,FALSE)</f>
        <v>11</v>
      </c>
      <c r="Z417" t="str">
        <f>VLOOKUP($A417,[1]Sheet1!$1:$1048576,19,FALSE)</f>
        <v>KB</v>
      </c>
      <c r="AA417">
        <f>VLOOKUP($A417,[1]Sheet1!$1:$1048576,35,FALSE)</f>
        <v>3.5075000000000003</v>
      </c>
      <c r="AB417">
        <f>VLOOKUP($A417,[1]Sheet1!$1:$1048576,40,FALSE)</f>
        <v>6.3135000000000003</v>
      </c>
      <c r="AC417" s="1">
        <f>VLOOKUP($A417,[1]Sheet1!$1:$1048576,44,FALSE)</f>
        <v>44602</v>
      </c>
      <c r="AD417">
        <f>VLOOKUP($A417,[1]Sheet1!$1:$1048576,43,FALSE)</f>
        <v>9</v>
      </c>
      <c r="AE417" t="str">
        <f>VLOOKUP($A417,[1]Sheet1!$1:$1048576,46,FALSE)</f>
        <v>IDT8_UDI_75</v>
      </c>
      <c r="AF417">
        <f>VLOOKUP($A417,[1]Sheet1!$1:$1048576,48,FALSE)</f>
        <v>4</v>
      </c>
      <c r="AG417" t="str">
        <f>VLOOKUP($A417,[1]Sheet1!$1:$1048576,49,FALSE)</f>
        <v>KB</v>
      </c>
      <c r="AH417">
        <f>VLOOKUP($A417,[1]Sheet1!$1:$1048576,72,FALSE)</f>
        <v>5.62</v>
      </c>
      <c r="AI417" s="1">
        <f>VLOOKUP($A417,[1]Sheet1!$1:$1048576,74,FALSE)</f>
        <v>44670</v>
      </c>
      <c r="AV417">
        <f>_xlfn.IFNA(VLOOKUP($C417,[1]akclindata!$A:$U,17,FALSE),"NA")</f>
        <v>4.5</v>
      </c>
      <c r="AW417">
        <f>_xlfn.IFNA(VLOOKUP($C417,[1]akclindata!$A:$U,17,FALSE),"NA")</f>
        <v>4.5</v>
      </c>
      <c r="AX417">
        <f>_xlfn.IFNA(VLOOKUP($C417,[1]akclindata!$A:$U,7,FALSE),"NA")</f>
        <v>0</v>
      </c>
      <c r="AY417">
        <f>_xlfn.IFNA(VLOOKUP($C417,[1]akclindata!$A:$U,8,FALSE),"NA")</f>
        <v>0</v>
      </c>
      <c r="AZ417">
        <f>_xlfn.IFNA(VLOOKUP($C417,[1]akclindata!$A:$U,9,FALSE),"NA")</f>
        <v>0</v>
      </c>
      <c r="BA417">
        <f>_xlfn.IFNA(VLOOKUP($C417,[1]akclindata!$A:$U,10,FALSE),"NA")</f>
        <v>0</v>
      </c>
      <c r="BB417">
        <f>_xlfn.IFNA(VLOOKUP($C417,[1]akclindata!$A:$U,11,FALSE),"NA")</f>
        <v>0</v>
      </c>
      <c r="BC417" s="1" t="str">
        <f>_xlfn.IFNA(VLOOKUP($C417,[1]akclindata!$A:$U,6,FALSE),"NA")</f>
        <v>3/22/2019 (US)</v>
      </c>
      <c r="BD417" s="1">
        <f>_xlfn.IFNA(VLOOKUP($C417,[1]akclindata!$A:$U,18,FALSE),"NA")</f>
        <v>0</v>
      </c>
      <c r="BE417" s="1">
        <f>_xlfn.IFNA(VLOOKUP($C417,[1]akclindata!$A:$U,19,FALSE),"NA")</f>
        <v>43536</v>
      </c>
      <c r="BF417" s="1" t="str">
        <f>_xlfn.IFNA(VLOOKUP($C417,[1]akclindata!$A:$U,20,FALSE),"NA")</f>
        <v>N</v>
      </c>
      <c r="BG417">
        <f>_xlfn.IFNA(VLOOKUP($C417,[1]akclindata!$A:$U,21,FALSE),"NA")</f>
        <v>0</v>
      </c>
    </row>
    <row r="418" spans="1:60" x14ac:dyDescent="0.25">
      <c r="A418" t="s">
        <v>835</v>
      </c>
      <c r="C418" t="s">
        <v>836</v>
      </c>
      <c r="D418">
        <v>1</v>
      </c>
      <c r="E418" s="5">
        <f>VLOOKUP($A418,[1]Sheet1!$1:$1048576,3,FALSE)</f>
        <v>1</v>
      </c>
      <c r="F418" s="1">
        <f>VLOOKUP(A418,[1]Sheet1!$1:$1048576,4,FALSE)</f>
        <v>44594</v>
      </c>
      <c r="G418" t="str">
        <f>_xlfn.IFNA(VLOOKUP($A418,[1]Sheet1!$1:$1048576,6,FALSE),"No")</f>
        <v>No</v>
      </c>
      <c r="H418" t="s">
        <v>49</v>
      </c>
      <c r="I418" s="1" t="str">
        <f>VLOOKUP($A418,[1]Sheet1!$1:$1048576,12,FALSE)</f>
        <v>Cirrhosis</v>
      </c>
      <c r="J418" t="s">
        <v>73</v>
      </c>
      <c r="K418" s="5">
        <v>2</v>
      </c>
      <c r="L418">
        <f>VLOOKUP($A418,[1]Sheet1!$1:$1048576,8,FALSE)</f>
        <v>48</v>
      </c>
      <c r="M418" s="1">
        <f>VLOOKUP($A418,[1]Sheet1!$1:$1048576,9,FALSE)</f>
        <v>43578</v>
      </c>
      <c r="N418">
        <f>VLOOKUP($A418,[1]Sheet1!$1:$1048576,10,FALSE)</f>
        <v>0</v>
      </c>
      <c r="O418">
        <f>VLOOKUP($A418,[1]Sheet1!$1:$1048576,11,FALSE)</f>
        <v>7</v>
      </c>
      <c r="P418">
        <f>_xlfn.IFNA(VLOOKUP($C418,[1]akclindata!$A:$U,17,FALSE),"NA")</f>
        <v>2</v>
      </c>
      <c r="Q418" t="s">
        <v>40</v>
      </c>
      <c r="S418">
        <f>_xlfn.IFNA(VLOOKUP($C418,[1]akclindata!$A:$U,14,FALSE),"NA")</f>
        <v>25.24</v>
      </c>
      <c r="T418" t="str">
        <f>_xlfn.IFNA(VLOOKUP($C418,[1]akclindata!$A:$U,16,FALSE),"NA")</f>
        <v>HBV, EtOH</v>
      </c>
      <c r="U418" t="str">
        <f>_xlfn.IFNA(VLOOKUP($C418,[1]akclindata!$A:$U,15,FALSE),"NA")</f>
        <v>Black or African American</v>
      </c>
      <c r="X418" s="1">
        <f>VLOOKUP($A418,[1]Sheet1!$1:$1048576,17,FALSE)</f>
        <v>44596</v>
      </c>
      <c r="Y418">
        <f>VLOOKUP($A418,[1]Sheet1!$1:$1048576,18,FALSE)</f>
        <v>11</v>
      </c>
      <c r="Z418" t="str">
        <f>VLOOKUP($A418,[1]Sheet1!$1:$1048576,19,FALSE)</f>
        <v>KB</v>
      </c>
      <c r="AA418">
        <f>VLOOKUP($A418,[1]Sheet1!$1:$1048576,35,FALSE)</f>
        <v>6.1353703703703699</v>
      </c>
      <c r="AB418">
        <f>VLOOKUP($A418,[1]Sheet1!$1:$1048576,40,FALSE)</f>
        <v>15</v>
      </c>
      <c r="AC418" s="1">
        <f>VLOOKUP($A418,[1]Sheet1!$1:$1048576,44,FALSE)</f>
        <v>44602</v>
      </c>
      <c r="AD418">
        <f>VLOOKUP($A418,[1]Sheet1!$1:$1048576,43,FALSE)</f>
        <v>9</v>
      </c>
      <c r="AE418" t="str">
        <f>VLOOKUP($A418,[1]Sheet1!$1:$1048576,46,FALSE)</f>
        <v>IDT8_UDI_79</v>
      </c>
      <c r="AF418">
        <f>VLOOKUP($A418,[1]Sheet1!$1:$1048576,48,FALSE)</f>
        <v>4</v>
      </c>
      <c r="AG418" t="str">
        <f>VLOOKUP($A418,[1]Sheet1!$1:$1048576,49,FALSE)</f>
        <v>KB</v>
      </c>
      <c r="AH418">
        <f>VLOOKUP($A418,[1]Sheet1!$1:$1048576,72,FALSE)</f>
        <v>8.0399999999999991</v>
      </c>
      <c r="AI418" s="1">
        <f>VLOOKUP($A418,[1]Sheet1!$1:$1048576,74,FALSE)</f>
        <v>44670</v>
      </c>
      <c r="AV418">
        <f>_xlfn.IFNA(VLOOKUP($C418,[1]akclindata!$A:$U,17,FALSE),"NA")</f>
        <v>2</v>
      </c>
      <c r="AW418">
        <f>_xlfn.IFNA(VLOOKUP($C418,[1]akclindata!$A:$U,17,FALSE),"NA")</f>
        <v>2</v>
      </c>
      <c r="AX418">
        <f>_xlfn.IFNA(VLOOKUP($C418,[1]akclindata!$A:$U,7,FALSE),"NA")</f>
        <v>0</v>
      </c>
      <c r="AY418">
        <f>_xlfn.IFNA(VLOOKUP($C418,[1]akclindata!$A:$U,8,FALSE),"NA")</f>
        <v>0</v>
      </c>
      <c r="AZ418">
        <f>_xlfn.IFNA(VLOOKUP($C418,[1]akclindata!$A:$U,9,FALSE),"NA")</f>
        <v>0</v>
      </c>
      <c r="BA418">
        <f>_xlfn.IFNA(VLOOKUP($C418,[1]akclindata!$A:$U,10,FALSE),"NA")</f>
        <v>0</v>
      </c>
      <c r="BB418">
        <f>_xlfn.IFNA(VLOOKUP($C418,[1]akclindata!$A:$U,11,FALSE),"NA")</f>
        <v>0</v>
      </c>
      <c r="BC418" s="1" t="str">
        <f>_xlfn.IFNA(VLOOKUP($C418,[1]akclindata!$A:$U,6,FALSE),"NA")</f>
        <v>3/27/20 (US)</v>
      </c>
      <c r="BD418" s="1">
        <f>_xlfn.IFNA(VLOOKUP($C418,[1]akclindata!$A:$U,18,FALSE),"NA")</f>
        <v>0</v>
      </c>
      <c r="BE418" s="1">
        <f>_xlfn.IFNA(VLOOKUP($C418,[1]akclindata!$A:$U,19,FALSE),"NA")</f>
        <v>43578</v>
      </c>
      <c r="BF418" s="1" t="str">
        <f>_xlfn.IFNA(VLOOKUP($C418,[1]akclindata!$A:$U,20,FALSE),"NA")</f>
        <v>N</v>
      </c>
      <c r="BG418">
        <f>_xlfn.IFNA(VLOOKUP($C418,[1]akclindata!$A:$U,21,FALSE),"NA")</f>
        <v>0</v>
      </c>
    </row>
    <row r="419" spans="1:60" x14ac:dyDescent="0.25">
      <c r="A419" t="s">
        <v>837</v>
      </c>
      <c r="C419" t="s">
        <v>838</v>
      </c>
      <c r="D419">
        <v>1</v>
      </c>
      <c r="E419" s="5">
        <f>VLOOKUP($A419,[1]Sheet1!$1:$1048576,3,FALSE)</f>
        <v>1</v>
      </c>
      <c r="F419" s="1">
        <f>VLOOKUP(A419,[1]Sheet1!$1:$1048576,4,FALSE)</f>
        <v>44594</v>
      </c>
      <c r="G419" t="str">
        <f>_xlfn.IFNA(VLOOKUP($A419,[1]Sheet1!$1:$1048576,6,FALSE),"No")</f>
        <v>No</v>
      </c>
      <c r="H419" t="s">
        <v>49</v>
      </c>
      <c r="I419" s="1" t="str">
        <f>VLOOKUP($A419,[1]Sheet1!$1:$1048576,12,FALSE)</f>
        <v>Cirrhosis</v>
      </c>
      <c r="J419" t="s">
        <v>73</v>
      </c>
      <c r="K419" s="5">
        <v>1</v>
      </c>
      <c r="L419">
        <f>VLOOKUP($A419,[1]Sheet1!$1:$1048576,8,FALSE)</f>
        <v>67</v>
      </c>
      <c r="M419" s="1">
        <f>VLOOKUP($A419,[1]Sheet1!$1:$1048576,9,FALSE)</f>
        <v>43627</v>
      </c>
      <c r="N419">
        <f>VLOOKUP($A419,[1]Sheet1!$1:$1048576,10,FALSE)</f>
        <v>0</v>
      </c>
      <c r="O419">
        <f>VLOOKUP($A419,[1]Sheet1!$1:$1048576,11,FALSE)</f>
        <v>7</v>
      </c>
      <c r="P419">
        <f>_xlfn.IFNA(VLOOKUP($C419,[1]akclindata!$A:$U,17,FALSE),"NA")</f>
        <v>5.2</v>
      </c>
      <c r="Q419" t="s">
        <v>40</v>
      </c>
      <c r="S419">
        <f>_xlfn.IFNA(VLOOKUP($C419,[1]akclindata!$A:$U,14,FALSE),"NA")</f>
        <v>32.520000000000003</v>
      </c>
      <c r="T419" t="str">
        <f>_xlfn.IFNA(VLOOKUP($C419,[1]akclindata!$A:$U,16,FALSE),"NA")</f>
        <v>HCV,  cirrhosis</v>
      </c>
      <c r="U419" t="str">
        <f>_xlfn.IFNA(VLOOKUP($C419,[1]akclindata!$A:$U,15,FALSE),"NA")</f>
        <v>Black or African American</v>
      </c>
      <c r="X419" s="1">
        <f>VLOOKUP($A419,[1]Sheet1!$1:$1048576,17,FALSE)</f>
        <v>44596</v>
      </c>
      <c r="Y419">
        <f>VLOOKUP($A419,[1]Sheet1!$1:$1048576,18,FALSE)</f>
        <v>11</v>
      </c>
      <c r="Z419" t="str">
        <f>VLOOKUP($A419,[1]Sheet1!$1:$1048576,19,FALSE)</f>
        <v>KB</v>
      </c>
      <c r="AA419">
        <f>VLOOKUP($A419,[1]Sheet1!$1:$1048576,35,FALSE)</f>
        <v>15.347499999999998</v>
      </c>
      <c r="AB419">
        <f>VLOOKUP($A419,[1]Sheet1!$1:$1048576,40,FALSE)</f>
        <v>15</v>
      </c>
      <c r="AC419" s="1">
        <f>VLOOKUP($A419,[1]Sheet1!$1:$1048576,44,FALSE)</f>
        <v>44602</v>
      </c>
      <c r="AD419">
        <f>VLOOKUP($A419,[1]Sheet1!$1:$1048576,43,FALSE)</f>
        <v>9</v>
      </c>
      <c r="AE419" t="str">
        <f>VLOOKUP($A419,[1]Sheet1!$1:$1048576,46,FALSE)</f>
        <v>IDT8_UDI_88</v>
      </c>
      <c r="AF419">
        <f>VLOOKUP($A419,[1]Sheet1!$1:$1048576,48,FALSE)</f>
        <v>4</v>
      </c>
      <c r="AG419" t="str">
        <f>VLOOKUP($A419,[1]Sheet1!$1:$1048576,49,FALSE)</f>
        <v>KB</v>
      </c>
      <c r="AH419">
        <f>VLOOKUP($A419,[1]Sheet1!$1:$1048576,72,FALSE)</f>
        <v>10.3</v>
      </c>
      <c r="AI419" s="1">
        <f>VLOOKUP($A419,[1]Sheet1!$1:$1048576,74,FALSE)</f>
        <v>44670</v>
      </c>
      <c r="AV419">
        <f>_xlfn.IFNA(VLOOKUP($C419,[1]akclindata!$A:$U,17,FALSE),"NA")</f>
        <v>5.2</v>
      </c>
      <c r="AW419">
        <f>_xlfn.IFNA(VLOOKUP($C419,[1]akclindata!$A:$U,17,FALSE),"NA")</f>
        <v>5.2</v>
      </c>
      <c r="AX419">
        <f>_xlfn.IFNA(VLOOKUP($C419,[1]akclindata!$A:$U,7,FALSE),"NA")</f>
        <v>0</v>
      </c>
      <c r="AY419">
        <f>_xlfn.IFNA(VLOOKUP($C419,[1]akclindata!$A:$U,8,FALSE),"NA")</f>
        <v>0</v>
      </c>
      <c r="AZ419">
        <f>_xlfn.IFNA(VLOOKUP($C419,[1]akclindata!$A:$U,9,FALSE),"NA")</f>
        <v>0</v>
      </c>
      <c r="BA419">
        <f>_xlfn.IFNA(VLOOKUP($C419,[1]akclindata!$A:$U,10,FALSE),"NA")</f>
        <v>0</v>
      </c>
      <c r="BB419">
        <f>_xlfn.IFNA(VLOOKUP($C419,[1]akclindata!$A:$U,11,FALSE),"NA")</f>
        <v>0</v>
      </c>
      <c r="BC419" s="1" t="str">
        <f>_xlfn.IFNA(VLOOKUP($C419,[1]akclindata!$A:$U,6,FALSE),"NA")</f>
        <v>9/9/19 (US)</v>
      </c>
      <c r="BD419" s="1">
        <f>_xlfn.IFNA(VLOOKUP($C419,[1]akclindata!$A:$U,18,FALSE),"NA")</f>
        <v>0</v>
      </c>
      <c r="BE419" s="1">
        <f>_xlfn.IFNA(VLOOKUP($C419,[1]akclindata!$A:$U,19,FALSE),"NA")</f>
        <v>43627</v>
      </c>
      <c r="BF419" s="1" t="str">
        <f>_xlfn.IFNA(VLOOKUP($C419,[1]akclindata!$A:$U,20,FALSE),"NA")</f>
        <v>Y (11/15/20)</v>
      </c>
      <c r="BG419">
        <f>_xlfn.IFNA(VLOOKUP($C419,[1]akclindata!$A:$U,21,FALSE),"NA")</f>
        <v>0</v>
      </c>
    </row>
    <row r="420" spans="1:60" x14ac:dyDescent="0.25">
      <c r="A420" t="s">
        <v>839</v>
      </c>
      <c r="C420" t="s">
        <v>840</v>
      </c>
      <c r="D420">
        <v>1</v>
      </c>
      <c r="E420" s="5">
        <f>VLOOKUP($A420,[1]Sheet1!$1:$1048576,3,FALSE)</f>
        <v>1</v>
      </c>
      <c r="F420" s="1">
        <f>VLOOKUP(A420,[1]Sheet1!$1:$1048576,4,FALSE)</f>
        <v>44594</v>
      </c>
      <c r="G420" t="str">
        <f>_xlfn.IFNA(VLOOKUP($A420,[1]Sheet1!$1:$1048576,6,FALSE),"No")</f>
        <v>No</v>
      </c>
      <c r="H420" t="s">
        <v>49</v>
      </c>
      <c r="I420" s="1" t="str">
        <f>VLOOKUP($A420,[1]Sheet1!$1:$1048576,12,FALSE)</f>
        <v>Cirrhosis</v>
      </c>
      <c r="J420" t="s">
        <v>73</v>
      </c>
      <c r="K420" s="5">
        <v>2</v>
      </c>
      <c r="L420">
        <f>VLOOKUP($A420,[1]Sheet1!$1:$1048576,8,FALSE)</f>
        <v>57</v>
      </c>
      <c r="M420" s="1">
        <f>VLOOKUP($A420,[1]Sheet1!$1:$1048576,9,FALSE)</f>
        <v>43658</v>
      </c>
      <c r="N420">
        <f>VLOOKUP($A420,[1]Sheet1!$1:$1048576,10,FALSE)</f>
        <v>0</v>
      </c>
      <c r="O420">
        <f>VLOOKUP($A420,[1]Sheet1!$1:$1048576,11,FALSE)</f>
        <v>8</v>
      </c>
      <c r="P420">
        <f>_xlfn.IFNA(VLOOKUP($C420,[1]akclindata!$A:$U,17,FALSE),"NA")</f>
        <v>1.9</v>
      </c>
      <c r="Q420" t="s">
        <v>40</v>
      </c>
      <c r="S420">
        <f>_xlfn.IFNA(VLOOKUP($C420,[1]akclindata!$A:$U,14,FALSE),"NA")</f>
        <v>29.52</v>
      </c>
      <c r="T420" t="str">
        <f>_xlfn.IFNA(VLOOKUP($C420,[1]akclindata!$A:$U,16,FALSE),"NA")</f>
        <v>NASH, Alcoholic cirrhosis</v>
      </c>
      <c r="U420" t="str">
        <f>_xlfn.IFNA(VLOOKUP($C420,[1]akclindata!$A:$U,15,FALSE),"NA")</f>
        <v>Black or African American</v>
      </c>
      <c r="X420" s="1">
        <f>VLOOKUP($A420,[1]Sheet1!$1:$1048576,17,FALSE)</f>
        <v>44596</v>
      </c>
      <c r="Y420">
        <f>VLOOKUP($A420,[1]Sheet1!$1:$1048576,18,FALSE)</f>
        <v>11</v>
      </c>
      <c r="Z420" t="str">
        <f>VLOOKUP($A420,[1]Sheet1!$1:$1048576,19,FALSE)</f>
        <v>KB</v>
      </c>
      <c r="AA420">
        <f>VLOOKUP($A420,[1]Sheet1!$1:$1048576,35,FALSE)</f>
        <v>31.041499999999999</v>
      </c>
      <c r="AB420">
        <f>VLOOKUP($A420,[1]Sheet1!$1:$1048576,40,FALSE)</f>
        <v>15</v>
      </c>
      <c r="AC420" s="1">
        <f>VLOOKUP($A420,[1]Sheet1!$1:$1048576,44,FALSE)</f>
        <v>44602</v>
      </c>
      <c r="AD420">
        <f>VLOOKUP($A420,[1]Sheet1!$1:$1048576,43,FALSE)</f>
        <v>9</v>
      </c>
      <c r="AE420" t="str">
        <f>VLOOKUP($A420,[1]Sheet1!$1:$1048576,46,FALSE)</f>
        <v>IDT8_UDI_89</v>
      </c>
      <c r="AF420">
        <f>VLOOKUP($A420,[1]Sheet1!$1:$1048576,48,FALSE)</f>
        <v>4</v>
      </c>
      <c r="AG420" t="str">
        <f>VLOOKUP($A420,[1]Sheet1!$1:$1048576,49,FALSE)</f>
        <v>KB</v>
      </c>
      <c r="AH420">
        <f>VLOOKUP($A420,[1]Sheet1!$1:$1048576,72,FALSE)</f>
        <v>5.58</v>
      </c>
      <c r="AI420" s="1">
        <f>VLOOKUP($A420,[1]Sheet1!$1:$1048576,74,FALSE)</f>
        <v>44670</v>
      </c>
      <c r="AV420">
        <f>_xlfn.IFNA(VLOOKUP($C420,[1]akclindata!$A:$U,17,FALSE),"NA")</f>
        <v>1.9</v>
      </c>
      <c r="AW420">
        <f>_xlfn.IFNA(VLOOKUP($C420,[1]akclindata!$A:$U,17,FALSE),"NA")</f>
        <v>1.9</v>
      </c>
      <c r="AX420">
        <f>_xlfn.IFNA(VLOOKUP($C420,[1]akclindata!$A:$U,7,FALSE),"NA")</f>
        <v>0</v>
      </c>
      <c r="AY420">
        <f>_xlfn.IFNA(VLOOKUP($C420,[1]akclindata!$A:$U,8,FALSE),"NA")</f>
        <v>0</v>
      </c>
      <c r="AZ420">
        <f>_xlfn.IFNA(VLOOKUP($C420,[1]akclindata!$A:$U,9,FALSE),"NA")</f>
        <v>0</v>
      </c>
      <c r="BA420">
        <f>_xlfn.IFNA(VLOOKUP($C420,[1]akclindata!$A:$U,10,FALSE),"NA")</f>
        <v>0</v>
      </c>
      <c r="BB420">
        <f>_xlfn.IFNA(VLOOKUP($C420,[1]akclindata!$A:$U,11,FALSE),"NA")</f>
        <v>0</v>
      </c>
      <c r="BC420" s="1">
        <f>_xlfn.IFNA(VLOOKUP($C420,[1]akclindata!$A:$U,6,FALSE),"NA")</f>
        <v>43660</v>
      </c>
      <c r="BD420" s="1" t="str">
        <f>_xlfn.IFNA(VLOOKUP($C420,[1]akclindata!$A:$U,18,FALSE),"NA")</f>
        <v>Transplant (4/1/21)</v>
      </c>
      <c r="BE420" s="1">
        <f>_xlfn.IFNA(VLOOKUP($C420,[1]akclindata!$A:$U,19,FALSE),"NA")</f>
        <v>44287</v>
      </c>
      <c r="BF420" s="1" t="str">
        <f>_xlfn.IFNA(VLOOKUP($C420,[1]akclindata!$A:$U,20,FALSE),"NA")</f>
        <v>N</v>
      </c>
      <c r="BG420">
        <f>_xlfn.IFNA(VLOOKUP($C420,[1]akclindata!$A:$U,21,FALSE),"NA")</f>
        <v>0</v>
      </c>
    </row>
    <row r="421" spans="1:60" x14ac:dyDescent="0.25">
      <c r="A421" t="s">
        <v>841</v>
      </c>
      <c r="C421" t="s">
        <v>842</v>
      </c>
      <c r="D421">
        <v>1</v>
      </c>
      <c r="E421" s="5">
        <f>VLOOKUP($A421,[1]Sheet1!$1:$1048576,3,FALSE)</f>
        <v>1</v>
      </c>
      <c r="F421" s="1">
        <f>VLOOKUP(A421,[1]Sheet1!$1:$1048576,4,FALSE)</f>
        <v>44594</v>
      </c>
      <c r="G421" t="str">
        <f>_xlfn.IFNA(VLOOKUP($A421,[1]Sheet1!$1:$1048576,6,FALSE),"No")</f>
        <v>No</v>
      </c>
      <c r="H421" t="s">
        <v>49</v>
      </c>
      <c r="I421" s="1" t="str">
        <f>VLOOKUP($A421,[1]Sheet1!$1:$1048576,12,FALSE)</f>
        <v>Cirrhosis</v>
      </c>
      <c r="J421" t="s">
        <v>73</v>
      </c>
      <c r="K421" s="5">
        <v>2</v>
      </c>
      <c r="L421">
        <f>VLOOKUP($A421,[1]Sheet1!$1:$1048576,8,FALSE)</f>
        <v>69</v>
      </c>
      <c r="M421" s="1">
        <f>VLOOKUP($A421,[1]Sheet1!$1:$1048576,9,FALSE)</f>
        <v>43658</v>
      </c>
      <c r="N421">
        <f>VLOOKUP($A421,[1]Sheet1!$1:$1048576,10,FALSE)</f>
        <v>0</v>
      </c>
      <c r="O421">
        <f>VLOOKUP($A421,[1]Sheet1!$1:$1048576,11,FALSE)</f>
        <v>5</v>
      </c>
      <c r="P421">
        <f>_xlfn.IFNA(VLOOKUP($C421,[1]akclindata!$A:$U,17,FALSE),"NA")</f>
        <v>9.8000000000000007</v>
      </c>
      <c r="Q421" t="s">
        <v>40</v>
      </c>
      <c r="S421">
        <f>_xlfn.IFNA(VLOOKUP($C421,[1]akclindata!$A:$U,14,FALSE),"NA")</f>
        <v>30.1</v>
      </c>
      <c r="T421" t="str">
        <f>_xlfn.IFNA(VLOOKUP($C421,[1]akclindata!$A:$U,16,FALSE),"NA")</f>
        <v>HCV, cirrhosis</v>
      </c>
      <c r="U421" t="str">
        <f>_xlfn.IFNA(VLOOKUP($C421,[1]akclindata!$A:$U,15,FALSE),"NA")</f>
        <v>Black or African American</v>
      </c>
      <c r="X421" s="1">
        <f>VLOOKUP($A421,[1]Sheet1!$1:$1048576,17,FALSE)</f>
        <v>44596</v>
      </c>
      <c r="Y421">
        <f>VLOOKUP($A421,[1]Sheet1!$1:$1048576,18,FALSE)</f>
        <v>11</v>
      </c>
      <c r="Z421" t="str">
        <f>VLOOKUP($A421,[1]Sheet1!$1:$1048576,19,FALSE)</f>
        <v>KB</v>
      </c>
      <c r="AA421">
        <f>VLOOKUP($A421,[1]Sheet1!$1:$1048576,35,FALSE)</f>
        <v>4.75875</v>
      </c>
      <c r="AB421">
        <f>VLOOKUP($A421,[1]Sheet1!$1:$1048576,40,FALSE)</f>
        <v>9.5175000000000001</v>
      </c>
      <c r="AC421" s="1">
        <f>VLOOKUP($A421,[1]Sheet1!$1:$1048576,44,FALSE)</f>
        <v>44602</v>
      </c>
      <c r="AD421">
        <f>VLOOKUP($A421,[1]Sheet1!$1:$1048576,43,FALSE)</f>
        <v>9</v>
      </c>
      <c r="AE421" t="str">
        <f>VLOOKUP($A421,[1]Sheet1!$1:$1048576,46,FALSE)</f>
        <v>IDT8_UDI_103</v>
      </c>
      <c r="AF421">
        <f>VLOOKUP($A421,[1]Sheet1!$1:$1048576,48,FALSE)</f>
        <v>4</v>
      </c>
      <c r="AG421" t="str">
        <f>VLOOKUP($A421,[1]Sheet1!$1:$1048576,49,FALSE)</f>
        <v>KB</v>
      </c>
      <c r="AH421">
        <f>VLOOKUP($A421,[1]Sheet1!$1:$1048576,72,FALSE)</f>
        <v>5.64</v>
      </c>
      <c r="AI421" s="1">
        <f>VLOOKUP($A421,[1]Sheet1!$1:$1048576,74,FALSE)</f>
        <v>44670</v>
      </c>
      <c r="AV421">
        <f>_xlfn.IFNA(VLOOKUP($C421,[1]akclindata!$A:$U,17,FALSE),"NA")</f>
        <v>9.8000000000000007</v>
      </c>
      <c r="AW421">
        <f>_xlfn.IFNA(VLOOKUP($C421,[1]akclindata!$A:$U,17,FALSE),"NA")</f>
        <v>9.8000000000000007</v>
      </c>
      <c r="AX421">
        <f>_xlfn.IFNA(VLOOKUP($C421,[1]akclindata!$A:$U,7,FALSE),"NA")</f>
        <v>0</v>
      </c>
      <c r="AY421">
        <f>_xlfn.IFNA(VLOOKUP($C421,[1]akclindata!$A:$U,8,FALSE),"NA")</f>
        <v>0</v>
      </c>
      <c r="AZ421">
        <f>_xlfn.IFNA(VLOOKUP($C421,[1]akclindata!$A:$U,9,FALSE),"NA")</f>
        <v>0</v>
      </c>
      <c r="BA421">
        <f>_xlfn.IFNA(VLOOKUP($C421,[1]akclindata!$A:$U,10,FALSE),"NA")</f>
        <v>0</v>
      </c>
      <c r="BB421">
        <f>_xlfn.IFNA(VLOOKUP($C421,[1]akclindata!$A:$U,11,FALSE),"NA")</f>
        <v>0</v>
      </c>
      <c r="BC421" s="1">
        <f>_xlfn.IFNA(VLOOKUP($C421,[1]akclindata!$A:$U,6,FALSE),"NA")</f>
        <v>43500</v>
      </c>
      <c r="BD421" s="1">
        <f>_xlfn.IFNA(VLOOKUP($C421,[1]akclindata!$A:$U,18,FALSE),"NA")</f>
        <v>0</v>
      </c>
      <c r="BE421" s="1">
        <f>_xlfn.IFNA(VLOOKUP($C421,[1]akclindata!$A:$U,19,FALSE),"NA")</f>
        <v>43658</v>
      </c>
      <c r="BF421" s="1" t="str">
        <f>_xlfn.IFNA(VLOOKUP($C421,[1]akclindata!$A:$U,20,FALSE),"NA")</f>
        <v>N</v>
      </c>
      <c r="BG421">
        <f>_xlfn.IFNA(VLOOKUP($C421,[1]akclindata!$A:$U,21,FALSE),"NA")</f>
        <v>0</v>
      </c>
    </row>
    <row r="422" spans="1:60" x14ac:dyDescent="0.25">
      <c r="A422" t="s">
        <v>843</v>
      </c>
      <c r="C422" t="s">
        <v>844</v>
      </c>
      <c r="D422">
        <v>1</v>
      </c>
      <c r="E422" s="5">
        <f>VLOOKUP($A422,[1]Sheet1!$1:$1048576,3,FALSE)</f>
        <v>1</v>
      </c>
      <c r="F422" s="1">
        <f>VLOOKUP(A422,[1]Sheet1!$1:$1048576,4,FALSE)</f>
        <v>44594</v>
      </c>
      <c r="G422" t="str">
        <f>_xlfn.IFNA(VLOOKUP($A422,[1]Sheet1!$1:$1048576,6,FALSE),"No")</f>
        <v>No</v>
      </c>
      <c r="H422" t="s">
        <v>49</v>
      </c>
      <c r="I422" s="1" t="str">
        <f>VLOOKUP($A422,[1]Sheet1!$1:$1048576,12,FALSE)</f>
        <v>Cirrhosis</v>
      </c>
      <c r="J422" t="s">
        <v>73</v>
      </c>
      <c r="K422" s="5">
        <v>2</v>
      </c>
      <c r="L422">
        <f>VLOOKUP($A422,[1]Sheet1!$1:$1048576,8,FALSE)</f>
        <v>59</v>
      </c>
      <c r="M422" s="1">
        <f>VLOOKUP($A422,[1]Sheet1!$1:$1048576,9,FALSE)</f>
        <v>43665</v>
      </c>
      <c r="N422">
        <f>VLOOKUP($A422,[1]Sheet1!$1:$1048576,10,FALSE)</f>
        <v>0</v>
      </c>
      <c r="O422">
        <f>VLOOKUP($A422,[1]Sheet1!$1:$1048576,11,FALSE)</f>
        <v>7</v>
      </c>
      <c r="P422">
        <f>_xlfn.IFNA(VLOOKUP($C422,[1]akclindata!$A:$U,17,FALSE),"NA")</f>
        <v>3.9</v>
      </c>
      <c r="Q422" t="s">
        <v>40</v>
      </c>
      <c r="S422">
        <f>_xlfn.IFNA(VLOOKUP($C422,[1]akclindata!$A:$U,14,FALSE),"NA")</f>
        <v>27.8</v>
      </c>
      <c r="T422" t="str">
        <f>_xlfn.IFNA(VLOOKUP($C422,[1]akclindata!$A:$U,16,FALSE),"NA")</f>
        <v>NAFLD, cirrhosis</v>
      </c>
      <c r="U422" t="str">
        <f>_xlfn.IFNA(VLOOKUP($C422,[1]akclindata!$A:$U,15,FALSE),"NA")</f>
        <v>White or Caucasian</v>
      </c>
      <c r="X422" s="1">
        <f>VLOOKUP($A422,[1]Sheet1!$1:$1048576,17,FALSE)</f>
        <v>44596</v>
      </c>
      <c r="Y422">
        <f>VLOOKUP($A422,[1]Sheet1!$1:$1048576,18,FALSE)</f>
        <v>11</v>
      </c>
      <c r="Z422" t="str">
        <f>VLOOKUP($A422,[1]Sheet1!$1:$1048576,19,FALSE)</f>
        <v>KB</v>
      </c>
      <c r="AA422">
        <f>VLOOKUP($A422,[1]Sheet1!$1:$1048576,35,FALSE)</f>
        <v>26.367000000000001</v>
      </c>
      <c r="AB422">
        <f>VLOOKUP($A422,[1]Sheet1!$1:$1048576,40,FALSE)</f>
        <v>15</v>
      </c>
      <c r="AC422" s="1">
        <f>VLOOKUP($A422,[1]Sheet1!$1:$1048576,44,FALSE)</f>
        <v>44602</v>
      </c>
      <c r="AD422">
        <f>VLOOKUP($A422,[1]Sheet1!$1:$1048576,43,FALSE)</f>
        <v>9</v>
      </c>
      <c r="AE422" t="str">
        <f>VLOOKUP($A422,[1]Sheet1!$1:$1048576,46,FALSE)</f>
        <v>IDT8_UDI_112</v>
      </c>
      <c r="AF422">
        <f>VLOOKUP($A422,[1]Sheet1!$1:$1048576,48,FALSE)</f>
        <v>4</v>
      </c>
      <c r="AG422" t="str">
        <f>VLOOKUP($A422,[1]Sheet1!$1:$1048576,49,FALSE)</f>
        <v>KB</v>
      </c>
      <c r="AH422">
        <f>VLOOKUP($A422,[1]Sheet1!$1:$1048576,72,FALSE)</f>
        <v>10.1</v>
      </c>
      <c r="AI422" s="1">
        <f>VLOOKUP($A422,[1]Sheet1!$1:$1048576,74,FALSE)</f>
        <v>44670</v>
      </c>
      <c r="AV422">
        <f>_xlfn.IFNA(VLOOKUP($C422,[1]akclindata!$A:$U,17,FALSE),"NA")</f>
        <v>3.9</v>
      </c>
      <c r="AW422">
        <f>_xlfn.IFNA(VLOOKUP($C422,[1]akclindata!$A:$U,17,FALSE),"NA")</f>
        <v>3.9</v>
      </c>
      <c r="AX422">
        <f>_xlfn.IFNA(VLOOKUP($C422,[1]akclindata!$A:$U,7,FALSE),"NA")</f>
        <v>0</v>
      </c>
      <c r="AY422">
        <f>_xlfn.IFNA(VLOOKUP($C422,[1]akclindata!$A:$U,8,FALSE),"NA")</f>
        <v>0</v>
      </c>
      <c r="AZ422">
        <f>_xlfn.IFNA(VLOOKUP($C422,[1]akclindata!$A:$U,9,FALSE),"NA")</f>
        <v>0</v>
      </c>
      <c r="BA422">
        <f>_xlfn.IFNA(VLOOKUP($C422,[1]akclindata!$A:$U,10,FALSE),"NA")</f>
        <v>0</v>
      </c>
      <c r="BB422">
        <f>_xlfn.IFNA(VLOOKUP($C422,[1]akclindata!$A:$U,11,FALSE),"NA")</f>
        <v>0</v>
      </c>
      <c r="BC422" s="1">
        <f>_xlfn.IFNA(VLOOKUP($C422,[1]akclindata!$A:$U,6,FALSE),"NA")</f>
        <v>43703</v>
      </c>
      <c r="BD422" s="1">
        <f>_xlfn.IFNA(VLOOKUP($C422,[1]akclindata!$A:$U,18,FALSE),"NA")</f>
        <v>0</v>
      </c>
      <c r="BE422" s="1">
        <f>_xlfn.IFNA(VLOOKUP($C422,[1]akclindata!$A:$U,19,FALSE),"NA")</f>
        <v>44096</v>
      </c>
      <c r="BF422" s="1" t="str">
        <f>_xlfn.IFNA(VLOOKUP($C422,[1]akclindata!$A:$U,20,FALSE),"NA")</f>
        <v>N</v>
      </c>
      <c r="BG422">
        <f>_xlfn.IFNA(VLOOKUP($C422,[1]akclindata!$A:$U,21,FALSE),"NA")</f>
        <v>0</v>
      </c>
    </row>
    <row r="423" spans="1:60" x14ac:dyDescent="0.25">
      <c r="A423" t="s">
        <v>845</v>
      </c>
      <c r="C423">
        <v>30679</v>
      </c>
      <c r="D423">
        <v>1</v>
      </c>
      <c r="E423" s="5">
        <f>VLOOKUP($A423,[1]Sheet1!$1:$1048576,3,FALSE)</f>
        <v>1</v>
      </c>
      <c r="F423" s="1">
        <f>VLOOKUP($A423,[1]Sheet1!$1:$1048576,4,FALSE)</f>
        <v>44673</v>
      </c>
      <c r="G423" t="str">
        <f>_xlfn.IFNA(VLOOKUP($A423,[1]Sheet1!$1:$1048576,6,FALSE),"No")</f>
        <v>No</v>
      </c>
      <c r="H423" t="s">
        <v>49</v>
      </c>
      <c r="I423" s="1" t="str">
        <f>VLOOKUP($A423,[1]Sheet1!$1:$1048576,12,FALSE)</f>
        <v>HCV</v>
      </c>
      <c r="J423" t="s">
        <v>1042</v>
      </c>
      <c r="K423" s="5">
        <v>2</v>
      </c>
      <c r="L423">
        <f>VLOOKUP($A423,[1]Sheet1!$1:$1048576,8,FALSE)</f>
        <v>60.1232032854209</v>
      </c>
      <c r="M423" s="1">
        <f>VLOOKUP($A423,[1]Sheet1!$1:$1048576,9,FALSE)</f>
        <v>41662</v>
      </c>
      <c r="N423" t="str">
        <f>VLOOKUP($A423,[1]Sheet1!$1:$1048576,10,FALSE)</f>
        <v>N</v>
      </c>
      <c r="O423">
        <f>VLOOKUP($A423,[1]Sheet1!$1:$1048576,11,FALSE)</f>
        <v>0</v>
      </c>
      <c r="P423" t="str">
        <f>_xlfn.IFNA(VLOOKUP($C423,[1]akclindata!$A:$U,17,FALSE),"NA")</f>
        <v>NA</v>
      </c>
      <c r="Q423" t="s">
        <v>40</v>
      </c>
      <c r="S423">
        <f>_xlfn.IFNA(VLOOKUP($C423,[1]Sheet7!$A:$T,15,FALSE),"NA")</f>
        <v>34.581847007530698</v>
      </c>
      <c r="T423" t="str">
        <f>_xlfn.IFNA(VLOOKUP($C423,[1]akclindata!$A:$U,16,FALSE),"NA")</f>
        <v>NA</v>
      </c>
      <c r="U423" t="str">
        <f>IF(VLOOKUP($C423,[1]Sheet7!$A:$T,14,FALSE)=1,"Black","Unknown")</f>
        <v>Black</v>
      </c>
      <c r="X423" s="1">
        <f>VLOOKUP($A423,[1]Sheet1!$1:$1048576,17,FALSE)</f>
        <v>44718</v>
      </c>
      <c r="Y423">
        <f>VLOOKUP($A423,[1]Sheet1!$1:$1048576,18,FALSE)</f>
        <v>12</v>
      </c>
      <c r="Z423" t="str">
        <f>VLOOKUP($A423,[1]Sheet1!$1:$1048576,19,FALSE)</f>
        <v>ZF</v>
      </c>
      <c r="AA423">
        <f>VLOOKUP($A423,[1]Sheet1!$1:$1048576,35,FALSE)</f>
        <v>1.4095</v>
      </c>
      <c r="AB423">
        <f>VLOOKUP($A423,[1]Sheet1!$1:$1048576,40,FALSE)</f>
        <v>1.4095</v>
      </c>
      <c r="AC423" s="1">
        <f>VLOOKUP($A423,[1]Sheet1!$1:$1048576,44,FALSE)</f>
        <v>44741</v>
      </c>
      <c r="AD423">
        <f>VLOOKUP($A423,[1]Sheet1!$1:$1048576,43,FALSE)</f>
        <v>10</v>
      </c>
      <c r="AE423" t="str">
        <f>VLOOKUP($A423,[1]Sheet1!$1:$1048576,46,FALSE)</f>
        <v>IDT8_UDI_280</v>
      </c>
      <c r="AF423">
        <f>VLOOKUP($A423,[1]Sheet1!$1:$1048576,48,FALSE)</f>
        <v>4</v>
      </c>
      <c r="AG423" t="str">
        <f>VLOOKUP($A423,[1]Sheet1!$1:$1048576,49,FALSE)</f>
        <v>ZF</v>
      </c>
      <c r="AH423">
        <f>VLOOKUP($A423,[1]Sheet1!$1:$1048576,72,FALSE)</f>
        <v>0.69</v>
      </c>
      <c r="AI423" s="1">
        <f>VLOOKUP($A423,[1]Sheet1!$1:$1048576,74,FALSE)</f>
        <v>44781</v>
      </c>
      <c r="AV423" t="str">
        <f>_xlfn.IFNA(VLOOKUP($C423,[1]akclindata!$A:$U,17,FALSE),"NA")</f>
        <v>NA</v>
      </c>
      <c r="AW423" t="str">
        <f>_xlfn.IFNA(VLOOKUP($C423,[1]akclindata!$A:$U,17,FALSE),"NA")</f>
        <v>NA</v>
      </c>
      <c r="AX423" t="str">
        <f>_xlfn.IFNA(VLOOKUP($C423,[1]akclindata!$A:$U,7,FALSE),"NA")</f>
        <v>NA</v>
      </c>
      <c r="AY423" t="str">
        <f>_xlfn.IFNA(VLOOKUP($C423,[1]akclindata!$A:$U,8,FALSE),"NA")</f>
        <v>NA</v>
      </c>
      <c r="AZ423" t="str">
        <f>_xlfn.IFNA(VLOOKUP($C423,[1]akclindata!$A:$U,9,FALSE),"NA")</f>
        <v>NA</v>
      </c>
      <c r="BA423" t="str">
        <f>_xlfn.IFNA(VLOOKUP($C423,[1]akclindata!$A:$U,10,FALSE),"NA")</f>
        <v>NA</v>
      </c>
      <c r="BB423" t="str">
        <f>_xlfn.IFNA(VLOOKUP($C423,[1]akclindata!$A:$U,11,FALSE),"NA")</f>
        <v>NA</v>
      </c>
      <c r="BC423" s="1" t="str">
        <f>_xlfn.IFNA(VLOOKUP($C423,[1]akclindata!$A:$U,6,FALSE),"NA")</f>
        <v>NA</v>
      </c>
      <c r="BD423" s="1" t="str">
        <f>_xlfn.IFNA(VLOOKUP($C423,[1]akclindata!$A:$U,18,FALSE),"NA")</f>
        <v>NA</v>
      </c>
      <c r="BE423" s="1" t="str">
        <f>_xlfn.IFNA(VLOOKUP($C423,[1]akclindata!$A:$U,19,FALSE),"NA")</f>
        <v>NA</v>
      </c>
      <c r="BF423" s="1" t="str">
        <f>_xlfn.IFNA(VLOOKUP($C423,[1]akclindata!$A:$U,20,FALSE),"NA")</f>
        <v>NA</v>
      </c>
      <c r="BG423" t="str">
        <f>_xlfn.IFNA(VLOOKUP($C423,[1]akclindata!$A:$U,21,FALSE),"NA")</f>
        <v>NA</v>
      </c>
      <c r="BH423" s="1" t="str">
        <f>_xlfn.IFNA(VLOOKUP($C423,[2]Sheet1!$1:$1048576,6,FALSE),_xlfn.IFNA(VLOOKUP($C423,'[2]Transfer 06.03.22'!$1:$1048576,7,FALSE),_xlfn.IFNA(VLOOKUP($C423,'[2]Transfer 06.08.22'!$1:$1048576,7,FALSE),"None")))</f>
        <v>None</v>
      </c>
    </row>
    <row r="424" spans="1:60" x14ac:dyDescent="0.25">
      <c r="A424" t="s">
        <v>846</v>
      </c>
      <c r="C424">
        <v>38356</v>
      </c>
      <c r="D424">
        <v>1</v>
      </c>
      <c r="E424" s="5">
        <f>VLOOKUP($A424,[1]Sheet1!$1:$1048576,3,FALSE)</f>
        <v>1</v>
      </c>
      <c r="F424" s="1">
        <f>VLOOKUP(A424,[1]Sheet1!$1:$1048576,4,FALSE)</f>
        <v>44673</v>
      </c>
      <c r="G424" t="str">
        <f>_xlfn.IFNA(VLOOKUP($A424,[1]Sheet1!$1:$1048576,6,FALSE),"No")</f>
        <v>No</v>
      </c>
      <c r="H424" s="1" t="str">
        <f>VLOOKUP($A424,[1]Sheet1!$1:$1048576,13,FALSE)</f>
        <v>No</v>
      </c>
      <c r="I424" s="1" t="str">
        <f>VLOOKUP($A424,[1]Sheet1!$1:$1048576,12,FALSE)</f>
        <v>HCV</v>
      </c>
      <c r="J424" t="s">
        <v>1042</v>
      </c>
      <c r="K424" s="5">
        <v>2</v>
      </c>
      <c r="L424">
        <f>VLOOKUP($A424,[1]Sheet1!$1:$1048576,8,FALSE)</f>
        <v>49.620807665982198</v>
      </c>
      <c r="M424" s="1">
        <f>VLOOKUP($A424,[1]Sheet1!$1:$1048576,9,FALSE)</f>
        <v>41697</v>
      </c>
      <c r="N424" t="str">
        <f>VLOOKUP($A424,[1]Sheet1!$1:$1048576,10,FALSE)</f>
        <v>N</v>
      </c>
      <c r="O424">
        <f>VLOOKUP($A424,[1]Sheet1!$1:$1048576,11,FALSE)</f>
        <v>0</v>
      </c>
      <c r="P424" t="str">
        <f>_xlfn.IFNA(VLOOKUP($C424,[1]akclindata!$A:$U,17,FALSE),"NA")</f>
        <v>NA</v>
      </c>
      <c r="Q424" t="s">
        <v>40</v>
      </c>
      <c r="S424">
        <f>_xlfn.IFNA(VLOOKUP($C424,[1]Sheet7!$A:$T,15,FALSE),"NA")</f>
        <v>21.625716990521401</v>
      </c>
      <c r="T424" t="str">
        <f>_xlfn.IFNA(VLOOKUP($C424,[1]akclindata!$A:$U,16,FALSE),"NA")</f>
        <v>NA</v>
      </c>
      <c r="U424" t="str">
        <f>IF(VLOOKUP($C424,[1]Sheet7!$A:$T,14,FALSE)=1,"Black","Unknown")</f>
        <v>Black</v>
      </c>
      <c r="X424" s="1">
        <f>VLOOKUP($A424,[1]Sheet1!$1:$1048576,17,FALSE)</f>
        <v>44718</v>
      </c>
      <c r="Y424">
        <f>VLOOKUP($A424,[1]Sheet1!$1:$1048576,18,FALSE)</f>
        <v>12</v>
      </c>
      <c r="Z424" t="str">
        <f>VLOOKUP($A424,[1]Sheet1!$1:$1048576,19,FALSE)</f>
        <v>ZF</v>
      </c>
      <c r="AA424">
        <f>VLOOKUP($A424,[1]Sheet1!$1:$1048576,35,FALSE)</f>
        <v>4.2125000000000004</v>
      </c>
      <c r="AB424">
        <f>VLOOKUP($A424,[1]Sheet1!$1:$1048576,40,FALSE)</f>
        <v>4.2125000000000004</v>
      </c>
      <c r="AC424" s="1">
        <f>VLOOKUP($A424,[1]Sheet1!$1:$1048576,44,FALSE)</f>
        <v>44741</v>
      </c>
      <c r="AD424">
        <f>VLOOKUP($A424,[1]Sheet1!$1:$1048576,43,FALSE)</f>
        <v>10</v>
      </c>
      <c r="AE424" t="str">
        <f>VLOOKUP($A424,[1]Sheet1!$1:$1048576,46,FALSE)</f>
        <v>IDT8_UDI_281</v>
      </c>
      <c r="AF424">
        <f>VLOOKUP($A424,[1]Sheet1!$1:$1048576,48,FALSE)</f>
        <v>4</v>
      </c>
      <c r="AG424" t="str">
        <f>VLOOKUP($A424,[1]Sheet1!$1:$1048576,49,FALSE)</f>
        <v>ZF</v>
      </c>
      <c r="AH424">
        <f>VLOOKUP($A424,[1]Sheet1!$1:$1048576,72,FALSE)</f>
        <v>2.5099999999999998</v>
      </c>
      <c r="AI424" s="1">
        <f>VLOOKUP($A424,[1]Sheet1!$1:$1048576,74,FALSE)</f>
        <v>44781</v>
      </c>
      <c r="AV424" t="str">
        <f>_xlfn.IFNA(VLOOKUP($C424,[1]akclindata!$A:$U,17,FALSE),"NA")</f>
        <v>NA</v>
      </c>
      <c r="AW424" t="str">
        <f>_xlfn.IFNA(VLOOKUP($C424,[1]akclindata!$A:$U,17,FALSE),"NA")</f>
        <v>NA</v>
      </c>
      <c r="AX424" t="str">
        <f>_xlfn.IFNA(VLOOKUP($C424,[1]akclindata!$A:$U,7,FALSE),"NA")</f>
        <v>NA</v>
      </c>
      <c r="AY424" t="str">
        <f>_xlfn.IFNA(VLOOKUP($C424,[1]akclindata!$A:$U,8,FALSE),"NA")</f>
        <v>NA</v>
      </c>
      <c r="AZ424" t="str">
        <f>_xlfn.IFNA(VLOOKUP($C424,[1]akclindata!$A:$U,9,FALSE),"NA")</f>
        <v>NA</v>
      </c>
      <c r="BA424" t="str">
        <f>_xlfn.IFNA(VLOOKUP($C424,[1]akclindata!$A:$U,10,FALSE),"NA")</f>
        <v>NA</v>
      </c>
      <c r="BB424" t="str">
        <f>_xlfn.IFNA(VLOOKUP($C424,[1]akclindata!$A:$U,11,FALSE),"NA")</f>
        <v>NA</v>
      </c>
      <c r="BC424" s="1" t="str">
        <f>_xlfn.IFNA(VLOOKUP($C424,[1]akclindata!$A:$U,6,FALSE),"NA")</f>
        <v>NA</v>
      </c>
      <c r="BD424" s="1" t="str">
        <f>_xlfn.IFNA(VLOOKUP($C424,[1]akclindata!$A:$U,18,FALSE),"NA")</f>
        <v>NA</v>
      </c>
      <c r="BE424" s="1" t="str">
        <f>_xlfn.IFNA(VLOOKUP($C424,[1]akclindata!$A:$U,19,FALSE),"NA")</f>
        <v>NA</v>
      </c>
      <c r="BF424" s="1" t="str">
        <f>_xlfn.IFNA(VLOOKUP($C424,[1]akclindata!$A:$U,20,FALSE),"NA")</f>
        <v>NA</v>
      </c>
      <c r="BG424" t="str">
        <f>_xlfn.IFNA(VLOOKUP($C424,[1]akclindata!$A:$U,21,FALSE),"NA")</f>
        <v>NA</v>
      </c>
      <c r="BH424" s="1" t="str">
        <f>_xlfn.IFNA(VLOOKUP($C424,[2]Sheet1!$1:$1048576,6,FALSE),_xlfn.IFNA(VLOOKUP($C424,'[2]Transfer 06.03.22'!$1:$1048576,7,FALSE),_xlfn.IFNA(VLOOKUP($C424,'[2]Transfer 06.08.22'!$1:$1048576,7,FALSE),"None")))</f>
        <v>None</v>
      </c>
    </row>
    <row r="425" spans="1:60" x14ac:dyDescent="0.25">
      <c r="A425" t="s">
        <v>847</v>
      </c>
      <c r="C425">
        <v>30592</v>
      </c>
      <c r="D425">
        <v>1</v>
      </c>
      <c r="E425" s="5">
        <f>VLOOKUP($A425,[1]Sheet1!$1:$1048576,3,FALSE)</f>
        <v>1</v>
      </c>
      <c r="F425" s="1">
        <f>VLOOKUP(A425,[1]Sheet1!$1:$1048576,4,FALSE)</f>
        <v>44673</v>
      </c>
      <c r="G425" t="str">
        <f>_xlfn.IFNA(VLOOKUP($A425,[1]Sheet1!$1:$1048576,6,FALSE),"No")</f>
        <v>No</v>
      </c>
      <c r="H425" s="1" t="str">
        <f>VLOOKUP($A425,[1]Sheet1!$1:$1048576,13,FALSE)</f>
        <v>No</v>
      </c>
      <c r="I425" s="1" t="str">
        <f>VLOOKUP($A425,[1]Sheet1!$1:$1048576,12,FALSE)</f>
        <v>HCV</v>
      </c>
      <c r="J425" t="s">
        <v>1042</v>
      </c>
      <c r="K425" s="5">
        <v>2</v>
      </c>
      <c r="L425">
        <f>VLOOKUP($A425,[1]Sheet1!$1:$1048576,8,FALSE)</f>
        <v>60.328542094455898</v>
      </c>
      <c r="M425" s="1">
        <f>VLOOKUP($A425,[1]Sheet1!$1:$1048576,9,FALSE)</f>
        <v>41708</v>
      </c>
      <c r="N425" t="str">
        <f>VLOOKUP($A425,[1]Sheet1!$1:$1048576,10,FALSE)</f>
        <v>N</v>
      </c>
      <c r="O425">
        <f>VLOOKUP($A425,[1]Sheet1!$1:$1048576,11,FALSE)</f>
        <v>0</v>
      </c>
      <c r="P425" t="str">
        <f>_xlfn.IFNA(VLOOKUP($C425,[1]akclindata!$A:$U,17,FALSE),"NA")</f>
        <v>NA</v>
      </c>
      <c r="Q425" t="s">
        <v>40</v>
      </c>
      <c r="S425">
        <f>_xlfn.IFNA(VLOOKUP($C425,[1]Sheet7!$A:$T,15,FALSE),"NA")</f>
        <v>30.5473439039685</v>
      </c>
      <c r="T425" t="str">
        <f>_xlfn.IFNA(VLOOKUP($C425,[1]akclindata!$A:$U,16,FALSE),"NA")</f>
        <v>NA</v>
      </c>
      <c r="U425" t="str">
        <f>IF(VLOOKUP($C425,[1]Sheet7!$A:$T,14,FALSE)=1,"Black","Unknown")</f>
        <v>Black</v>
      </c>
      <c r="X425" s="1">
        <f>VLOOKUP($A425,[1]Sheet1!$1:$1048576,17,FALSE)</f>
        <v>44718</v>
      </c>
      <c r="Y425">
        <f>VLOOKUP($A425,[1]Sheet1!$1:$1048576,18,FALSE)</f>
        <v>12</v>
      </c>
      <c r="Z425" t="str">
        <f>VLOOKUP($A425,[1]Sheet1!$1:$1048576,19,FALSE)</f>
        <v>ZF</v>
      </c>
      <c r="AA425">
        <f>VLOOKUP($A425,[1]Sheet1!$1:$1048576,35,FALSE)</f>
        <v>1.5575000000000001</v>
      </c>
      <c r="AB425">
        <f>VLOOKUP($A425,[1]Sheet1!$1:$1048576,40,FALSE)</f>
        <v>1.5575000000000001</v>
      </c>
      <c r="AC425" s="1">
        <f>VLOOKUP($A425,[1]Sheet1!$1:$1048576,44,FALSE)</f>
        <v>44741</v>
      </c>
      <c r="AD425">
        <f>VLOOKUP($A425,[1]Sheet1!$1:$1048576,43,FALSE)</f>
        <v>10</v>
      </c>
      <c r="AE425" t="str">
        <f>VLOOKUP($A425,[1]Sheet1!$1:$1048576,46,FALSE)</f>
        <v>IDT8_UDI_289</v>
      </c>
      <c r="AF425">
        <f>VLOOKUP($A425,[1]Sheet1!$1:$1048576,48,FALSE)</f>
        <v>4</v>
      </c>
      <c r="AG425" t="str">
        <f>VLOOKUP($A425,[1]Sheet1!$1:$1048576,49,FALSE)</f>
        <v>ZF</v>
      </c>
      <c r="AH425">
        <f>VLOOKUP($A425,[1]Sheet1!$1:$1048576,72,FALSE)</f>
        <v>0.9</v>
      </c>
      <c r="AI425" s="1">
        <f>VLOOKUP($A425,[1]Sheet1!$1:$1048576,74,FALSE)</f>
        <v>44781</v>
      </c>
      <c r="AV425" t="str">
        <f>_xlfn.IFNA(VLOOKUP($C425,[1]akclindata!$A:$U,17,FALSE),"NA")</f>
        <v>NA</v>
      </c>
      <c r="AW425" t="str">
        <f>_xlfn.IFNA(VLOOKUP($C425,[1]akclindata!$A:$U,17,FALSE),"NA")</f>
        <v>NA</v>
      </c>
      <c r="AX425" t="str">
        <f>_xlfn.IFNA(VLOOKUP($C425,[1]akclindata!$A:$U,7,FALSE),"NA")</f>
        <v>NA</v>
      </c>
      <c r="AY425" t="str">
        <f>_xlfn.IFNA(VLOOKUP($C425,[1]akclindata!$A:$U,8,FALSE),"NA")</f>
        <v>NA</v>
      </c>
      <c r="AZ425" t="str">
        <f>_xlfn.IFNA(VLOOKUP($C425,[1]akclindata!$A:$U,9,FALSE),"NA")</f>
        <v>NA</v>
      </c>
      <c r="BA425" t="str">
        <f>_xlfn.IFNA(VLOOKUP($C425,[1]akclindata!$A:$U,10,FALSE),"NA")</f>
        <v>NA</v>
      </c>
      <c r="BB425" t="str">
        <f>_xlfn.IFNA(VLOOKUP($C425,[1]akclindata!$A:$U,11,FALSE),"NA")</f>
        <v>NA</v>
      </c>
      <c r="BC425" s="1" t="str">
        <f>_xlfn.IFNA(VLOOKUP($C425,[1]akclindata!$A:$U,6,FALSE),"NA")</f>
        <v>NA</v>
      </c>
      <c r="BD425" s="1" t="str">
        <f>_xlfn.IFNA(VLOOKUP($C425,[1]akclindata!$A:$U,18,FALSE),"NA")</f>
        <v>NA</v>
      </c>
      <c r="BE425" s="1" t="str">
        <f>_xlfn.IFNA(VLOOKUP($C425,[1]akclindata!$A:$U,19,FALSE),"NA")</f>
        <v>NA</v>
      </c>
      <c r="BF425" s="1" t="str">
        <f>_xlfn.IFNA(VLOOKUP($C425,[1]akclindata!$A:$U,20,FALSE),"NA")</f>
        <v>NA</v>
      </c>
      <c r="BG425" t="str">
        <f>_xlfn.IFNA(VLOOKUP($C425,[1]akclindata!$A:$U,21,FALSE),"NA")</f>
        <v>NA</v>
      </c>
      <c r="BH425" s="1" t="str">
        <f>_xlfn.IFNA(VLOOKUP($C425,[2]Sheet1!$1:$1048576,6,FALSE),_xlfn.IFNA(VLOOKUP($C425,'[2]Transfer 06.03.22'!$1:$1048576,7,FALSE),_xlfn.IFNA(VLOOKUP($C425,'[2]Transfer 06.08.22'!$1:$1048576,7,FALSE),"None")))</f>
        <v>None</v>
      </c>
    </row>
    <row r="426" spans="1:60" x14ac:dyDescent="0.25">
      <c r="A426" t="s">
        <v>848</v>
      </c>
      <c r="C426">
        <v>83790</v>
      </c>
      <c r="D426">
        <v>1</v>
      </c>
      <c r="E426" s="5">
        <f>VLOOKUP($A426,[1]Sheet1!$1:$1048576,3,FALSE)</f>
        <v>1</v>
      </c>
      <c r="F426" s="1">
        <f>VLOOKUP(A426,[1]Sheet1!$1:$1048576,4,FALSE)</f>
        <v>44673</v>
      </c>
      <c r="G426" t="str">
        <f>_xlfn.IFNA(VLOOKUP($A426,[1]Sheet1!$1:$1048576,6,FALSE),"No")</f>
        <v>No</v>
      </c>
      <c r="H426" t="s">
        <v>49</v>
      </c>
      <c r="I426" s="1" t="str">
        <f>VLOOKUP($A426,[1]Sheet1!$1:$1048576,12,FALSE)</f>
        <v>HCV</v>
      </c>
      <c r="J426" t="s">
        <v>1042</v>
      </c>
      <c r="K426" s="5">
        <v>2</v>
      </c>
      <c r="L426">
        <f>VLOOKUP($A426,[1]Sheet1!$1:$1048576,8,FALSE)</f>
        <v>58.6064339493498</v>
      </c>
      <c r="M426" s="1">
        <f>VLOOKUP($A426,[1]Sheet1!$1:$1048576,9,FALSE)</f>
        <v>41716</v>
      </c>
      <c r="N426" t="str">
        <f>VLOOKUP($A426,[1]Sheet1!$1:$1048576,10,FALSE)</f>
        <v>N</v>
      </c>
      <c r="O426">
        <f>VLOOKUP($A426,[1]Sheet1!$1:$1048576,11,FALSE)</f>
        <v>0</v>
      </c>
      <c r="P426" t="str">
        <f>_xlfn.IFNA(VLOOKUP($C426,[1]akclindata!$A:$U,17,FALSE),"NA")</f>
        <v>NA</v>
      </c>
      <c r="Q426" t="s">
        <v>40</v>
      </c>
      <c r="S426">
        <f>_xlfn.IFNA(VLOOKUP($C426,[1]Sheet7!$A:$T,15,FALSE),"NA")</f>
        <v>24.410694006644</v>
      </c>
      <c r="T426" t="str">
        <f>_xlfn.IFNA(VLOOKUP($C426,[1]akclindata!$A:$U,16,FALSE),"NA")</f>
        <v>NA</v>
      </c>
      <c r="U426" t="str">
        <f>IF(VLOOKUP($C426,[1]Sheet7!$A:$T,14,FALSE)=1,"Black","Unknown")</f>
        <v>Black</v>
      </c>
      <c r="X426" s="1">
        <f>VLOOKUP($A426,[1]Sheet1!$1:$1048576,17,FALSE)</f>
        <v>44718</v>
      </c>
      <c r="Y426">
        <f>VLOOKUP($A426,[1]Sheet1!$1:$1048576,18,FALSE)</f>
        <v>12</v>
      </c>
      <c r="Z426" t="str">
        <f>VLOOKUP($A426,[1]Sheet1!$1:$1048576,19,FALSE)</f>
        <v>ZF</v>
      </c>
      <c r="AA426">
        <f>VLOOKUP($A426,[1]Sheet1!$1:$1048576,35,FALSE)</f>
        <v>0.77100000000000002</v>
      </c>
      <c r="AB426">
        <f>VLOOKUP($A426,[1]Sheet1!$1:$1048576,40,FALSE)</f>
        <v>0.77100000000000002</v>
      </c>
      <c r="AC426" s="1">
        <f>VLOOKUP($A426,[1]Sheet1!$1:$1048576,44,FALSE)</f>
        <v>44741</v>
      </c>
      <c r="AD426">
        <f>VLOOKUP($A426,[1]Sheet1!$1:$1048576,43,FALSE)</f>
        <v>10</v>
      </c>
      <c r="AE426" t="str">
        <f>VLOOKUP($A426,[1]Sheet1!$1:$1048576,46,FALSE)</f>
        <v>IDT8_UDI_292</v>
      </c>
      <c r="AF426">
        <f>VLOOKUP($A426,[1]Sheet1!$1:$1048576,48,FALSE)</f>
        <v>4</v>
      </c>
      <c r="AG426" t="str">
        <f>VLOOKUP($A426,[1]Sheet1!$1:$1048576,49,FALSE)</f>
        <v>ZF</v>
      </c>
      <c r="AH426">
        <f>VLOOKUP($A426,[1]Sheet1!$1:$1048576,72,FALSE)</f>
        <v>0.66</v>
      </c>
      <c r="AI426" s="1">
        <f>VLOOKUP($A426,[1]Sheet1!$1:$1048576,74,FALSE)</f>
        <v>44781</v>
      </c>
      <c r="AV426" t="str">
        <f>_xlfn.IFNA(VLOOKUP($C426,[1]akclindata!$A:$U,17,FALSE),"NA")</f>
        <v>NA</v>
      </c>
      <c r="AW426" t="str">
        <f>_xlfn.IFNA(VLOOKUP($C426,[1]akclindata!$A:$U,17,FALSE),"NA")</f>
        <v>NA</v>
      </c>
      <c r="AX426" t="str">
        <f>_xlfn.IFNA(VLOOKUP($C426,[1]akclindata!$A:$U,7,FALSE),"NA")</f>
        <v>NA</v>
      </c>
      <c r="AY426" t="str">
        <f>_xlfn.IFNA(VLOOKUP($C426,[1]akclindata!$A:$U,8,FALSE),"NA")</f>
        <v>NA</v>
      </c>
      <c r="AZ426" t="str">
        <f>_xlfn.IFNA(VLOOKUP($C426,[1]akclindata!$A:$U,9,FALSE),"NA")</f>
        <v>NA</v>
      </c>
      <c r="BA426" t="str">
        <f>_xlfn.IFNA(VLOOKUP($C426,[1]akclindata!$A:$U,10,FALSE),"NA")</f>
        <v>NA</v>
      </c>
      <c r="BB426" t="str">
        <f>_xlfn.IFNA(VLOOKUP($C426,[1]akclindata!$A:$U,11,FALSE),"NA")</f>
        <v>NA</v>
      </c>
      <c r="BC426" s="1" t="str">
        <f>_xlfn.IFNA(VLOOKUP($C426,[1]akclindata!$A:$U,6,FALSE),"NA")</f>
        <v>NA</v>
      </c>
      <c r="BD426" s="1" t="str">
        <f>_xlfn.IFNA(VLOOKUP($C426,[1]akclindata!$A:$U,18,FALSE),"NA")</f>
        <v>NA</v>
      </c>
      <c r="BE426" s="1" t="str">
        <f>_xlfn.IFNA(VLOOKUP($C426,[1]akclindata!$A:$U,19,FALSE),"NA")</f>
        <v>NA</v>
      </c>
      <c r="BF426" s="1" t="str">
        <f>_xlfn.IFNA(VLOOKUP($C426,[1]akclindata!$A:$U,20,FALSE),"NA")</f>
        <v>NA</v>
      </c>
      <c r="BG426" t="str">
        <f>_xlfn.IFNA(VLOOKUP($C426,[1]akclindata!$A:$U,21,FALSE),"NA")</f>
        <v>NA</v>
      </c>
      <c r="BH426" s="1" t="str">
        <f>_xlfn.IFNA(VLOOKUP($C426,[2]Sheet1!$1:$1048576,6,FALSE),_xlfn.IFNA(VLOOKUP($C426,'[2]Transfer 06.03.22'!$1:$1048576,7,FALSE),_xlfn.IFNA(VLOOKUP($C426,'[2]Transfer 06.08.22'!$1:$1048576,7,FALSE),"None")))</f>
        <v>None</v>
      </c>
    </row>
    <row r="427" spans="1:60" x14ac:dyDescent="0.25">
      <c r="A427" t="s">
        <v>849</v>
      </c>
      <c r="C427">
        <v>39349</v>
      </c>
      <c r="D427">
        <v>1</v>
      </c>
      <c r="E427" s="5">
        <f>VLOOKUP($A427,[1]Sheet1!$1:$1048576,3,FALSE)</f>
        <v>1</v>
      </c>
      <c r="F427" s="1">
        <f>VLOOKUP(A427,[1]Sheet1!$1:$1048576,4,FALSE)</f>
        <v>44673</v>
      </c>
      <c r="G427" t="str">
        <f>_xlfn.IFNA(VLOOKUP($A427,[1]Sheet1!$1:$1048576,6,FALSE),"No")</f>
        <v>No</v>
      </c>
      <c r="H427" s="1" t="str">
        <f>VLOOKUP($A427,[1]Sheet1!$1:$1048576,13,FALSE)</f>
        <v>No</v>
      </c>
      <c r="I427" s="1" t="str">
        <f>VLOOKUP($A427,[1]Sheet1!$1:$1048576,12,FALSE)</f>
        <v>HCV</v>
      </c>
      <c r="J427" t="s">
        <v>1042</v>
      </c>
      <c r="K427" s="5">
        <v>2</v>
      </c>
      <c r="L427">
        <f>VLOOKUP($A427,[1]Sheet1!$1:$1048576,8,FALSE)</f>
        <v>46.551676933607098</v>
      </c>
      <c r="M427" s="1">
        <f>VLOOKUP($A427,[1]Sheet1!$1:$1048576,9,FALSE)</f>
        <v>41718</v>
      </c>
      <c r="N427" t="str">
        <f>VLOOKUP($A427,[1]Sheet1!$1:$1048576,10,FALSE)</f>
        <v>N</v>
      </c>
      <c r="O427">
        <f>VLOOKUP($A427,[1]Sheet1!$1:$1048576,11,FALSE)</f>
        <v>0</v>
      </c>
      <c r="P427" t="str">
        <f>_xlfn.IFNA(VLOOKUP($C427,[1]akclindata!$A:$U,17,FALSE),"NA")</f>
        <v>NA</v>
      </c>
      <c r="Q427" t="s">
        <v>40</v>
      </c>
      <c r="S427">
        <f>_xlfn.IFNA(VLOOKUP($C427,[1]Sheet7!$A:$T,15,FALSE),"NA")</f>
        <v>24.994658516646901</v>
      </c>
      <c r="T427" t="str">
        <f>_xlfn.IFNA(VLOOKUP($C427,[1]akclindata!$A:$U,16,FALSE),"NA")</f>
        <v>NA</v>
      </c>
      <c r="U427" t="str">
        <f>IF(VLOOKUP($C427,[1]Sheet7!$A:$T,14,FALSE)=1,"Black","Unknown")</f>
        <v>Black</v>
      </c>
      <c r="X427" s="1">
        <f>VLOOKUP($A427,[1]Sheet1!$1:$1048576,17,FALSE)</f>
        <v>44718</v>
      </c>
      <c r="Y427">
        <f>VLOOKUP($A427,[1]Sheet1!$1:$1048576,18,FALSE)</f>
        <v>12</v>
      </c>
      <c r="Z427" t="str">
        <f>VLOOKUP($A427,[1]Sheet1!$1:$1048576,19,FALSE)</f>
        <v>ZF</v>
      </c>
      <c r="AA427">
        <f>VLOOKUP($A427,[1]Sheet1!$1:$1048576,35,FALSE)</f>
        <v>0.29349999999999998</v>
      </c>
      <c r="AB427">
        <f>VLOOKUP($A427,[1]Sheet1!$1:$1048576,40,FALSE)</f>
        <v>0.29349999999999998</v>
      </c>
      <c r="AC427" s="1">
        <f>VLOOKUP($A427,[1]Sheet1!$1:$1048576,44,FALSE)</f>
        <v>44741</v>
      </c>
      <c r="AD427">
        <f>VLOOKUP($A427,[1]Sheet1!$1:$1048576,43,FALSE)</f>
        <v>10</v>
      </c>
      <c r="AE427" t="str">
        <f>VLOOKUP($A427,[1]Sheet1!$1:$1048576,46,FALSE)</f>
        <v>IDT8_UDI_298</v>
      </c>
      <c r="AF427">
        <f>VLOOKUP($A427,[1]Sheet1!$1:$1048576,48,FALSE)</f>
        <v>4</v>
      </c>
      <c r="AG427" t="str">
        <f>VLOOKUP($A427,[1]Sheet1!$1:$1048576,49,FALSE)</f>
        <v>ZF</v>
      </c>
      <c r="AH427">
        <f>VLOOKUP($A427,[1]Sheet1!$1:$1048576,72,FALSE)</f>
        <v>0.28000000000000003</v>
      </c>
      <c r="AI427" s="1">
        <f>VLOOKUP($A427,[1]Sheet1!$1:$1048576,74,FALSE)</f>
        <v>44781</v>
      </c>
      <c r="AV427" t="str">
        <f>_xlfn.IFNA(VLOOKUP($C427,[1]akclindata!$A:$U,17,FALSE),"NA")</f>
        <v>NA</v>
      </c>
      <c r="AW427" t="str">
        <f>_xlfn.IFNA(VLOOKUP($C427,[1]akclindata!$A:$U,17,FALSE),"NA")</f>
        <v>NA</v>
      </c>
      <c r="AX427" t="str">
        <f>_xlfn.IFNA(VLOOKUP($C427,[1]akclindata!$A:$U,7,FALSE),"NA")</f>
        <v>NA</v>
      </c>
      <c r="AY427" t="str">
        <f>_xlfn.IFNA(VLOOKUP($C427,[1]akclindata!$A:$U,8,FALSE),"NA")</f>
        <v>NA</v>
      </c>
      <c r="AZ427" t="str">
        <f>_xlfn.IFNA(VLOOKUP($C427,[1]akclindata!$A:$U,9,FALSE),"NA")</f>
        <v>NA</v>
      </c>
      <c r="BA427" t="str">
        <f>_xlfn.IFNA(VLOOKUP($C427,[1]akclindata!$A:$U,10,FALSE),"NA")</f>
        <v>NA</v>
      </c>
      <c r="BB427" t="str">
        <f>_xlfn.IFNA(VLOOKUP($C427,[1]akclindata!$A:$U,11,FALSE),"NA")</f>
        <v>NA</v>
      </c>
      <c r="BC427" s="1" t="str">
        <f>_xlfn.IFNA(VLOOKUP($C427,[1]akclindata!$A:$U,6,FALSE),"NA")</f>
        <v>NA</v>
      </c>
      <c r="BD427" s="1" t="str">
        <f>_xlfn.IFNA(VLOOKUP($C427,[1]akclindata!$A:$U,18,FALSE),"NA")</f>
        <v>NA</v>
      </c>
      <c r="BE427" s="1" t="str">
        <f>_xlfn.IFNA(VLOOKUP($C427,[1]akclindata!$A:$U,19,FALSE),"NA")</f>
        <v>NA</v>
      </c>
      <c r="BF427" s="1" t="str">
        <f>_xlfn.IFNA(VLOOKUP($C427,[1]akclindata!$A:$U,20,FALSE),"NA")</f>
        <v>NA</v>
      </c>
      <c r="BG427" t="str">
        <f>_xlfn.IFNA(VLOOKUP($C427,[1]akclindata!$A:$U,21,FALSE),"NA")</f>
        <v>NA</v>
      </c>
      <c r="BH427" s="1" t="str">
        <f>_xlfn.IFNA(VLOOKUP($C427,[2]Sheet1!$1:$1048576,6,FALSE),_xlfn.IFNA(VLOOKUP($C427,'[2]Transfer 06.03.22'!$1:$1048576,7,FALSE),_xlfn.IFNA(VLOOKUP($C427,'[2]Transfer 06.08.22'!$1:$1048576,7,FALSE),"None")))</f>
        <v>None</v>
      </c>
    </row>
    <row r="428" spans="1:60" x14ac:dyDescent="0.25">
      <c r="A428" t="s">
        <v>850</v>
      </c>
      <c r="C428">
        <v>12960</v>
      </c>
      <c r="D428">
        <v>1</v>
      </c>
      <c r="E428" s="5">
        <f>VLOOKUP($A428,[1]Sheet1!$1:$1048576,3,FALSE)</f>
        <v>1</v>
      </c>
      <c r="F428" s="1">
        <f>VLOOKUP(A428,[1]Sheet1!$1:$1048576,4,FALSE)</f>
        <v>44673</v>
      </c>
      <c r="G428" t="str">
        <f>_xlfn.IFNA(VLOOKUP($A428,[1]Sheet1!$1:$1048576,6,FALSE),"No")</f>
        <v>No</v>
      </c>
      <c r="H428" t="s">
        <v>49</v>
      </c>
      <c r="I428" s="1" t="str">
        <f>VLOOKUP($A428,[1]Sheet1!$1:$1048576,12,FALSE)</f>
        <v>HCV</v>
      </c>
      <c r="J428" t="s">
        <v>1042</v>
      </c>
      <c r="K428" s="5">
        <v>1</v>
      </c>
      <c r="L428">
        <f>VLOOKUP($A428,[1]Sheet1!$1:$1048576,8,FALSE)</f>
        <v>61.489390828199902</v>
      </c>
      <c r="M428" s="1">
        <f>VLOOKUP($A428,[1]Sheet1!$1:$1048576,9,FALSE)</f>
        <v>41795</v>
      </c>
      <c r="N428" t="str">
        <f>VLOOKUP($A428,[1]Sheet1!$1:$1048576,10,FALSE)</f>
        <v>N</v>
      </c>
      <c r="O428">
        <f>VLOOKUP($A428,[1]Sheet1!$1:$1048576,11,FALSE)</f>
        <v>0</v>
      </c>
      <c r="P428" t="str">
        <f>_xlfn.IFNA(VLOOKUP($C428,[1]akclindata!$A:$U,17,FALSE),"NA")</f>
        <v>NA</v>
      </c>
      <c r="Q428" t="s">
        <v>40</v>
      </c>
      <c r="S428">
        <f>_xlfn.IFNA(VLOOKUP($C428,[1]Sheet7!$A:$T,15,FALSE),"NA")</f>
        <v>38.896525260926602</v>
      </c>
      <c r="T428" t="str">
        <f>_xlfn.IFNA(VLOOKUP($C428,[1]akclindata!$A:$U,16,FALSE),"NA")</f>
        <v>NA</v>
      </c>
      <c r="U428" t="str">
        <f>IF(VLOOKUP($C428,[1]Sheet7!$A:$T,14,FALSE)=1,"Black","Unknown")</f>
        <v>Black</v>
      </c>
      <c r="X428" s="1">
        <f>VLOOKUP($A428,[1]Sheet1!$1:$1048576,17,FALSE)</f>
        <v>44718</v>
      </c>
      <c r="Y428">
        <f>VLOOKUP($A428,[1]Sheet1!$1:$1048576,18,FALSE)</f>
        <v>12</v>
      </c>
      <c r="Z428" t="str">
        <f>VLOOKUP($A428,[1]Sheet1!$1:$1048576,19,FALSE)</f>
        <v>ZF</v>
      </c>
      <c r="AA428">
        <f>VLOOKUP($A428,[1]Sheet1!$1:$1048576,35,FALSE)</f>
        <v>7.4020000000000001</v>
      </c>
      <c r="AB428">
        <f>VLOOKUP($A428,[1]Sheet1!$1:$1048576,40,FALSE)</f>
        <v>7.4020000000000001</v>
      </c>
      <c r="AC428" s="1">
        <f>VLOOKUP($A428,[1]Sheet1!$1:$1048576,44,FALSE)</f>
        <v>44741</v>
      </c>
      <c r="AD428">
        <f>VLOOKUP($A428,[1]Sheet1!$1:$1048576,43,FALSE)</f>
        <v>10</v>
      </c>
      <c r="AE428" t="str">
        <f>VLOOKUP($A428,[1]Sheet1!$1:$1048576,46,FALSE)</f>
        <v>IDT8_UDI_306</v>
      </c>
      <c r="AF428">
        <f>VLOOKUP($A428,[1]Sheet1!$1:$1048576,48,FALSE)</f>
        <v>4</v>
      </c>
      <c r="AG428" t="str">
        <f>VLOOKUP($A428,[1]Sheet1!$1:$1048576,49,FALSE)</f>
        <v>ZF</v>
      </c>
      <c r="AH428">
        <f>VLOOKUP($A428,[1]Sheet1!$1:$1048576,72,FALSE)</f>
        <v>3.64</v>
      </c>
      <c r="AI428" s="1">
        <f>VLOOKUP($A428,[1]Sheet1!$1:$1048576,74,FALSE)</f>
        <v>44781</v>
      </c>
      <c r="AV428" t="str">
        <f>_xlfn.IFNA(VLOOKUP($C428,[1]akclindata!$A:$U,17,FALSE),"NA")</f>
        <v>NA</v>
      </c>
      <c r="AW428" t="str">
        <f>_xlfn.IFNA(VLOOKUP($C428,[1]akclindata!$A:$U,17,FALSE),"NA")</f>
        <v>NA</v>
      </c>
      <c r="AX428" t="str">
        <f>_xlfn.IFNA(VLOOKUP($C428,[1]akclindata!$A:$U,7,FALSE),"NA")</f>
        <v>NA</v>
      </c>
      <c r="AY428" t="str">
        <f>_xlfn.IFNA(VLOOKUP($C428,[1]akclindata!$A:$U,8,FALSE),"NA")</f>
        <v>NA</v>
      </c>
      <c r="AZ428" t="str">
        <f>_xlfn.IFNA(VLOOKUP($C428,[1]akclindata!$A:$U,9,FALSE),"NA")</f>
        <v>NA</v>
      </c>
      <c r="BA428" t="str">
        <f>_xlfn.IFNA(VLOOKUP($C428,[1]akclindata!$A:$U,10,FALSE),"NA")</f>
        <v>NA</v>
      </c>
      <c r="BB428" t="str">
        <f>_xlfn.IFNA(VLOOKUP($C428,[1]akclindata!$A:$U,11,FALSE),"NA")</f>
        <v>NA</v>
      </c>
      <c r="BC428" s="1" t="str">
        <f>_xlfn.IFNA(VLOOKUP($C428,[1]akclindata!$A:$U,6,FALSE),"NA")</f>
        <v>NA</v>
      </c>
      <c r="BD428" s="1" t="str">
        <f>_xlfn.IFNA(VLOOKUP($C428,[1]akclindata!$A:$U,18,FALSE),"NA")</f>
        <v>NA</v>
      </c>
      <c r="BE428" s="1" t="str">
        <f>_xlfn.IFNA(VLOOKUP($C428,[1]akclindata!$A:$U,19,FALSE),"NA")</f>
        <v>NA</v>
      </c>
      <c r="BF428" s="1" t="str">
        <f>_xlfn.IFNA(VLOOKUP($C428,[1]akclindata!$A:$U,20,FALSE),"NA")</f>
        <v>NA</v>
      </c>
      <c r="BG428" t="str">
        <f>_xlfn.IFNA(VLOOKUP($C428,[1]akclindata!$A:$U,21,FALSE),"NA")</f>
        <v>NA</v>
      </c>
      <c r="BH428" s="1" t="str">
        <f>_xlfn.IFNA(VLOOKUP($C428,[2]Sheet1!$1:$1048576,6,FALSE),_xlfn.IFNA(VLOOKUP($C428,'[2]Transfer 06.03.22'!$1:$1048576,7,FALSE),_xlfn.IFNA(VLOOKUP($C428,'[2]Transfer 06.08.22'!$1:$1048576,7,FALSE),"None")))</f>
        <v>None</v>
      </c>
    </row>
    <row r="429" spans="1:60" x14ac:dyDescent="0.25">
      <c r="A429" t="s">
        <v>851</v>
      </c>
      <c r="C429" t="s">
        <v>852</v>
      </c>
      <c r="D429">
        <v>1</v>
      </c>
      <c r="E429" s="5">
        <f>VLOOKUP($A429,[1]Sheet1!$1:$1048576,3,FALSE)</f>
        <v>3</v>
      </c>
      <c r="F429" s="1">
        <f>VLOOKUP(A429,[1]Sheet1!$1:$1048576,4,FALSE)</f>
        <v>44715</v>
      </c>
      <c r="G429" t="str">
        <f>_xlfn.IFNA(VLOOKUP($A429,[1]Sheet1!$1:$1048576,6,FALSE),"No")</f>
        <v>Yes</v>
      </c>
      <c r="H429" t="s">
        <v>49</v>
      </c>
      <c r="I429" s="1" t="str">
        <f>VLOOKUP($A429,[1]Sheet1!$1:$1048576,12,FALSE)</f>
        <v>HCC</v>
      </c>
      <c r="J429" t="s">
        <v>73</v>
      </c>
      <c r="K429" s="5">
        <v>2</v>
      </c>
      <c r="L429">
        <f>VLOOKUP($A429,[1]Sheet1!$1:$1048576,8,FALSE)</f>
        <v>66</v>
      </c>
      <c r="M429" s="1">
        <f>VLOOKUP($A429,[1]Sheet1!$1:$1048576,9,FALSE)</f>
        <v>43185</v>
      </c>
      <c r="N429" t="str">
        <f>VLOOKUP($A429,[1]Sheet1!$1:$1048576,10,FALSE)</f>
        <v>A</v>
      </c>
      <c r="O429" t="str">
        <f>VLOOKUP($A429,[1]Sheet1!$1:$1048576,11,FALSE)</f>
        <v>B</v>
      </c>
      <c r="P429">
        <f>_xlfn.IFNA(VLOOKUP($C429,[1]akclindata!$A:$U,17,FALSE),"NA")</f>
        <v>67.5</v>
      </c>
      <c r="Q429" t="s">
        <v>40</v>
      </c>
      <c r="S429">
        <f>_xlfn.IFNA(VLOOKUP($C429,[1]akclindata!$A:$U,14,FALSE),"NA")</f>
        <v>27.26</v>
      </c>
      <c r="T429" t="str">
        <f>_xlfn.IFNA(VLOOKUP($C429,[1]akclindata!$A:$U,16,FALSE),"NA")</f>
        <v>HCV, EtOH Cirrhosis</v>
      </c>
      <c r="U429" t="str">
        <f>_xlfn.IFNA(VLOOKUP($C429,[1]akclindata!$A:$U,15,FALSE),"NA")</f>
        <v>Other</v>
      </c>
      <c r="X429" s="1">
        <f>VLOOKUP($A429,[1]Sheet1!$1:$1048576,17,FALSE)</f>
        <v>44727</v>
      </c>
      <c r="Y429">
        <f>VLOOKUP($A429,[1]Sheet1!$1:$1048576,18,FALSE)</f>
        <v>15</v>
      </c>
      <c r="Z429" t="str">
        <f>VLOOKUP($A429,[1]Sheet1!$1:$1048576,19,FALSE)</f>
        <v>ZF</v>
      </c>
      <c r="AA429">
        <f>VLOOKUP($A429,[1]Sheet1!$1:$1048576,35,FALSE)</f>
        <v>13.128103448275862</v>
      </c>
      <c r="AB429">
        <f>VLOOKUP($A429,[1]Sheet1!$1:$1048576,40,FALSE)</f>
        <v>15</v>
      </c>
      <c r="AC429" s="1">
        <f>VLOOKUP($A429,[1]Sheet1!$1:$1048576,44,FALSE)</f>
        <v>44741</v>
      </c>
      <c r="AD429">
        <f>VLOOKUP($A429,[1]Sheet1!$1:$1048576,43,FALSE)</f>
        <v>10</v>
      </c>
      <c r="AE429" t="str">
        <f>VLOOKUP($A429,[1]Sheet1!$1:$1048576,46,FALSE)</f>
        <v>IDT8_UDI_309</v>
      </c>
      <c r="AF429">
        <f>VLOOKUP($A429,[1]Sheet1!$1:$1048576,48,FALSE)</f>
        <v>4</v>
      </c>
      <c r="AG429" t="str">
        <f>VLOOKUP($A429,[1]Sheet1!$1:$1048576,49,FALSE)</f>
        <v>ZF</v>
      </c>
      <c r="AH429">
        <f>VLOOKUP($A429,[1]Sheet1!$1:$1048576,72,FALSE)</f>
        <v>0.47</v>
      </c>
      <c r="AI429" s="1">
        <f>VLOOKUP($A429,[1]Sheet1!$1:$1048576,74,FALSE)</f>
        <v>44781</v>
      </c>
      <c r="AV429">
        <f>_xlfn.IFNA(VLOOKUP($C429,[1]akclindata!$A:$U,17,FALSE),"NA")</f>
        <v>67.5</v>
      </c>
      <c r="AW429">
        <f>_xlfn.IFNA(VLOOKUP($C429,[1]akclindata!$A:$U,17,FALSE),"NA")</f>
        <v>67.5</v>
      </c>
      <c r="AX429">
        <f>_xlfn.IFNA(VLOOKUP($C429,[1]akclindata!$A:$U,7,FALSE),"NA")</f>
        <v>1</v>
      </c>
      <c r="AY429">
        <f>_xlfn.IFNA(VLOOKUP($C429,[1]akclindata!$A:$U,8,FALSE),"NA")</f>
        <v>3.3</v>
      </c>
      <c r="AZ429">
        <f>_xlfn.IFNA(VLOOKUP($C429,[1]akclindata!$A:$U,9,FALSE),"NA")</f>
        <v>3.3</v>
      </c>
      <c r="BA429" t="str">
        <f>_xlfn.IFNA(VLOOKUP($C429,[1]akclindata!$A:$U,10,FALSE),"NA")</f>
        <v>No</v>
      </c>
      <c r="BB429" t="str">
        <f>_xlfn.IFNA(VLOOKUP($C429,[1]akclindata!$A:$U,11,FALSE),"NA")</f>
        <v>No</v>
      </c>
      <c r="BC429" s="1">
        <f>_xlfn.IFNA(VLOOKUP($C429,[1]akclindata!$A:$U,6,FALSE),"NA")</f>
        <v>43185</v>
      </c>
      <c r="BD429" s="1">
        <f>_xlfn.IFNA(VLOOKUP($C429,[1]akclindata!$A:$U,18,FALSE),"NA")</f>
        <v>43456</v>
      </c>
      <c r="BE429" s="1">
        <f>_xlfn.IFNA(VLOOKUP($C429,[1]akclindata!$A:$U,19,FALSE),"NA")</f>
        <v>44698</v>
      </c>
      <c r="BF429" s="1" t="str">
        <f>_xlfn.IFNA(VLOOKUP($C429,[1]akclindata!$A:$U,20,FALSE),"NA")</f>
        <v>No</v>
      </c>
      <c r="BG429">
        <f>_xlfn.IFNA(VLOOKUP($C429,[1]akclindata!$A:$U,21,FALSE),"NA")</f>
        <v>0</v>
      </c>
      <c r="BH429" s="1" t="str">
        <f>_xlfn.IFNA(VLOOKUP($C429,[2]Sheet1!$1:$1048576,6,FALSE),_xlfn.IFNA(VLOOKUP($C429,'[2]Transfer 06.03.22'!$1:$1048576,7,FALSE),_xlfn.IFNA(VLOOKUP($C429,'[2]Transfer 06.08.22'!$1:$1048576,7,FALSE),"None")))</f>
        <v>No Prior Treatment</v>
      </c>
    </row>
    <row r="430" spans="1:60" x14ac:dyDescent="0.25">
      <c r="A430" t="s">
        <v>853</v>
      </c>
      <c r="C430" t="s">
        <v>854</v>
      </c>
      <c r="D430">
        <v>0</v>
      </c>
      <c r="E430" s="5">
        <f>VLOOKUP($A430,[1]Sheet1!$1:$1048576,3,FALSE)</f>
        <v>3</v>
      </c>
      <c r="F430" s="1">
        <f>VLOOKUP(A430,[1]Sheet1!$1:$1048576,4,FALSE)</f>
        <v>44715</v>
      </c>
      <c r="G430" t="str">
        <f>_xlfn.IFNA(VLOOKUP($A430,[1]Sheet1!$1:$1048576,6,FALSE),"No")</f>
        <v>Yes</v>
      </c>
      <c r="H430" t="s">
        <v>49</v>
      </c>
      <c r="I430" s="1" t="str">
        <f>VLOOKUP($A430,[1]Sheet1!$1:$1048576,12,FALSE)</f>
        <v>HCC</v>
      </c>
      <c r="J430" t="s">
        <v>73</v>
      </c>
      <c r="K430" s="5">
        <v>2</v>
      </c>
      <c r="L430">
        <f>VLOOKUP($A430,[1]Sheet1!$1:$1048576,8,FALSE)</f>
        <v>66</v>
      </c>
      <c r="M430" s="1">
        <f>VLOOKUP($A430,[1]Sheet1!$1:$1048576,9,FALSE)</f>
        <v>43455</v>
      </c>
      <c r="N430" t="str">
        <f>VLOOKUP($A430,[1]Sheet1!$1:$1048576,10,FALSE)</f>
        <v>A</v>
      </c>
      <c r="O430" t="str">
        <f>VLOOKUP($A430,[1]Sheet1!$1:$1048576,11,FALSE)</f>
        <v>B</v>
      </c>
      <c r="P430">
        <f>_xlfn.IFNA(VLOOKUP($C430,[1]akclindata!$A:$U,17,FALSE),"NA")</f>
        <v>67.5</v>
      </c>
      <c r="Q430" t="s">
        <v>40</v>
      </c>
      <c r="S430">
        <f>_xlfn.IFNA(VLOOKUP($C430,[1]akclindata!$A:$U,14,FALSE),"NA")</f>
        <v>27.26</v>
      </c>
      <c r="T430" t="str">
        <f>_xlfn.IFNA(VLOOKUP($C430,[1]akclindata!$A:$U,16,FALSE),"NA")</f>
        <v>HCV, EtOH Cirrhosis</v>
      </c>
      <c r="U430" t="str">
        <f>_xlfn.IFNA(VLOOKUP($C430,[1]akclindata!$A:$U,15,FALSE),"NA")</f>
        <v>Other</v>
      </c>
      <c r="X430" s="1">
        <f>VLOOKUP($A430,[1]Sheet1!$1:$1048576,17,FALSE)</f>
        <v>44727</v>
      </c>
      <c r="Y430">
        <f>VLOOKUP($A430,[1]Sheet1!$1:$1048576,18,FALSE)</f>
        <v>15</v>
      </c>
      <c r="Z430" t="str">
        <f>VLOOKUP($A430,[1]Sheet1!$1:$1048576,19,FALSE)</f>
        <v>ZF</v>
      </c>
      <c r="AA430">
        <f>VLOOKUP($A430,[1]Sheet1!$1:$1048576,35,FALSE)</f>
        <v>10.920166666666667</v>
      </c>
      <c r="AB430">
        <f>VLOOKUP($A430,[1]Sheet1!$1:$1048576,40,FALSE)</f>
        <v>15</v>
      </c>
      <c r="AC430" s="1">
        <f>VLOOKUP($A430,[1]Sheet1!$1:$1048576,44,FALSE)</f>
        <v>44741</v>
      </c>
      <c r="AD430">
        <f>VLOOKUP($A430,[1]Sheet1!$1:$1048576,43,FALSE)</f>
        <v>10</v>
      </c>
      <c r="AE430" t="str">
        <f>VLOOKUP($A430,[1]Sheet1!$1:$1048576,46,FALSE)</f>
        <v>IDT8_UDI_315</v>
      </c>
      <c r="AF430">
        <f>VLOOKUP($A430,[1]Sheet1!$1:$1048576,48,FALSE)</f>
        <v>4</v>
      </c>
      <c r="AG430" t="str">
        <f>VLOOKUP($A430,[1]Sheet1!$1:$1048576,49,FALSE)</f>
        <v>ZF</v>
      </c>
      <c r="AH430">
        <f>VLOOKUP($A430,[1]Sheet1!$1:$1048576,72,FALSE)</f>
        <v>2.5499999999999998</v>
      </c>
      <c r="AI430" s="1">
        <f>VLOOKUP($A430,[1]Sheet1!$1:$1048576,74,FALSE)</f>
        <v>44781</v>
      </c>
      <c r="AV430">
        <f>_xlfn.IFNA(VLOOKUP($C430,[1]akclindata!$A:$U,17,FALSE),"NA")</f>
        <v>67.5</v>
      </c>
      <c r="AW430">
        <f>_xlfn.IFNA(VLOOKUP($C430,[1]akclindata!$A:$U,17,FALSE),"NA")</f>
        <v>67.5</v>
      </c>
      <c r="AX430">
        <f>_xlfn.IFNA(VLOOKUP($C430,[1]akclindata!$A:$U,7,FALSE),"NA")</f>
        <v>1</v>
      </c>
      <c r="AY430">
        <f>_xlfn.IFNA(VLOOKUP($C430,[1]akclindata!$A:$U,8,FALSE),"NA")</f>
        <v>3.3</v>
      </c>
      <c r="AZ430">
        <f>_xlfn.IFNA(VLOOKUP($C430,[1]akclindata!$A:$U,9,FALSE),"NA")</f>
        <v>3.3</v>
      </c>
      <c r="BA430" t="str">
        <f>_xlfn.IFNA(VLOOKUP($C430,[1]akclindata!$A:$U,10,FALSE),"NA")</f>
        <v>No</v>
      </c>
      <c r="BB430" t="str">
        <f>_xlfn.IFNA(VLOOKUP($C430,[1]akclindata!$A:$U,11,FALSE),"NA")</f>
        <v>No</v>
      </c>
      <c r="BC430" s="1">
        <f>_xlfn.IFNA(VLOOKUP($C430,[1]akclindata!$A:$U,6,FALSE),"NA")</f>
        <v>43185</v>
      </c>
      <c r="BD430" s="1">
        <f>_xlfn.IFNA(VLOOKUP($C430,[1]akclindata!$A:$U,18,FALSE),"NA")</f>
        <v>43456</v>
      </c>
      <c r="BE430" s="1">
        <f>_xlfn.IFNA(VLOOKUP($C430,[1]akclindata!$A:$U,19,FALSE),"NA")</f>
        <v>44698</v>
      </c>
      <c r="BF430" s="1" t="str">
        <f>_xlfn.IFNA(VLOOKUP($C430,[1]akclindata!$A:$U,20,FALSE),"NA")</f>
        <v>No</v>
      </c>
      <c r="BG430">
        <f>_xlfn.IFNA(VLOOKUP($C430,[1]akclindata!$A:$U,21,FALSE),"NA")</f>
        <v>0</v>
      </c>
      <c r="BH430" s="1">
        <f>_xlfn.IFNA(VLOOKUP($C430,[2]Sheet1!$1:$1048576,6,FALSE),_xlfn.IFNA(VLOOKUP($C430,'[2]Transfer 06.03.22'!$1:$1048576,7,FALSE),_xlfn.IFNA(VLOOKUP($C430,'[2]Transfer 06.08.22'!$1:$1048576,7,FALSE),"None")))</f>
        <v>43395</v>
      </c>
    </row>
    <row r="431" spans="1:60" x14ac:dyDescent="0.25">
      <c r="A431" t="s">
        <v>855</v>
      </c>
      <c r="C431" t="s">
        <v>856</v>
      </c>
      <c r="D431">
        <v>0</v>
      </c>
      <c r="E431" s="5">
        <f>VLOOKUP($A431,[1]Sheet1!$1:$1048576,3,FALSE)</f>
        <v>2.5</v>
      </c>
      <c r="F431" s="1">
        <f>VLOOKUP(A431,[1]Sheet1!$1:$1048576,4,FALSE)</f>
        <v>44715</v>
      </c>
      <c r="G431" t="str">
        <f>_xlfn.IFNA(VLOOKUP($A431,[1]Sheet1!$1:$1048576,6,FALSE),"No")</f>
        <v>Yes</v>
      </c>
      <c r="H431" t="s">
        <v>49</v>
      </c>
      <c r="I431" s="1" t="str">
        <f>VLOOKUP($A431,[1]Sheet1!$1:$1048576,12,FALSE)</f>
        <v>HCC</v>
      </c>
      <c r="J431" t="s">
        <v>73</v>
      </c>
      <c r="K431" s="5">
        <v>2</v>
      </c>
      <c r="L431">
        <f>VLOOKUP($A431,[1]Sheet1!$1:$1048576,8,FALSE)</f>
        <v>66</v>
      </c>
      <c r="M431" s="1">
        <f>VLOOKUP($A431,[1]Sheet1!$1:$1048576,9,FALSE)</f>
        <v>43461</v>
      </c>
      <c r="N431" t="str">
        <f>VLOOKUP($A431,[1]Sheet1!$1:$1048576,10,FALSE)</f>
        <v>A</v>
      </c>
      <c r="O431" t="str">
        <f>VLOOKUP($A431,[1]Sheet1!$1:$1048576,11,FALSE)</f>
        <v>B</v>
      </c>
      <c r="P431">
        <f>_xlfn.IFNA(VLOOKUP($C431,[1]akclindata!$A:$U,17,FALSE),"NA")</f>
        <v>67.5</v>
      </c>
      <c r="Q431" t="s">
        <v>40</v>
      </c>
      <c r="S431">
        <f>_xlfn.IFNA(VLOOKUP($C431,[1]akclindata!$A:$U,14,FALSE),"NA")</f>
        <v>27.26</v>
      </c>
      <c r="T431" t="str">
        <f>_xlfn.IFNA(VLOOKUP($C431,[1]akclindata!$A:$U,16,FALSE),"NA")</f>
        <v>HCV, EtOH Cirrhosis</v>
      </c>
      <c r="U431" t="str">
        <f>_xlfn.IFNA(VLOOKUP($C431,[1]akclindata!$A:$U,15,FALSE),"NA")</f>
        <v>Other</v>
      </c>
      <c r="X431" s="1">
        <f>VLOOKUP($A431,[1]Sheet1!$1:$1048576,17,FALSE)</f>
        <v>44727</v>
      </c>
      <c r="Y431">
        <f>VLOOKUP($A431,[1]Sheet1!$1:$1048576,18,FALSE)</f>
        <v>15</v>
      </c>
      <c r="Z431" t="str">
        <f>VLOOKUP($A431,[1]Sheet1!$1:$1048576,19,FALSE)</f>
        <v>ZF</v>
      </c>
      <c r="AA431">
        <f>VLOOKUP($A431,[1]Sheet1!$1:$1048576,35,FALSE)</f>
        <v>51.908599999999993</v>
      </c>
      <c r="AB431">
        <f>VLOOKUP($A431,[1]Sheet1!$1:$1048576,40,FALSE)</f>
        <v>15</v>
      </c>
      <c r="AC431" s="1">
        <f>VLOOKUP($A431,[1]Sheet1!$1:$1048576,44,FALSE)</f>
        <v>44741</v>
      </c>
      <c r="AD431">
        <f>VLOOKUP($A431,[1]Sheet1!$1:$1048576,43,FALSE)</f>
        <v>10</v>
      </c>
      <c r="AE431" t="str">
        <f>VLOOKUP($A431,[1]Sheet1!$1:$1048576,46,FALSE)</f>
        <v>IDT8_UDI_324</v>
      </c>
      <c r="AF431">
        <f>VLOOKUP($A431,[1]Sheet1!$1:$1048576,48,FALSE)</f>
        <v>4</v>
      </c>
      <c r="AG431" t="str">
        <f>VLOOKUP($A431,[1]Sheet1!$1:$1048576,49,FALSE)</f>
        <v>ZF</v>
      </c>
      <c r="AH431">
        <f>VLOOKUP($A431,[1]Sheet1!$1:$1048576,72,FALSE)</f>
        <v>1.67</v>
      </c>
      <c r="AI431" s="1">
        <f>VLOOKUP($A431,[1]Sheet1!$1:$1048576,74,FALSE)</f>
        <v>44781</v>
      </c>
      <c r="AV431">
        <f>_xlfn.IFNA(VLOOKUP($C431,[1]akclindata!$A:$U,17,FALSE),"NA")</f>
        <v>67.5</v>
      </c>
      <c r="AW431">
        <f>_xlfn.IFNA(VLOOKUP($C431,[1]akclindata!$A:$U,17,FALSE),"NA")</f>
        <v>67.5</v>
      </c>
      <c r="AX431">
        <f>_xlfn.IFNA(VLOOKUP($C431,[1]akclindata!$A:$U,7,FALSE),"NA")</f>
        <v>1</v>
      </c>
      <c r="AY431">
        <f>_xlfn.IFNA(VLOOKUP($C431,[1]akclindata!$A:$U,8,FALSE),"NA")</f>
        <v>3.3</v>
      </c>
      <c r="AZ431">
        <f>_xlfn.IFNA(VLOOKUP($C431,[1]akclindata!$A:$U,9,FALSE),"NA")</f>
        <v>3.3</v>
      </c>
      <c r="BA431" t="str">
        <f>_xlfn.IFNA(VLOOKUP($C431,[1]akclindata!$A:$U,10,FALSE),"NA")</f>
        <v>No</v>
      </c>
      <c r="BB431" t="str">
        <f>_xlfn.IFNA(VLOOKUP($C431,[1]akclindata!$A:$U,11,FALSE),"NA")</f>
        <v>No</v>
      </c>
      <c r="BC431" s="1">
        <f>_xlfn.IFNA(VLOOKUP($C431,[1]akclindata!$A:$U,6,FALSE),"NA")</f>
        <v>43185</v>
      </c>
      <c r="BD431" s="1">
        <f>_xlfn.IFNA(VLOOKUP($C431,[1]akclindata!$A:$U,18,FALSE),"NA")</f>
        <v>43456</v>
      </c>
      <c r="BE431" s="1">
        <f>_xlfn.IFNA(VLOOKUP($C431,[1]akclindata!$A:$U,19,FALSE),"NA")</f>
        <v>44698</v>
      </c>
      <c r="BF431" s="1" t="str">
        <f>_xlfn.IFNA(VLOOKUP($C431,[1]akclindata!$A:$U,20,FALSE),"NA")</f>
        <v>No</v>
      </c>
      <c r="BG431">
        <f>_xlfn.IFNA(VLOOKUP($C431,[1]akclindata!$A:$U,21,FALSE),"NA")</f>
        <v>0</v>
      </c>
    </row>
    <row r="432" spans="1:60" x14ac:dyDescent="0.25">
      <c r="A432" t="s">
        <v>857</v>
      </c>
      <c r="C432" t="s">
        <v>858</v>
      </c>
      <c r="D432">
        <v>1</v>
      </c>
      <c r="E432" s="5">
        <f>VLOOKUP($A432,[1]Sheet1!$1:$1048576,3,FALSE)</f>
        <v>2.7</v>
      </c>
      <c r="F432" s="1">
        <f>VLOOKUP(A432,[1]Sheet1!$1:$1048576,4,FALSE)</f>
        <v>44715</v>
      </c>
      <c r="G432" t="str">
        <f>_xlfn.IFNA(VLOOKUP($A432,[1]Sheet1!$1:$1048576,6,FALSE),"No")</f>
        <v>Yes</v>
      </c>
      <c r="H432" t="s">
        <v>49</v>
      </c>
      <c r="I432" s="1" t="str">
        <f>VLOOKUP($A432,[1]Sheet1!$1:$1048576,12,FALSE)</f>
        <v>HCC</v>
      </c>
      <c r="J432" t="s">
        <v>73</v>
      </c>
      <c r="K432" s="5">
        <v>2</v>
      </c>
      <c r="L432">
        <f>VLOOKUP($A432,[1]Sheet1!$1:$1048576,8,FALSE)</f>
        <v>60</v>
      </c>
      <c r="M432" s="1">
        <f>VLOOKUP($A432,[1]Sheet1!$1:$1048576,9,FALSE)</f>
        <v>43560</v>
      </c>
      <c r="N432">
        <f>VLOOKUP($A432,[1]Sheet1!$1:$1048576,10,FALSE)</f>
        <v>0</v>
      </c>
      <c r="O432" t="str">
        <f>VLOOKUP($A432,[1]Sheet1!$1:$1048576,11,FALSE)</f>
        <v>B</v>
      </c>
      <c r="P432">
        <f>_xlfn.IFNA(VLOOKUP($C432,[1]akclindata!$A:$U,17,FALSE),"NA")</f>
        <v>10.9</v>
      </c>
      <c r="Q432" t="s">
        <v>40</v>
      </c>
      <c r="S432">
        <f>_xlfn.IFNA(VLOOKUP($C432,[1]akclindata!$A:$U,14,FALSE),"NA")</f>
        <v>29.6</v>
      </c>
      <c r="T432" t="str">
        <f>_xlfn.IFNA(VLOOKUP($C432,[1]akclindata!$A:$U,16,FALSE),"NA")</f>
        <v>HCV, EtOH Cirrhosis</v>
      </c>
      <c r="U432" t="str">
        <f>_xlfn.IFNA(VLOOKUP($C432,[1]akclindata!$A:$U,15,FALSE),"NA")</f>
        <v>W</v>
      </c>
      <c r="X432" s="1">
        <f>VLOOKUP($A432,[1]Sheet1!$1:$1048576,17,FALSE)</f>
        <v>44728</v>
      </c>
      <c r="Y432">
        <f>VLOOKUP($A432,[1]Sheet1!$1:$1048576,18,FALSE)</f>
        <v>16</v>
      </c>
      <c r="Z432" t="str">
        <f>VLOOKUP($A432,[1]Sheet1!$1:$1048576,19,FALSE)</f>
        <v>ZF</v>
      </c>
      <c r="AA432">
        <f>VLOOKUP($A432,[1]Sheet1!$1:$1048576,35,FALSE)</f>
        <v>97.093269230769238</v>
      </c>
      <c r="AB432">
        <f>VLOOKUP($A432,[1]Sheet1!$1:$1048576,40,FALSE)</f>
        <v>15</v>
      </c>
      <c r="AC432" s="1">
        <f>VLOOKUP($A432,[1]Sheet1!$1:$1048576,44,FALSE)</f>
        <v>44741</v>
      </c>
      <c r="AD432">
        <f>VLOOKUP($A432,[1]Sheet1!$1:$1048576,43,FALSE)</f>
        <v>10</v>
      </c>
      <c r="AE432" t="str">
        <f>VLOOKUP($A432,[1]Sheet1!$1:$1048576,46,FALSE)</f>
        <v>IDT8_UDI_332</v>
      </c>
      <c r="AF432">
        <f>VLOOKUP($A432,[1]Sheet1!$1:$1048576,48,FALSE)</f>
        <v>4</v>
      </c>
      <c r="AG432" t="str">
        <f>VLOOKUP($A432,[1]Sheet1!$1:$1048576,49,FALSE)</f>
        <v>ZF</v>
      </c>
      <c r="AH432">
        <f>VLOOKUP($A432,[1]Sheet1!$1:$1048576,72,FALSE)</f>
        <v>2.5449999999999999</v>
      </c>
      <c r="AI432" s="1">
        <f>VLOOKUP($A432,[1]Sheet1!$1:$1048576,74,FALSE)</f>
        <v>44781</v>
      </c>
      <c r="AV432">
        <f>_xlfn.IFNA(VLOOKUP($C432,[1]akclindata!$A:$U,17,FALSE),"NA")</f>
        <v>10.9</v>
      </c>
      <c r="AW432">
        <f>_xlfn.IFNA(VLOOKUP($C432,[1]akclindata!$A:$U,17,FALSE),"NA")</f>
        <v>10.9</v>
      </c>
      <c r="AX432">
        <f>_xlfn.IFNA(VLOOKUP($C432,[1]akclindata!$A:$U,7,FALSE),"NA")</f>
        <v>1</v>
      </c>
      <c r="AY432">
        <f>_xlfn.IFNA(VLOOKUP($C432,[1]akclindata!$A:$U,8,FALSE),"NA")</f>
        <v>1.3</v>
      </c>
      <c r="AZ432">
        <f>_xlfn.IFNA(VLOOKUP($C432,[1]akclindata!$A:$U,9,FALSE),"NA")</f>
        <v>1.3</v>
      </c>
      <c r="BA432" t="str">
        <f>_xlfn.IFNA(VLOOKUP($C432,[1]akclindata!$A:$U,10,FALSE),"NA")</f>
        <v>No</v>
      </c>
      <c r="BB432" t="str">
        <f>_xlfn.IFNA(VLOOKUP($C432,[1]akclindata!$A:$U,11,FALSE),"NA")</f>
        <v>No</v>
      </c>
      <c r="BC432" s="1">
        <f>_xlfn.IFNA(VLOOKUP($C432,[1]akclindata!$A:$U,6,FALSE),"NA")</f>
        <v>43131</v>
      </c>
      <c r="BD432" s="1">
        <f>_xlfn.IFNA(VLOOKUP($C432,[1]akclindata!$A:$U,18,FALSE),"NA")</f>
        <v>43560</v>
      </c>
      <c r="BE432" s="1">
        <f>_xlfn.IFNA(VLOOKUP($C432,[1]akclindata!$A:$U,19,FALSE),"NA")</f>
        <v>44722</v>
      </c>
      <c r="BF432" s="1" t="str">
        <f>_xlfn.IFNA(VLOOKUP($C432,[1]akclindata!$A:$U,20,FALSE),"NA")</f>
        <v>No</v>
      </c>
      <c r="BG432">
        <f>_xlfn.IFNA(VLOOKUP($C432,[1]akclindata!$A:$U,21,FALSE),"NA")</f>
        <v>0</v>
      </c>
      <c r="BH432" s="1">
        <f>_xlfn.IFNA(VLOOKUP($C432,[2]Sheet1!$1:$1048576,6,FALSE),_xlfn.IFNA(VLOOKUP($C432,'[2]Transfer 06.03.22'!$1:$1048576,7,FALSE),_xlfn.IFNA(VLOOKUP($C432,'[2]Transfer 06.08.22'!$1:$1048576,7,FALSE),"None")))</f>
        <v>43237</v>
      </c>
    </row>
    <row r="433" spans="1:60" x14ac:dyDescent="0.25">
      <c r="A433" t="s">
        <v>859</v>
      </c>
      <c r="C433" t="s">
        <v>860</v>
      </c>
      <c r="D433">
        <v>0</v>
      </c>
      <c r="E433" s="5">
        <f>VLOOKUP($A433,[1]Sheet1!$1:$1048576,3,FALSE)</f>
        <v>3</v>
      </c>
      <c r="F433" s="1">
        <f>VLOOKUP(A433,[1]Sheet1!$1:$1048576,4,FALSE)</f>
        <v>44715</v>
      </c>
      <c r="G433" t="str">
        <f>_xlfn.IFNA(VLOOKUP($A433,[1]Sheet1!$1:$1048576,6,FALSE),"No")</f>
        <v>Yes</v>
      </c>
      <c r="H433" t="s">
        <v>49</v>
      </c>
      <c r="I433" s="1" t="str">
        <f>VLOOKUP($A433,[1]Sheet1!$1:$1048576,12,FALSE)</f>
        <v>HCC</v>
      </c>
      <c r="J433" t="s">
        <v>73</v>
      </c>
      <c r="K433" s="5">
        <v>2</v>
      </c>
      <c r="L433">
        <f>VLOOKUP($A433,[1]Sheet1!$1:$1048576,8,FALSE)</f>
        <v>60</v>
      </c>
      <c r="M433" s="1">
        <f>VLOOKUP($A433,[1]Sheet1!$1:$1048576,9,FALSE)</f>
        <v>43565</v>
      </c>
      <c r="N433">
        <f>VLOOKUP($A433,[1]Sheet1!$1:$1048576,10,FALSE)</f>
        <v>0</v>
      </c>
      <c r="O433" t="str">
        <f>VLOOKUP($A433,[1]Sheet1!$1:$1048576,11,FALSE)</f>
        <v>B</v>
      </c>
      <c r="P433">
        <f>_xlfn.IFNA(VLOOKUP($C433,[1]akclindata!$A:$U,17,FALSE),"NA")</f>
        <v>10.9</v>
      </c>
      <c r="Q433" t="s">
        <v>40</v>
      </c>
      <c r="S433">
        <f>_xlfn.IFNA(VLOOKUP($C433,[1]akclindata!$A:$U,14,FALSE),"NA")</f>
        <v>29.6</v>
      </c>
      <c r="T433" t="str">
        <f>_xlfn.IFNA(VLOOKUP($C433,[1]akclindata!$A:$U,16,FALSE),"NA")</f>
        <v>HCV, EtOH Cirrhosis</v>
      </c>
      <c r="U433" t="str">
        <f>_xlfn.IFNA(VLOOKUP($C433,[1]akclindata!$A:$U,15,FALSE),"NA")</f>
        <v>W</v>
      </c>
      <c r="X433" s="1">
        <f>VLOOKUP($A433,[1]Sheet1!$1:$1048576,17,FALSE)</f>
        <v>44728</v>
      </c>
      <c r="Y433">
        <f>VLOOKUP($A433,[1]Sheet1!$1:$1048576,18,FALSE)</f>
        <v>16</v>
      </c>
      <c r="Z433" t="str">
        <f>VLOOKUP($A433,[1]Sheet1!$1:$1048576,19,FALSE)</f>
        <v>ZF</v>
      </c>
      <c r="AA433">
        <f>VLOOKUP($A433,[1]Sheet1!$1:$1048576,35,FALSE)</f>
        <v>33.258666666666663</v>
      </c>
      <c r="AB433">
        <f>VLOOKUP($A433,[1]Sheet1!$1:$1048576,40,FALSE)</f>
        <v>15</v>
      </c>
      <c r="AC433" s="1">
        <f>VLOOKUP($A433,[1]Sheet1!$1:$1048576,44,FALSE)</f>
        <v>44741</v>
      </c>
      <c r="AD433">
        <f>VLOOKUP($A433,[1]Sheet1!$1:$1048576,43,FALSE)</f>
        <v>10</v>
      </c>
      <c r="AE433" t="str">
        <f>VLOOKUP($A433,[1]Sheet1!$1:$1048576,46,FALSE)</f>
        <v>IDT8_UDI_334</v>
      </c>
      <c r="AF433">
        <f>VLOOKUP($A433,[1]Sheet1!$1:$1048576,48,FALSE)</f>
        <v>4</v>
      </c>
      <c r="AG433" t="str">
        <f>VLOOKUP($A433,[1]Sheet1!$1:$1048576,49,FALSE)</f>
        <v>ZF</v>
      </c>
      <c r="AH433">
        <f>VLOOKUP($A433,[1]Sheet1!$1:$1048576,72,FALSE)</f>
        <v>5.76</v>
      </c>
      <c r="AI433" s="1">
        <f>VLOOKUP($A433,[1]Sheet1!$1:$1048576,74,FALSE)</f>
        <v>44781</v>
      </c>
      <c r="AV433">
        <f>_xlfn.IFNA(VLOOKUP($C433,[1]akclindata!$A:$U,17,FALSE),"NA")</f>
        <v>10.9</v>
      </c>
      <c r="AW433">
        <f>_xlfn.IFNA(VLOOKUP($C433,[1]akclindata!$A:$U,17,FALSE),"NA")</f>
        <v>10.9</v>
      </c>
      <c r="AX433">
        <f>_xlfn.IFNA(VLOOKUP($C433,[1]akclindata!$A:$U,7,FALSE),"NA")</f>
        <v>1</v>
      </c>
      <c r="AY433">
        <f>_xlfn.IFNA(VLOOKUP($C433,[1]akclindata!$A:$U,8,FALSE),"NA")</f>
        <v>1.3</v>
      </c>
      <c r="AZ433">
        <f>_xlfn.IFNA(VLOOKUP($C433,[1]akclindata!$A:$U,9,FALSE),"NA")</f>
        <v>1.3</v>
      </c>
      <c r="BA433" t="str">
        <f>_xlfn.IFNA(VLOOKUP($C433,[1]akclindata!$A:$U,10,FALSE),"NA")</f>
        <v>No</v>
      </c>
      <c r="BB433" t="str">
        <f>_xlfn.IFNA(VLOOKUP($C433,[1]akclindata!$A:$U,11,FALSE),"NA")</f>
        <v>No</v>
      </c>
      <c r="BC433" s="1">
        <f>_xlfn.IFNA(VLOOKUP($C433,[1]akclindata!$A:$U,6,FALSE),"NA")</f>
        <v>43131</v>
      </c>
      <c r="BD433" s="1">
        <f>_xlfn.IFNA(VLOOKUP($C433,[1]akclindata!$A:$U,18,FALSE),"NA")</f>
        <v>43560</v>
      </c>
      <c r="BE433" s="1">
        <f>_xlfn.IFNA(VLOOKUP($C433,[1]akclindata!$A:$U,19,FALSE),"NA")</f>
        <v>44722</v>
      </c>
      <c r="BF433" s="1" t="str">
        <f>_xlfn.IFNA(VLOOKUP($C433,[1]akclindata!$A:$U,20,FALSE),"NA")</f>
        <v>No</v>
      </c>
      <c r="BG433">
        <f>_xlfn.IFNA(VLOOKUP($C433,[1]akclindata!$A:$U,21,FALSE),"NA")</f>
        <v>0</v>
      </c>
    </row>
    <row r="434" spans="1:60" x14ac:dyDescent="0.25">
      <c r="A434" t="s">
        <v>861</v>
      </c>
      <c r="C434" t="s">
        <v>862</v>
      </c>
      <c r="D434">
        <v>1</v>
      </c>
      <c r="E434" s="5">
        <f>VLOOKUP($A434,[1]Sheet1!$1:$1048576,3,FALSE)</f>
        <v>3</v>
      </c>
      <c r="F434" s="1">
        <f>VLOOKUP(A434,[1]Sheet1!$1:$1048576,4,FALSE)</f>
        <v>44715</v>
      </c>
      <c r="G434" t="str">
        <f>_xlfn.IFNA(VLOOKUP($A434,[1]Sheet1!$1:$1048576,6,FALSE),"No")</f>
        <v>Yes</v>
      </c>
      <c r="H434" t="s">
        <v>49</v>
      </c>
      <c r="I434" s="1" t="str">
        <f>VLOOKUP($A434,[1]Sheet1!$1:$1048576,12,FALSE)</f>
        <v>HCC</v>
      </c>
      <c r="J434" t="s">
        <v>73</v>
      </c>
      <c r="K434" s="5">
        <v>2</v>
      </c>
      <c r="L434">
        <f>VLOOKUP($A434,[1]Sheet1!$1:$1048576,8,FALSE)</f>
        <v>62</v>
      </c>
      <c r="M434" s="1">
        <f>VLOOKUP($A434,[1]Sheet1!$1:$1048576,9,FALSE)</f>
        <v>43258</v>
      </c>
      <c r="N434">
        <f>VLOOKUP($A434,[1]Sheet1!$1:$1048576,10,FALSE)</f>
        <v>0</v>
      </c>
      <c r="O434" t="str">
        <f>VLOOKUP($A434,[1]Sheet1!$1:$1048576,11,FALSE)</f>
        <v>A</v>
      </c>
      <c r="P434">
        <f>_xlfn.IFNA(VLOOKUP($C434,[1]akclindata!$A:$U,17,FALSE),"NA")</f>
        <v>20</v>
      </c>
      <c r="Q434" t="s">
        <v>40</v>
      </c>
      <c r="S434">
        <f>_xlfn.IFNA(VLOOKUP($C434,[1]akclindata!$A:$U,14,FALSE),"NA")</f>
        <v>23.15</v>
      </c>
      <c r="T434" t="str">
        <f>_xlfn.IFNA(VLOOKUP($C434,[1]akclindata!$A:$U,16,FALSE),"NA")</f>
        <v>HCV Cirrhosis</v>
      </c>
      <c r="U434" t="str">
        <f>_xlfn.IFNA(VLOOKUP($C434,[1]akclindata!$A:$U,15,FALSE),"NA")</f>
        <v>W</v>
      </c>
      <c r="X434" s="1">
        <f>VLOOKUP($A434,[1]Sheet1!$1:$1048576,17,FALSE)</f>
        <v>44728</v>
      </c>
      <c r="Y434">
        <f>VLOOKUP($A434,[1]Sheet1!$1:$1048576,18,FALSE)</f>
        <v>16</v>
      </c>
      <c r="Z434" t="str">
        <f>VLOOKUP($A434,[1]Sheet1!$1:$1048576,19,FALSE)</f>
        <v>ZF</v>
      </c>
      <c r="AA434">
        <f>VLOOKUP($A434,[1]Sheet1!$1:$1048576,35,FALSE)</f>
        <v>48.767500000000005</v>
      </c>
      <c r="AB434">
        <f>VLOOKUP($A434,[1]Sheet1!$1:$1048576,40,FALSE)</f>
        <v>15</v>
      </c>
      <c r="AC434" s="1">
        <f>VLOOKUP($A434,[1]Sheet1!$1:$1048576,44,FALSE)</f>
        <v>44741</v>
      </c>
      <c r="AD434">
        <f>VLOOKUP($A434,[1]Sheet1!$1:$1048576,43,FALSE)</f>
        <v>10</v>
      </c>
      <c r="AE434" t="str">
        <f>VLOOKUP($A434,[1]Sheet1!$1:$1048576,46,FALSE)</f>
        <v>IDT8_UDI_335</v>
      </c>
      <c r="AF434">
        <f>VLOOKUP($A434,[1]Sheet1!$1:$1048576,48,FALSE)</f>
        <v>4</v>
      </c>
      <c r="AG434" t="str">
        <f>VLOOKUP($A434,[1]Sheet1!$1:$1048576,49,FALSE)</f>
        <v>ZF</v>
      </c>
      <c r="AH434">
        <f>VLOOKUP($A434,[1]Sheet1!$1:$1048576,72,FALSE)</f>
        <v>0.59</v>
      </c>
      <c r="AI434" s="1">
        <f>VLOOKUP($A434,[1]Sheet1!$1:$1048576,74,FALSE)</f>
        <v>44781</v>
      </c>
      <c r="AV434">
        <f>_xlfn.IFNA(VLOOKUP($C434,[1]akclindata!$A:$U,17,FALSE),"NA")</f>
        <v>20</v>
      </c>
      <c r="AW434">
        <f>_xlfn.IFNA(VLOOKUP($C434,[1]akclindata!$A:$U,17,FALSE),"NA")</f>
        <v>20</v>
      </c>
      <c r="AX434">
        <f>_xlfn.IFNA(VLOOKUP($C434,[1]akclindata!$A:$U,7,FALSE),"NA")</f>
        <v>1</v>
      </c>
      <c r="AY434">
        <f>_xlfn.IFNA(VLOOKUP($C434,[1]akclindata!$A:$U,8,FALSE),"NA")</f>
        <v>1.8</v>
      </c>
      <c r="AZ434">
        <f>_xlfn.IFNA(VLOOKUP($C434,[1]akclindata!$A:$U,9,FALSE),"NA")</f>
        <v>1.7</v>
      </c>
      <c r="BA434" t="str">
        <f>_xlfn.IFNA(VLOOKUP($C434,[1]akclindata!$A:$U,10,FALSE),"NA")</f>
        <v>No</v>
      </c>
      <c r="BB434" t="str">
        <f>_xlfn.IFNA(VLOOKUP($C434,[1]akclindata!$A:$U,11,FALSE),"NA")</f>
        <v>No</v>
      </c>
      <c r="BC434" s="1">
        <f>_xlfn.IFNA(VLOOKUP($C434,[1]akclindata!$A:$U,6,FALSE),"NA")</f>
        <v>43209</v>
      </c>
      <c r="BD434" s="1">
        <f>_xlfn.IFNA(VLOOKUP($C434,[1]akclindata!$A:$U,18,FALSE),"NA")</f>
        <v>43258</v>
      </c>
      <c r="BE434" s="1">
        <f>_xlfn.IFNA(VLOOKUP($C434,[1]akclindata!$A:$U,19,FALSE),"NA")</f>
        <v>44698</v>
      </c>
      <c r="BF434" s="1" t="str">
        <f>_xlfn.IFNA(VLOOKUP($C434,[1]akclindata!$A:$U,20,FALSE),"NA")</f>
        <v>No</v>
      </c>
      <c r="BG434">
        <f>_xlfn.IFNA(VLOOKUP($C434,[1]akclindata!$A:$U,21,FALSE),"NA")</f>
        <v>0</v>
      </c>
      <c r="BH434" s="1">
        <f>_xlfn.IFNA(VLOOKUP($C434,[2]Sheet1!$1:$1048576,6,FALSE),_xlfn.IFNA(VLOOKUP($C434,'[2]Transfer 06.03.22'!$1:$1048576,7,FALSE),_xlfn.IFNA(VLOOKUP($C434,'[2]Transfer 06.08.22'!$1:$1048576,7,FALSE),"None")))</f>
        <v>43028</v>
      </c>
    </row>
    <row r="435" spans="1:60" x14ac:dyDescent="0.25">
      <c r="A435" t="s">
        <v>863</v>
      </c>
      <c r="C435" t="s">
        <v>864</v>
      </c>
      <c r="D435">
        <v>0</v>
      </c>
      <c r="E435" s="5">
        <f>VLOOKUP($A435,[1]Sheet1!$1:$1048576,3,FALSE)</f>
        <v>3</v>
      </c>
      <c r="F435" s="1">
        <f>VLOOKUP(A435,[1]Sheet1!$1:$1048576,4,FALSE)</f>
        <v>44715</v>
      </c>
      <c r="G435" t="str">
        <f>_xlfn.IFNA(VLOOKUP($A435,[1]Sheet1!$1:$1048576,6,FALSE),"No")</f>
        <v>Yes</v>
      </c>
      <c r="H435" t="s">
        <v>49</v>
      </c>
      <c r="I435" s="1" t="str">
        <f>VLOOKUP($A435,[1]Sheet1!$1:$1048576,12,FALSE)</f>
        <v>HCC</v>
      </c>
      <c r="J435" t="s">
        <v>73</v>
      </c>
      <c r="K435" s="5">
        <v>2</v>
      </c>
      <c r="L435">
        <f>VLOOKUP($A435,[1]Sheet1!$1:$1048576,8,FALSE)</f>
        <v>62</v>
      </c>
      <c r="M435" s="1">
        <f>VLOOKUP($A435,[1]Sheet1!$1:$1048576,9,FALSE)</f>
        <v>43262</v>
      </c>
      <c r="N435">
        <f>VLOOKUP($A435,[1]Sheet1!$1:$1048576,10,FALSE)</f>
        <v>0</v>
      </c>
      <c r="O435" t="str">
        <f>VLOOKUP($A435,[1]Sheet1!$1:$1048576,11,FALSE)</f>
        <v>A</v>
      </c>
      <c r="P435">
        <f>_xlfn.IFNA(VLOOKUP($C435,[1]akclindata!$A:$U,17,FALSE),"NA")</f>
        <v>20</v>
      </c>
      <c r="Q435" t="s">
        <v>40</v>
      </c>
      <c r="S435">
        <f>_xlfn.IFNA(VLOOKUP($C435,[1]akclindata!$A:$U,14,FALSE),"NA")</f>
        <v>23.15</v>
      </c>
      <c r="T435" t="str">
        <f>_xlfn.IFNA(VLOOKUP($C435,[1]akclindata!$A:$U,16,FALSE),"NA")</f>
        <v>HCV Cirrhosis</v>
      </c>
      <c r="U435" t="str">
        <f>_xlfn.IFNA(VLOOKUP($C435,[1]akclindata!$A:$U,15,FALSE),"NA")</f>
        <v>W</v>
      </c>
      <c r="X435" s="1">
        <f>VLOOKUP($A435,[1]Sheet1!$1:$1048576,17,FALSE)</f>
        <v>44728</v>
      </c>
      <c r="Y435">
        <f>VLOOKUP($A435,[1]Sheet1!$1:$1048576,18,FALSE)</f>
        <v>16</v>
      </c>
      <c r="Z435" t="str">
        <f>VLOOKUP($A435,[1]Sheet1!$1:$1048576,19,FALSE)</f>
        <v>ZF</v>
      </c>
      <c r="AA435">
        <f>VLOOKUP($A435,[1]Sheet1!$1:$1048576,35,FALSE)</f>
        <v>402.55803571428572</v>
      </c>
      <c r="AB435">
        <f>VLOOKUP($A435,[1]Sheet1!$1:$1048576,40,FALSE)</f>
        <v>15</v>
      </c>
      <c r="AC435" s="1">
        <f>VLOOKUP($A435,[1]Sheet1!$1:$1048576,44,FALSE)</f>
        <v>44741</v>
      </c>
      <c r="AD435">
        <f>VLOOKUP($A435,[1]Sheet1!$1:$1048576,43,FALSE)</f>
        <v>10</v>
      </c>
      <c r="AE435" t="str">
        <f>VLOOKUP($A435,[1]Sheet1!$1:$1048576,46,FALSE)</f>
        <v>IDT8_UDI_342</v>
      </c>
      <c r="AF435">
        <f>VLOOKUP($A435,[1]Sheet1!$1:$1048576,48,FALSE)</f>
        <v>4</v>
      </c>
      <c r="AG435" t="str">
        <f>VLOOKUP($A435,[1]Sheet1!$1:$1048576,49,FALSE)</f>
        <v>ZF</v>
      </c>
      <c r="AH435">
        <f>VLOOKUP($A435,[1]Sheet1!$1:$1048576,72,FALSE)</f>
        <v>0.92</v>
      </c>
      <c r="AI435" s="1">
        <f>VLOOKUP($A435,[1]Sheet1!$1:$1048576,74,FALSE)</f>
        <v>44781</v>
      </c>
      <c r="AV435">
        <f>_xlfn.IFNA(VLOOKUP($C435,[1]akclindata!$A:$U,17,FALSE),"NA")</f>
        <v>20</v>
      </c>
      <c r="AW435">
        <f>_xlfn.IFNA(VLOOKUP($C435,[1]akclindata!$A:$U,17,FALSE),"NA")</f>
        <v>20</v>
      </c>
      <c r="AX435">
        <f>_xlfn.IFNA(VLOOKUP($C435,[1]akclindata!$A:$U,7,FALSE),"NA")</f>
        <v>1</v>
      </c>
      <c r="AY435">
        <f>_xlfn.IFNA(VLOOKUP($C435,[1]akclindata!$A:$U,8,FALSE),"NA")</f>
        <v>1.8</v>
      </c>
      <c r="AZ435">
        <f>_xlfn.IFNA(VLOOKUP($C435,[1]akclindata!$A:$U,9,FALSE),"NA")</f>
        <v>1.7</v>
      </c>
      <c r="BA435" t="str">
        <f>_xlfn.IFNA(VLOOKUP($C435,[1]akclindata!$A:$U,10,FALSE),"NA")</f>
        <v>No</v>
      </c>
      <c r="BB435" t="str">
        <f>_xlfn.IFNA(VLOOKUP($C435,[1]akclindata!$A:$U,11,FALSE),"NA")</f>
        <v>No</v>
      </c>
      <c r="BC435" s="1">
        <f>_xlfn.IFNA(VLOOKUP($C435,[1]akclindata!$A:$U,6,FALSE),"NA")</f>
        <v>43209</v>
      </c>
      <c r="BD435" s="1">
        <f>_xlfn.IFNA(VLOOKUP($C435,[1]akclindata!$A:$U,18,FALSE),"NA")</f>
        <v>43258</v>
      </c>
      <c r="BE435" s="1">
        <f>_xlfn.IFNA(VLOOKUP($C435,[1]akclindata!$A:$U,19,FALSE),"NA")</f>
        <v>44698</v>
      </c>
      <c r="BF435" s="1" t="str">
        <f>_xlfn.IFNA(VLOOKUP($C435,[1]akclindata!$A:$U,20,FALSE),"NA")</f>
        <v>No</v>
      </c>
      <c r="BG435">
        <f>_xlfn.IFNA(VLOOKUP($C435,[1]akclindata!$A:$U,21,FALSE),"NA")</f>
        <v>0</v>
      </c>
    </row>
    <row r="436" spans="1:60" x14ac:dyDescent="0.25">
      <c r="A436" t="s">
        <v>865</v>
      </c>
      <c r="C436" t="s">
        <v>866</v>
      </c>
      <c r="D436">
        <v>1</v>
      </c>
      <c r="E436" s="5">
        <f>VLOOKUP($A436,[1]Sheet1!$1:$1048576,3,FALSE)</f>
        <v>3</v>
      </c>
      <c r="F436" s="1">
        <f>VLOOKUP(A436,[1]Sheet1!$1:$1048576,4,FALSE)</f>
        <v>44715</v>
      </c>
      <c r="G436" t="str">
        <f>_xlfn.IFNA(VLOOKUP($A436,[1]Sheet1!$1:$1048576,6,FALSE),"No")</f>
        <v>Yes</v>
      </c>
      <c r="H436" t="s">
        <v>49</v>
      </c>
      <c r="I436" s="1" t="str">
        <f>VLOOKUP($A436,[1]Sheet1!$1:$1048576,12,FALSE)</f>
        <v>HCC</v>
      </c>
      <c r="J436" t="s">
        <v>73</v>
      </c>
      <c r="K436" s="5">
        <v>1</v>
      </c>
      <c r="L436">
        <f>VLOOKUP($A436,[1]Sheet1!$1:$1048576,8,FALSE)</f>
        <v>60</v>
      </c>
      <c r="M436" s="1">
        <f>VLOOKUP($A436,[1]Sheet1!$1:$1048576,9,FALSE)</f>
        <v>43467</v>
      </c>
      <c r="N436" t="str">
        <f>VLOOKUP($A436,[1]Sheet1!$1:$1048576,10,FALSE)</f>
        <v>A</v>
      </c>
      <c r="O436" t="str">
        <f>VLOOKUP($A436,[1]Sheet1!$1:$1048576,11,FALSE)</f>
        <v>B</v>
      </c>
      <c r="P436">
        <f>_xlfn.IFNA(VLOOKUP($C436,[1]akclindata!$A:$U,17,FALSE),"NA")</f>
        <v>2.4</v>
      </c>
      <c r="Q436" t="s">
        <v>40</v>
      </c>
      <c r="S436">
        <f>_xlfn.IFNA(VLOOKUP($C436,[1]akclindata!$A:$U,14,FALSE),"NA")</f>
        <v>28.2</v>
      </c>
      <c r="T436" t="str">
        <f>_xlfn.IFNA(VLOOKUP($C436,[1]akclindata!$A:$U,16,FALSE),"NA")</f>
        <v>Cholangiocarcinoma</v>
      </c>
      <c r="U436" t="str">
        <f>_xlfn.IFNA(VLOOKUP($C436,[1]akclindata!$A:$U,15,FALSE),"NA")</f>
        <v>W</v>
      </c>
      <c r="X436" s="1">
        <f>VLOOKUP($A436,[1]Sheet1!$1:$1048576,17,FALSE)</f>
        <v>44728</v>
      </c>
      <c r="Y436">
        <f>VLOOKUP($A436,[1]Sheet1!$1:$1048576,18,FALSE)</f>
        <v>16</v>
      </c>
      <c r="Z436" t="str">
        <f>VLOOKUP($A436,[1]Sheet1!$1:$1048576,19,FALSE)</f>
        <v>ZF</v>
      </c>
      <c r="AA436">
        <f>VLOOKUP($A436,[1]Sheet1!$1:$1048576,35,FALSE)</f>
        <v>140.52233333333334</v>
      </c>
      <c r="AB436">
        <f>VLOOKUP($A436,[1]Sheet1!$1:$1048576,40,FALSE)</f>
        <v>15</v>
      </c>
      <c r="AC436" s="1">
        <f>VLOOKUP($A436,[1]Sheet1!$1:$1048576,44,FALSE)</f>
        <v>44741</v>
      </c>
      <c r="AD436">
        <f>VLOOKUP($A436,[1]Sheet1!$1:$1048576,43,FALSE)</f>
        <v>10</v>
      </c>
      <c r="AE436" t="str">
        <f>VLOOKUP($A436,[1]Sheet1!$1:$1048576,46,FALSE)</f>
        <v>IDT8_UDI_343</v>
      </c>
      <c r="AF436">
        <f>VLOOKUP($A436,[1]Sheet1!$1:$1048576,48,FALSE)</f>
        <v>4</v>
      </c>
      <c r="AG436" t="str">
        <f>VLOOKUP($A436,[1]Sheet1!$1:$1048576,49,FALSE)</f>
        <v>ZF</v>
      </c>
      <c r="AH436">
        <f>VLOOKUP($A436,[1]Sheet1!$1:$1048576,72,FALSE)</f>
        <v>2.64</v>
      </c>
      <c r="AI436" s="1">
        <f>VLOOKUP($A436,[1]Sheet1!$1:$1048576,74,FALSE)</f>
        <v>44781</v>
      </c>
      <c r="AV436">
        <f>_xlfn.IFNA(VLOOKUP($C436,[1]akclindata!$A:$U,17,FALSE),"NA")</f>
        <v>2.4</v>
      </c>
      <c r="AW436">
        <f>_xlfn.IFNA(VLOOKUP($C436,[1]akclindata!$A:$U,17,FALSE),"NA")</f>
        <v>2.4</v>
      </c>
      <c r="AX436">
        <f>_xlfn.IFNA(VLOOKUP($C436,[1]akclindata!$A:$U,7,FALSE),"NA")</f>
        <v>1</v>
      </c>
      <c r="AY436">
        <f>_xlfn.IFNA(VLOOKUP($C436,[1]akclindata!$A:$U,8,FALSE),"NA")</f>
        <v>10.4</v>
      </c>
      <c r="AZ436">
        <f>_xlfn.IFNA(VLOOKUP($C436,[1]akclindata!$A:$U,9,FALSE),"NA")</f>
        <v>11.4</v>
      </c>
      <c r="BA436" t="str">
        <f>_xlfn.IFNA(VLOOKUP($C436,[1]akclindata!$A:$U,10,FALSE),"NA")</f>
        <v>No</v>
      </c>
      <c r="BB436" t="str">
        <f>_xlfn.IFNA(VLOOKUP($C436,[1]akclindata!$A:$U,11,FALSE),"NA")</f>
        <v>No</v>
      </c>
      <c r="BC436" s="1">
        <f>_xlfn.IFNA(VLOOKUP($C436,[1]akclindata!$A:$U,6,FALSE),"NA")</f>
        <v>42398</v>
      </c>
      <c r="BD436" s="1">
        <f>_xlfn.IFNA(VLOOKUP($C436,[1]akclindata!$A:$U,18,FALSE),"NA")</f>
        <v>43467</v>
      </c>
      <c r="BE436" s="1">
        <f>_xlfn.IFNA(VLOOKUP($C436,[1]akclindata!$A:$U,19,FALSE),"NA")</f>
        <v>44728</v>
      </c>
      <c r="BF436" s="1" t="str">
        <f>_xlfn.IFNA(VLOOKUP($C436,[1]akclindata!$A:$U,20,FALSE),"NA")</f>
        <v>No</v>
      </c>
      <c r="BG436">
        <f>_xlfn.IFNA(VLOOKUP($C436,[1]akclindata!$A:$U,21,FALSE),"NA")</f>
        <v>0</v>
      </c>
      <c r="BH436" s="1">
        <f>_xlfn.IFNA(VLOOKUP($C436,[2]Sheet1!$1:$1048576,6,FALSE),_xlfn.IFNA(VLOOKUP($C436,'[2]Transfer 06.03.22'!$1:$1048576,7,FALSE),_xlfn.IFNA(VLOOKUP($C436,'[2]Transfer 06.08.22'!$1:$1048576,7,FALSE),"None")))</f>
        <v>43218</v>
      </c>
    </row>
    <row r="437" spans="1:60" x14ac:dyDescent="0.25">
      <c r="A437" t="s">
        <v>867</v>
      </c>
      <c r="C437" t="s">
        <v>868</v>
      </c>
      <c r="D437">
        <v>0</v>
      </c>
      <c r="E437" s="5">
        <f>VLOOKUP($A437,[1]Sheet1!$1:$1048576,3,FALSE)</f>
        <v>3</v>
      </c>
      <c r="F437" s="1">
        <f>VLOOKUP(A437,[1]Sheet1!$1:$1048576,4,FALSE)</f>
        <v>44715</v>
      </c>
      <c r="G437" t="str">
        <f>_xlfn.IFNA(VLOOKUP($A437,[1]Sheet1!$1:$1048576,6,FALSE),"No")</f>
        <v>Yes</v>
      </c>
      <c r="H437" t="s">
        <v>49</v>
      </c>
      <c r="I437" s="1" t="str">
        <f>VLOOKUP($A437,[1]Sheet1!$1:$1048576,12,FALSE)</f>
        <v>HCC</v>
      </c>
      <c r="J437" t="s">
        <v>73</v>
      </c>
      <c r="K437" s="5">
        <v>1</v>
      </c>
      <c r="L437">
        <f>VLOOKUP($A437,[1]Sheet1!$1:$1048576,8,FALSE)</f>
        <v>60</v>
      </c>
      <c r="M437" s="1">
        <f>VLOOKUP($A437,[1]Sheet1!$1:$1048576,9,FALSE)</f>
        <v>43470</v>
      </c>
      <c r="N437" t="str">
        <f>VLOOKUP($A437,[1]Sheet1!$1:$1048576,10,FALSE)</f>
        <v>A</v>
      </c>
      <c r="O437" t="str">
        <f>VLOOKUP($A437,[1]Sheet1!$1:$1048576,11,FALSE)</f>
        <v>B</v>
      </c>
      <c r="P437">
        <f>_xlfn.IFNA(VLOOKUP($C437,[1]akclindata!$A:$U,17,FALSE),"NA")</f>
        <v>2.4</v>
      </c>
      <c r="Q437" t="s">
        <v>40</v>
      </c>
      <c r="S437">
        <f>_xlfn.IFNA(VLOOKUP($C437,[1]akclindata!$A:$U,14,FALSE),"NA")</f>
        <v>28.2</v>
      </c>
      <c r="T437" t="str">
        <f>_xlfn.IFNA(VLOOKUP($C437,[1]akclindata!$A:$U,16,FALSE),"NA")</f>
        <v>Cholangiocarcinoma</v>
      </c>
      <c r="U437" t="str">
        <f>_xlfn.IFNA(VLOOKUP($C437,[1]akclindata!$A:$U,15,FALSE),"NA")</f>
        <v>W</v>
      </c>
      <c r="X437" s="1">
        <f>VLOOKUP($A437,[1]Sheet1!$1:$1048576,17,FALSE)</f>
        <v>44728</v>
      </c>
      <c r="Y437">
        <f>VLOOKUP($A437,[1]Sheet1!$1:$1048576,18,FALSE)</f>
        <v>16</v>
      </c>
      <c r="Z437" t="str">
        <f>VLOOKUP($A437,[1]Sheet1!$1:$1048576,19,FALSE)</f>
        <v>ZF</v>
      </c>
      <c r="AA437">
        <f>VLOOKUP($A437,[1]Sheet1!$1:$1048576,35,FALSE)</f>
        <v>1.0998333333333334</v>
      </c>
      <c r="AB437">
        <f>VLOOKUP($A437,[1]Sheet1!$1:$1048576,40,FALSE)</f>
        <v>3.2995000000000005</v>
      </c>
      <c r="AC437" s="1">
        <f>VLOOKUP($A437,[1]Sheet1!$1:$1048576,44,FALSE)</f>
        <v>44741</v>
      </c>
      <c r="AD437">
        <f>VLOOKUP($A437,[1]Sheet1!$1:$1048576,43,FALSE)</f>
        <v>10</v>
      </c>
      <c r="AE437" t="str">
        <f>VLOOKUP($A437,[1]Sheet1!$1:$1048576,46,FALSE)</f>
        <v>IDT8_UDI_344</v>
      </c>
      <c r="AF437">
        <f>VLOOKUP($A437,[1]Sheet1!$1:$1048576,48,FALSE)</f>
        <v>4</v>
      </c>
      <c r="AG437" t="str">
        <f>VLOOKUP($A437,[1]Sheet1!$1:$1048576,49,FALSE)</f>
        <v>ZF</v>
      </c>
      <c r="AH437">
        <f>VLOOKUP($A437,[1]Sheet1!$1:$1048576,72,FALSE)</f>
        <v>5.77</v>
      </c>
      <c r="AI437" s="1">
        <f>VLOOKUP($A437,[1]Sheet1!$1:$1048576,74,FALSE)</f>
        <v>44781</v>
      </c>
      <c r="AV437">
        <f>_xlfn.IFNA(VLOOKUP($C437,[1]akclindata!$A:$U,17,FALSE),"NA")</f>
        <v>2.4</v>
      </c>
      <c r="AW437">
        <f>_xlfn.IFNA(VLOOKUP($C437,[1]akclindata!$A:$U,17,FALSE),"NA")</f>
        <v>2.4</v>
      </c>
      <c r="AX437">
        <f>_xlfn.IFNA(VLOOKUP($C437,[1]akclindata!$A:$U,7,FALSE),"NA")</f>
        <v>1</v>
      </c>
      <c r="AY437">
        <f>_xlfn.IFNA(VLOOKUP($C437,[1]akclindata!$A:$U,8,FALSE),"NA")</f>
        <v>10.4</v>
      </c>
      <c r="AZ437">
        <f>_xlfn.IFNA(VLOOKUP($C437,[1]akclindata!$A:$U,9,FALSE),"NA")</f>
        <v>11.4</v>
      </c>
      <c r="BA437" t="str">
        <f>_xlfn.IFNA(VLOOKUP($C437,[1]akclindata!$A:$U,10,FALSE),"NA")</f>
        <v>No</v>
      </c>
      <c r="BB437" t="str">
        <f>_xlfn.IFNA(VLOOKUP($C437,[1]akclindata!$A:$U,11,FALSE),"NA")</f>
        <v>No</v>
      </c>
      <c r="BC437" s="1">
        <f>_xlfn.IFNA(VLOOKUP($C437,[1]akclindata!$A:$U,6,FALSE),"NA")</f>
        <v>42398</v>
      </c>
      <c r="BD437" s="1">
        <f>_xlfn.IFNA(VLOOKUP($C437,[1]akclindata!$A:$U,18,FALSE),"NA")</f>
        <v>43467</v>
      </c>
      <c r="BE437" s="1">
        <f>_xlfn.IFNA(VLOOKUP($C437,[1]akclindata!$A:$U,19,FALSE),"NA")</f>
        <v>44728</v>
      </c>
      <c r="BF437" s="1" t="str">
        <f>_xlfn.IFNA(VLOOKUP($C437,[1]akclindata!$A:$U,20,FALSE),"NA")</f>
        <v>No</v>
      </c>
      <c r="BG437">
        <f>_xlfn.IFNA(VLOOKUP($C437,[1]akclindata!$A:$U,21,FALSE),"NA")</f>
        <v>0</v>
      </c>
    </row>
    <row r="438" spans="1:60" x14ac:dyDescent="0.25">
      <c r="A438" t="s">
        <v>869</v>
      </c>
      <c r="C438">
        <v>10784</v>
      </c>
      <c r="D438">
        <v>1</v>
      </c>
      <c r="E438" s="5">
        <f>VLOOKUP($A438,[1]Sheet1!$1:$1048576,3,FALSE)</f>
        <v>1</v>
      </c>
      <c r="F438" s="1">
        <f>VLOOKUP(A438,[1]Sheet1!$1:$1048576,4,FALSE)</f>
        <v>44673</v>
      </c>
      <c r="G438" t="str">
        <f>_xlfn.IFNA(VLOOKUP($A438,[1]Sheet1!$1:$1048576,6,FALSE),"No")</f>
        <v>No</v>
      </c>
      <c r="H438" s="1" t="str">
        <f>VLOOKUP($A438,[1]Sheet1!$1:$1048576,13,FALSE)</f>
        <v>No</v>
      </c>
      <c r="I438" s="1" t="str">
        <f>VLOOKUP($A438,[1]Sheet1!$1:$1048576,12,FALSE)</f>
        <v>HCV</v>
      </c>
      <c r="J438" t="s">
        <v>1042</v>
      </c>
      <c r="K438" s="5">
        <v>2</v>
      </c>
      <c r="L438">
        <f>VLOOKUP($A438,[1]Sheet1!$1:$1048576,8,FALSE)</f>
        <v>57.3114305270363</v>
      </c>
      <c r="M438" s="1">
        <f>VLOOKUP($A438,[1]Sheet1!$1:$1048576,9,FALSE)</f>
        <v>41737</v>
      </c>
      <c r="N438" t="str">
        <f>VLOOKUP($A438,[1]Sheet1!$1:$1048576,10,FALSE)</f>
        <v>N</v>
      </c>
      <c r="O438">
        <f>VLOOKUP($A438,[1]Sheet1!$1:$1048576,11,FALSE)</f>
        <v>0</v>
      </c>
      <c r="P438" t="str">
        <f>_xlfn.IFNA(VLOOKUP($C438,[1]akclindata!$A:$U,17,FALSE),"NA")</f>
        <v>NA</v>
      </c>
      <c r="Q438" t="s">
        <v>40</v>
      </c>
      <c r="S438">
        <f>_xlfn.IFNA(VLOOKUP($C438,[1]Sheet7!$A:$T,15,FALSE),"NA")</f>
        <v>26.627706498817101</v>
      </c>
      <c r="T438" t="str">
        <f>_xlfn.IFNA(VLOOKUP($C438,[1]akclindata!$A:$U,16,FALSE),"NA")</f>
        <v>NA</v>
      </c>
      <c r="U438" t="str">
        <f>IF(VLOOKUP($C438,[1]Sheet7!$A:$T,14,FALSE)=1,"Black","Unknown")</f>
        <v>Black</v>
      </c>
      <c r="X438" s="1">
        <f>VLOOKUP($A438,[1]Sheet1!$1:$1048576,17,FALSE)</f>
        <v>44718</v>
      </c>
      <c r="Y438">
        <f>VLOOKUP($A438,[1]Sheet1!$1:$1048576,18,FALSE)</f>
        <v>12</v>
      </c>
      <c r="Z438" t="str">
        <f>VLOOKUP($A438,[1]Sheet1!$1:$1048576,19,FALSE)</f>
        <v>ZF</v>
      </c>
      <c r="AA438">
        <f>VLOOKUP($A438,[1]Sheet1!$1:$1048576,35,FALSE)</f>
        <v>0.55600000000000005</v>
      </c>
      <c r="AB438">
        <f>VLOOKUP($A438,[1]Sheet1!$1:$1048576,40,FALSE)</f>
        <v>0.55600000000000005</v>
      </c>
      <c r="AC438" s="1">
        <f>VLOOKUP($A438,[1]Sheet1!$1:$1048576,44,FALSE)</f>
        <v>44747</v>
      </c>
      <c r="AD438">
        <f>VLOOKUP($A438,[1]Sheet1!$1:$1048576,43,FALSE)</f>
        <v>11</v>
      </c>
      <c r="AE438" t="str">
        <f>VLOOKUP($A438,[1]Sheet1!$1:$1048576,46,FALSE)</f>
        <v>IDT8_UDI_351</v>
      </c>
      <c r="AF438">
        <f>VLOOKUP($A438,[1]Sheet1!$1:$1048576,48,FALSE)</f>
        <v>4</v>
      </c>
      <c r="AG438" t="str">
        <f>VLOOKUP($A438,[1]Sheet1!$1:$1048576,49,FALSE)</f>
        <v>ZF</v>
      </c>
      <c r="AH438">
        <f>VLOOKUP($A438,[1]Sheet1!$1:$1048576,72,FALSE)</f>
        <v>0.27</v>
      </c>
      <c r="AI438" s="1">
        <f>VLOOKUP($A438,[1]Sheet1!$1:$1048576,74,FALSE)</f>
        <v>44781</v>
      </c>
      <c r="AV438" t="str">
        <f>_xlfn.IFNA(VLOOKUP($C438,[1]akclindata!$A:$U,17,FALSE),"NA")</f>
        <v>NA</v>
      </c>
      <c r="AW438" t="str">
        <f>_xlfn.IFNA(VLOOKUP($C438,[1]akclindata!$A:$U,17,FALSE),"NA")</f>
        <v>NA</v>
      </c>
      <c r="AX438" t="str">
        <f>_xlfn.IFNA(VLOOKUP($C438,[1]akclindata!$A:$U,7,FALSE),"NA")</f>
        <v>NA</v>
      </c>
      <c r="AY438" t="str">
        <f>_xlfn.IFNA(VLOOKUP($C438,[1]akclindata!$A:$U,8,FALSE),"NA")</f>
        <v>NA</v>
      </c>
      <c r="AZ438" t="str">
        <f>_xlfn.IFNA(VLOOKUP($C438,[1]akclindata!$A:$U,9,FALSE),"NA")</f>
        <v>NA</v>
      </c>
      <c r="BA438" t="str">
        <f>_xlfn.IFNA(VLOOKUP($C438,[1]akclindata!$A:$U,10,FALSE),"NA")</f>
        <v>NA</v>
      </c>
      <c r="BB438" t="str">
        <f>_xlfn.IFNA(VLOOKUP($C438,[1]akclindata!$A:$U,11,FALSE),"NA")</f>
        <v>NA</v>
      </c>
      <c r="BC438" s="1" t="str">
        <f>_xlfn.IFNA(VLOOKUP($C438,[1]akclindata!$A:$U,6,FALSE),"NA")</f>
        <v>NA</v>
      </c>
      <c r="BD438" s="1" t="str">
        <f>_xlfn.IFNA(VLOOKUP($C438,[1]akclindata!$A:$U,18,FALSE),"NA")</f>
        <v>NA</v>
      </c>
      <c r="BE438" s="1" t="str">
        <f>_xlfn.IFNA(VLOOKUP($C438,[1]akclindata!$A:$U,19,FALSE),"NA")</f>
        <v>NA</v>
      </c>
      <c r="BF438" s="1" t="str">
        <f>_xlfn.IFNA(VLOOKUP($C438,[1]akclindata!$A:$U,20,FALSE),"NA")</f>
        <v>NA</v>
      </c>
      <c r="BG438" t="str">
        <f>_xlfn.IFNA(VLOOKUP($C438,[1]akclindata!$A:$U,21,FALSE),"NA")</f>
        <v>NA</v>
      </c>
      <c r="BH438" s="1" t="str">
        <f>_xlfn.IFNA(VLOOKUP($C438,[2]Sheet1!$1:$1048576,6,FALSE),_xlfn.IFNA(VLOOKUP($C438,'[2]Transfer 06.03.22'!$1:$1048576,7,FALSE),_xlfn.IFNA(VLOOKUP($C438,'[2]Transfer 06.08.22'!$1:$1048576,7,FALSE),"None")))</f>
        <v>None</v>
      </c>
    </row>
    <row r="439" spans="1:60" x14ac:dyDescent="0.25">
      <c r="A439" t="s">
        <v>870</v>
      </c>
      <c r="C439">
        <v>12013</v>
      </c>
      <c r="D439">
        <v>1</v>
      </c>
      <c r="E439" s="5">
        <f>VLOOKUP($A439,[1]Sheet1!$1:$1048576,3,FALSE)</f>
        <v>1</v>
      </c>
      <c r="F439" s="1">
        <f>VLOOKUP(A439,[1]Sheet1!$1:$1048576,4,FALSE)</f>
        <v>44673</v>
      </c>
      <c r="G439" t="str">
        <f>_xlfn.IFNA(VLOOKUP($A439,[1]Sheet1!$1:$1048576,6,FALSE),"No")</f>
        <v>No</v>
      </c>
      <c r="H439" s="1" t="str">
        <f>VLOOKUP($A439,[1]Sheet1!$1:$1048576,13,FALSE)</f>
        <v>No</v>
      </c>
      <c r="I439" s="1" t="str">
        <f>VLOOKUP($A439,[1]Sheet1!$1:$1048576,12,FALSE)</f>
        <v>HCV</v>
      </c>
      <c r="J439" t="s">
        <v>1042</v>
      </c>
      <c r="K439" s="5">
        <v>2</v>
      </c>
      <c r="L439">
        <f>VLOOKUP($A439,[1]Sheet1!$1:$1048576,8,FALSE)</f>
        <v>61.653661875427801</v>
      </c>
      <c r="M439" s="1">
        <f>VLOOKUP($A439,[1]Sheet1!$1:$1048576,9,FALSE)</f>
        <v>41780</v>
      </c>
      <c r="N439" t="str">
        <f>VLOOKUP($A439,[1]Sheet1!$1:$1048576,10,FALSE)</f>
        <v>N</v>
      </c>
      <c r="O439">
        <f>VLOOKUP($A439,[1]Sheet1!$1:$1048576,11,FALSE)</f>
        <v>0</v>
      </c>
      <c r="P439" t="str">
        <f>_xlfn.IFNA(VLOOKUP($C439,[1]akclindata!$A:$U,17,FALSE),"NA")</f>
        <v>NA</v>
      </c>
      <c r="Q439" t="s">
        <v>40</v>
      </c>
      <c r="S439">
        <f>_xlfn.IFNA(VLOOKUP($C439,[1]Sheet7!$A:$T,15,FALSE),"NA")</f>
        <v>26.192721155758399</v>
      </c>
      <c r="T439" t="str">
        <f>_xlfn.IFNA(VLOOKUP($C439,[1]akclindata!$A:$U,16,FALSE),"NA")</f>
        <v>NA</v>
      </c>
      <c r="U439" t="str">
        <f>IF(VLOOKUP($C439,[1]Sheet7!$A:$T,14,FALSE)=1,"Black","Unknown")</f>
        <v>Black</v>
      </c>
      <c r="X439" s="1">
        <f>VLOOKUP($A439,[1]Sheet1!$1:$1048576,17,FALSE)</f>
        <v>44718</v>
      </c>
      <c r="Y439">
        <f>VLOOKUP($A439,[1]Sheet1!$1:$1048576,18,FALSE)</f>
        <v>12</v>
      </c>
      <c r="Z439" t="str">
        <f>VLOOKUP($A439,[1]Sheet1!$1:$1048576,19,FALSE)</f>
        <v>ZF</v>
      </c>
      <c r="AA439">
        <f>VLOOKUP($A439,[1]Sheet1!$1:$1048576,35,FALSE)</f>
        <v>1.9470000000000001</v>
      </c>
      <c r="AB439">
        <f>VLOOKUP($A439,[1]Sheet1!$1:$1048576,40,FALSE)</f>
        <v>1.9470000000000001</v>
      </c>
      <c r="AC439" s="1">
        <f>VLOOKUP($A439,[1]Sheet1!$1:$1048576,44,FALSE)</f>
        <v>44747</v>
      </c>
      <c r="AD439">
        <f>VLOOKUP($A439,[1]Sheet1!$1:$1048576,43,FALSE)</f>
        <v>11</v>
      </c>
      <c r="AE439" t="str">
        <f>VLOOKUP($A439,[1]Sheet1!$1:$1048576,46,FALSE)</f>
        <v>IDT8_UDI_356</v>
      </c>
      <c r="AF439">
        <f>VLOOKUP($A439,[1]Sheet1!$1:$1048576,48,FALSE)</f>
        <v>4</v>
      </c>
      <c r="AG439" t="str">
        <f>VLOOKUP($A439,[1]Sheet1!$1:$1048576,49,FALSE)</f>
        <v>ZF</v>
      </c>
      <c r="AH439">
        <f>VLOOKUP($A439,[1]Sheet1!$1:$1048576,72,FALSE)</f>
        <v>0.66</v>
      </c>
      <c r="AI439" s="1">
        <f>VLOOKUP($A439,[1]Sheet1!$1:$1048576,74,FALSE)</f>
        <v>44781</v>
      </c>
      <c r="AV439" t="str">
        <f>_xlfn.IFNA(VLOOKUP($C439,[1]akclindata!$A:$U,17,FALSE),"NA")</f>
        <v>NA</v>
      </c>
      <c r="AW439" t="str">
        <f>_xlfn.IFNA(VLOOKUP($C439,[1]akclindata!$A:$U,17,FALSE),"NA")</f>
        <v>NA</v>
      </c>
      <c r="AX439" t="str">
        <f>_xlfn.IFNA(VLOOKUP($C439,[1]akclindata!$A:$U,7,FALSE),"NA")</f>
        <v>NA</v>
      </c>
      <c r="AY439" t="str">
        <f>_xlfn.IFNA(VLOOKUP($C439,[1]akclindata!$A:$U,8,FALSE),"NA")</f>
        <v>NA</v>
      </c>
      <c r="AZ439" t="str">
        <f>_xlfn.IFNA(VLOOKUP($C439,[1]akclindata!$A:$U,9,FALSE),"NA")</f>
        <v>NA</v>
      </c>
      <c r="BA439" t="str">
        <f>_xlfn.IFNA(VLOOKUP($C439,[1]akclindata!$A:$U,10,FALSE),"NA")</f>
        <v>NA</v>
      </c>
      <c r="BB439" t="str">
        <f>_xlfn.IFNA(VLOOKUP($C439,[1]akclindata!$A:$U,11,FALSE),"NA")</f>
        <v>NA</v>
      </c>
      <c r="BC439" s="1" t="str">
        <f>_xlfn.IFNA(VLOOKUP($C439,[1]akclindata!$A:$U,6,FALSE),"NA")</f>
        <v>NA</v>
      </c>
      <c r="BD439" s="1" t="str">
        <f>_xlfn.IFNA(VLOOKUP($C439,[1]akclindata!$A:$U,18,FALSE),"NA")</f>
        <v>NA</v>
      </c>
      <c r="BE439" s="1" t="str">
        <f>_xlfn.IFNA(VLOOKUP($C439,[1]akclindata!$A:$U,19,FALSE),"NA")</f>
        <v>NA</v>
      </c>
      <c r="BF439" s="1" t="str">
        <f>_xlfn.IFNA(VLOOKUP($C439,[1]akclindata!$A:$U,20,FALSE),"NA")</f>
        <v>NA</v>
      </c>
      <c r="BG439" t="str">
        <f>_xlfn.IFNA(VLOOKUP($C439,[1]akclindata!$A:$U,21,FALSE),"NA")</f>
        <v>NA</v>
      </c>
      <c r="BH439" s="1" t="str">
        <f>_xlfn.IFNA(VLOOKUP($C439,[2]Sheet1!$1:$1048576,6,FALSE),_xlfn.IFNA(VLOOKUP($C439,'[2]Transfer 06.03.22'!$1:$1048576,7,FALSE),_xlfn.IFNA(VLOOKUP($C439,'[2]Transfer 06.08.22'!$1:$1048576,7,FALSE),"None")))</f>
        <v>None</v>
      </c>
    </row>
    <row r="440" spans="1:60" x14ac:dyDescent="0.25">
      <c r="A440" t="s">
        <v>871</v>
      </c>
      <c r="C440">
        <v>10481</v>
      </c>
      <c r="D440">
        <v>1</v>
      </c>
      <c r="E440" s="5">
        <f>VLOOKUP($A440,[1]Sheet1!$1:$1048576,3,FALSE)</f>
        <v>1</v>
      </c>
      <c r="F440" s="1">
        <f>VLOOKUP(A440,[1]Sheet1!$1:$1048576,4,FALSE)</f>
        <v>44673</v>
      </c>
      <c r="G440" t="str">
        <f>_xlfn.IFNA(VLOOKUP($A440,[1]Sheet1!$1:$1048576,6,FALSE),"No")</f>
        <v>No</v>
      </c>
      <c r="H440" t="s">
        <v>49</v>
      </c>
      <c r="I440" s="1" t="str">
        <f>VLOOKUP($A440,[1]Sheet1!$1:$1048576,12,FALSE)</f>
        <v>HCV</v>
      </c>
      <c r="J440" t="s">
        <v>1042</v>
      </c>
      <c r="K440" s="5">
        <v>1</v>
      </c>
      <c r="L440">
        <f>VLOOKUP($A440,[1]Sheet1!$1:$1048576,8,FALSE)</f>
        <v>67.822039698836406</v>
      </c>
      <c r="M440" s="1">
        <f>VLOOKUP($A440,[1]Sheet1!$1:$1048576,9,FALSE)</f>
        <v>41807</v>
      </c>
      <c r="N440" t="str">
        <f>VLOOKUP($A440,[1]Sheet1!$1:$1048576,10,FALSE)</f>
        <v>N</v>
      </c>
      <c r="O440">
        <f>VLOOKUP($A440,[1]Sheet1!$1:$1048576,11,FALSE)</f>
        <v>0</v>
      </c>
      <c r="P440" t="str">
        <f>_xlfn.IFNA(VLOOKUP($C440,[1]akclindata!$A:$U,17,FALSE),"NA")</f>
        <v>NA</v>
      </c>
      <c r="Q440" t="s">
        <v>40</v>
      </c>
      <c r="S440">
        <f>_xlfn.IFNA(VLOOKUP($C440,[1]Sheet7!$A:$T,15,FALSE),"NA")</f>
        <v>33.211777735884603</v>
      </c>
      <c r="T440" t="str">
        <f>_xlfn.IFNA(VLOOKUP($C440,[1]akclindata!$A:$U,16,FALSE),"NA")</f>
        <v>NA</v>
      </c>
      <c r="U440" t="str">
        <f>IF(VLOOKUP($C440,[1]Sheet7!$A:$T,14,FALSE)=1,"Black","Unknown")</f>
        <v>Black</v>
      </c>
      <c r="X440" s="1">
        <f>VLOOKUP($A440,[1]Sheet1!$1:$1048576,17,FALSE)</f>
        <v>44718</v>
      </c>
      <c r="Y440">
        <f>VLOOKUP($A440,[1]Sheet1!$1:$1048576,18,FALSE)</f>
        <v>12</v>
      </c>
      <c r="Z440" t="str">
        <f>VLOOKUP($A440,[1]Sheet1!$1:$1048576,19,FALSE)</f>
        <v>ZF</v>
      </c>
      <c r="AA440">
        <f>VLOOKUP($A440,[1]Sheet1!$1:$1048576,35,FALSE)</f>
        <v>4.0494999999999992</v>
      </c>
      <c r="AB440">
        <f>VLOOKUP($A440,[1]Sheet1!$1:$1048576,40,FALSE)</f>
        <v>4.0494999999999992</v>
      </c>
      <c r="AC440" s="1">
        <f>VLOOKUP($A440,[1]Sheet1!$1:$1048576,44,FALSE)</f>
        <v>44747</v>
      </c>
      <c r="AD440">
        <f>VLOOKUP($A440,[1]Sheet1!$1:$1048576,43,FALSE)</f>
        <v>11</v>
      </c>
      <c r="AE440" t="str">
        <f>VLOOKUP($A440,[1]Sheet1!$1:$1048576,46,FALSE)</f>
        <v>IDT8_UDI_362</v>
      </c>
      <c r="AF440">
        <f>VLOOKUP($A440,[1]Sheet1!$1:$1048576,48,FALSE)</f>
        <v>4</v>
      </c>
      <c r="AG440" t="str">
        <f>VLOOKUP($A440,[1]Sheet1!$1:$1048576,49,FALSE)</f>
        <v>ZF</v>
      </c>
      <c r="AH440">
        <f>VLOOKUP($A440,[1]Sheet1!$1:$1048576,72,FALSE)</f>
        <v>0.95</v>
      </c>
      <c r="AI440" s="1">
        <f>VLOOKUP($A440,[1]Sheet1!$1:$1048576,74,FALSE)</f>
        <v>44781</v>
      </c>
      <c r="AV440" t="str">
        <f>_xlfn.IFNA(VLOOKUP($C440,[1]akclindata!$A:$U,17,FALSE),"NA")</f>
        <v>NA</v>
      </c>
      <c r="AW440" t="str">
        <f>_xlfn.IFNA(VLOOKUP($C440,[1]akclindata!$A:$U,17,FALSE),"NA")</f>
        <v>NA</v>
      </c>
      <c r="AX440" t="str">
        <f>_xlfn.IFNA(VLOOKUP($C440,[1]akclindata!$A:$U,7,FALSE),"NA")</f>
        <v>NA</v>
      </c>
      <c r="AY440" t="str">
        <f>_xlfn.IFNA(VLOOKUP($C440,[1]akclindata!$A:$U,8,FALSE),"NA")</f>
        <v>NA</v>
      </c>
      <c r="AZ440" t="str">
        <f>_xlfn.IFNA(VLOOKUP($C440,[1]akclindata!$A:$U,9,FALSE),"NA")</f>
        <v>NA</v>
      </c>
      <c r="BA440" t="str">
        <f>_xlfn.IFNA(VLOOKUP($C440,[1]akclindata!$A:$U,10,FALSE),"NA")</f>
        <v>NA</v>
      </c>
      <c r="BB440" t="str">
        <f>_xlfn.IFNA(VLOOKUP($C440,[1]akclindata!$A:$U,11,FALSE),"NA")</f>
        <v>NA</v>
      </c>
      <c r="BC440" s="1" t="str">
        <f>_xlfn.IFNA(VLOOKUP($C440,[1]akclindata!$A:$U,6,FALSE),"NA")</f>
        <v>NA</v>
      </c>
      <c r="BD440" s="1" t="str">
        <f>_xlfn.IFNA(VLOOKUP($C440,[1]akclindata!$A:$U,18,FALSE),"NA")</f>
        <v>NA</v>
      </c>
      <c r="BE440" s="1" t="str">
        <f>_xlfn.IFNA(VLOOKUP($C440,[1]akclindata!$A:$U,19,FALSE),"NA")</f>
        <v>NA</v>
      </c>
      <c r="BF440" s="1" t="str">
        <f>_xlfn.IFNA(VLOOKUP($C440,[1]akclindata!$A:$U,20,FALSE),"NA")</f>
        <v>NA</v>
      </c>
      <c r="BG440" t="str">
        <f>_xlfn.IFNA(VLOOKUP($C440,[1]akclindata!$A:$U,21,FALSE),"NA")</f>
        <v>NA</v>
      </c>
      <c r="BH440" s="1" t="str">
        <f>_xlfn.IFNA(VLOOKUP($C440,[2]Sheet1!$1:$1048576,6,FALSE),_xlfn.IFNA(VLOOKUP($C440,'[2]Transfer 06.03.22'!$1:$1048576,7,FALSE),_xlfn.IFNA(VLOOKUP($C440,'[2]Transfer 06.08.22'!$1:$1048576,7,FALSE),"None")))</f>
        <v>None</v>
      </c>
    </row>
    <row r="441" spans="1:60" x14ac:dyDescent="0.25">
      <c r="A441" t="s">
        <v>872</v>
      </c>
      <c r="C441">
        <v>13222</v>
      </c>
      <c r="D441">
        <v>1</v>
      </c>
      <c r="E441" s="5">
        <f>VLOOKUP($A441,[1]Sheet1!$1:$1048576,3,FALSE)</f>
        <v>1</v>
      </c>
      <c r="F441" s="1">
        <f>VLOOKUP(A441,[1]Sheet1!$1:$1048576,4,FALSE)</f>
        <v>44673</v>
      </c>
      <c r="G441" t="str">
        <f>_xlfn.IFNA(VLOOKUP($A441,[1]Sheet1!$1:$1048576,6,FALSE),"No")</f>
        <v>No</v>
      </c>
      <c r="H441" t="s">
        <v>49</v>
      </c>
      <c r="I441" s="1" t="str">
        <f>VLOOKUP($A441,[1]Sheet1!$1:$1048576,12,FALSE)</f>
        <v>HCV</v>
      </c>
      <c r="J441" t="s">
        <v>1042</v>
      </c>
      <c r="K441" s="5">
        <v>2</v>
      </c>
      <c r="L441">
        <f>VLOOKUP($A441,[1]Sheet1!$1:$1048576,8,FALSE)</f>
        <v>64.372347707049997</v>
      </c>
      <c r="M441" s="1">
        <f>VLOOKUP($A441,[1]Sheet1!$1:$1048576,9,FALSE)</f>
        <v>41815</v>
      </c>
      <c r="N441" t="str">
        <f>VLOOKUP($A441,[1]Sheet1!$1:$1048576,10,FALSE)</f>
        <v>N</v>
      </c>
      <c r="O441">
        <f>VLOOKUP($A441,[1]Sheet1!$1:$1048576,11,FALSE)</f>
        <v>0</v>
      </c>
      <c r="P441" t="str">
        <f>_xlfn.IFNA(VLOOKUP($C441,[1]akclindata!$A:$U,17,FALSE),"NA")</f>
        <v>NA</v>
      </c>
      <c r="Q441" t="s">
        <v>40</v>
      </c>
      <c r="S441">
        <f>_xlfn.IFNA(VLOOKUP($C441,[1]Sheet7!$A:$T,15,FALSE),"NA")</f>
        <v>22.6919715890612</v>
      </c>
      <c r="T441" t="str">
        <f>_xlfn.IFNA(VLOOKUP($C441,[1]akclindata!$A:$U,16,FALSE),"NA")</f>
        <v>NA</v>
      </c>
      <c r="U441" t="str">
        <f>IF(VLOOKUP($C441,[1]Sheet7!$A:$T,14,FALSE)=1,"Black","Unknown")</f>
        <v>Black</v>
      </c>
      <c r="X441" s="1">
        <f>VLOOKUP($A441,[1]Sheet1!$1:$1048576,17,FALSE)</f>
        <v>44718</v>
      </c>
      <c r="Y441">
        <f>VLOOKUP($A441,[1]Sheet1!$1:$1048576,18,FALSE)</f>
        <v>12</v>
      </c>
      <c r="Z441" t="str">
        <f>VLOOKUP($A441,[1]Sheet1!$1:$1048576,19,FALSE)</f>
        <v>ZF</v>
      </c>
      <c r="AA441">
        <f>VLOOKUP($A441,[1]Sheet1!$1:$1048576,35,FALSE)</f>
        <v>9.1675000000000004</v>
      </c>
      <c r="AB441">
        <f>VLOOKUP($A441,[1]Sheet1!$1:$1048576,40,FALSE)</f>
        <v>9.1675000000000004</v>
      </c>
      <c r="AC441" s="1">
        <f>VLOOKUP($A441,[1]Sheet1!$1:$1048576,44,FALSE)</f>
        <v>44747</v>
      </c>
      <c r="AD441">
        <f>VLOOKUP($A441,[1]Sheet1!$1:$1048576,43,FALSE)</f>
        <v>11</v>
      </c>
      <c r="AE441" t="str">
        <f>VLOOKUP($A441,[1]Sheet1!$1:$1048576,46,FALSE)</f>
        <v>IDT8_UDI_368</v>
      </c>
      <c r="AF441">
        <f>VLOOKUP($A441,[1]Sheet1!$1:$1048576,48,FALSE)</f>
        <v>4</v>
      </c>
      <c r="AG441" t="str">
        <f>VLOOKUP($A441,[1]Sheet1!$1:$1048576,49,FALSE)</f>
        <v>ZF</v>
      </c>
      <c r="AH441">
        <f>VLOOKUP($A441,[1]Sheet1!$1:$1048576,72,FALSE)</f>
        <v>2.89</v>
      </c>
      <c r="AI441" s="1">
        <f>VLOOKUP($A441,[1]Sheet1!$1:$1048576,74,FALSE)</f>
        <v>44781</v>
      </c>
      <c r="AV441" t="str">
        <f>_xlfn.IFNA(VLOOKUP($C441,[1]akclindata!$A:$U,17,FALSE),"NA")</f>
        <v>NA</v>
      </c>
      <c r="AW441" t="str">
        <f>_xlfn.IFNA(VLOOKUP($C441,[1]akclindata!$A:$U,17,FALSE),"NA")</f>
        <v>NA</v>
      </c>
      <c r="AX441" t="str">
        <f>_xlfn.IFNA(VLOOKUP($C441,[1]akclindata!$A:$U,7,FALSE),"NA")</f>
        <v>NA</v>
      </c>
      <c r="AY441" t="str">
        <f>_xlfn.IFNA(VLOOKUP($C441,[1]akclindata!$A:$U,8,FALSE),"NA")</f>
        <v>NA</v>
      </c>
      <c r="AZ441" t="str">
        <f>_xlfn.IFNA(VLOOKUP($C441,[1]akclindata!$A:$U,9,FALSE),"NA")</f>
        <v>NA</v>
      </c>
      <c r="BA441" t="str">
        <f>_xlfn.IFNA(VLOOKUP($C441,[1]akclindata!$A:$U,10,FALSE),"NA")</f>
        <v>NA</v>
      </c>
      <c r="BB441" t="str">
        <f>_xlfn.IFNA(VLOOKUP($C441,[1]akclindata!$A:$U,11,FALSE),"NA")</f>
        <v>NA</v>
      </c>
      <c r="BC441" s="1" t="str">
        <f>_xlfn.IFNA(VLOOKUP($C441,[1]akclindata!$A:$U,6,FALSE),"NA")</f>
        <v>NA</v>
      </c>
      <c r="BD441" s="1" t="str">
        <f>_xlfn.IFNA(VLOOKUP($C441,[1]akclindata!$A:$U,18,FALSE),"NA")</f>
        <v>NA</v>
      </c>
      <c r="BE441" s="1" t="str">
        <f>_xlfn.IFNA(VLOOKUP($C441,[1]akclindata!$A:$U,19,FALSE),"NA")</f>
        <v>NA</v>
      </c>
      <c r="BF441" s="1" t="str">
        <f>_xlfn.IFNA(VLOOKUP($C441,[1]akclindata!$A:$U,20,FALSE),"NA")</f>
        <v>NA</v>
      </c>
      <c r="BG441" t="str">
        <f>_xlfn.IFNA(VLOOKUP($C441,[1]akclindata!$A:$U,21,FALSE),"NA")</f>
        <v>NA</v>
      </c>
      <c r="BH441" s="1" t="str">
        <f>_xlfn.IFNA(VLOOKUP($C441,[2]Sheet1!$1:$1048576,6,FALSE),_xlfn.IFNA(VLOOKUP($C441,'[2]Transfer 06.03.22'!$1:$1048576,7,FALSE),_xlfn.IFNA(VLOOKUP($C441,'[2]Transfer 06.08.22'!$1:$1048576,7,FALSE),"None")))</f>
        <v>None</v>
      </c>
    </row>
    <row r="442" spans="1:60" x14ac:dyDescent="0.25">
      <c r="A442" t="s">
        <v>873</v>
      </c>
      <c r="C442">
        <v>70346</v>
      </c>
      <c r="D442">
        <v>1</v>
      </c>
      <c r="E442" s="5">
        <f>VLOOKUP($A442,[1]Sheet1!$1:$1048576,3,FALSE)</f>
        <v>1</v>
      </c>
      <c r="F442" s="1">
        <f>VLOOKUP(A442,[1]Sheet1!$1:$1048576,4,FALSE)</f>
        <v>44673</v>
      </c>
      <c r="G442" t="str">
        <f>_xlfn.IFNA(VLOOKUP($A442,[1]Sheet1!$1:$1048576,6,FALSE),"No")</f>
        <v>No</v>
      </c>
      <c r="H442" s="1" t="str">
        <f>VLOOKUP($A442,[1]Sheet1!$1:$1048576,13,FALSE)</f>
        <v>No</v>
      </c>
      <c r="I442" s="1" t="str">
        <f>VLOOKUP($A442,[1]Sheet1!$1:$1048576,12,FALSE)</f>
        <v>HCV</v>
      </c>
      <c r="J442" t="s">
        <v>1042</v>
      </c>
      <c r="K442" s="5">
        <v>2</v>
      </c>
      <c r="L442">
        <f>VLOOKUP($A442,[1]Sheet1!$1:$1048576,8,FALSE)</f>
        <v>49.147159479808401</v>
      </c>
      <c r="M442" s="1">
        <f>VLOOKUP($A442,[1]Sheet1!$1:$1048576,9,FALSE)</f>
        <v>42025</v>
      </c>
      <c r="N442" t="str">
        <f>VLOOKUP($A442,[1]Sheet1!$1:$1048576,10,FALSE)</f>
        <v>N</v>
      </c>
      <c r="O442">
        <f>VLOOKUP($A442,[1]Sheet1!$1:$1048576,11,FALSE)</f>
        <v>0</v>
      </c>
      <c r="P442" t="str">
        <f>_xlfn.IFNA(VLOOKUP($C442,[1]akclindata!$A:$U,17,FALSE),"NA")</f>
        <v>NA</v>
      </c>
      <c r="Q442" t="s">
        <v>40</v>
      </c>
      <c r="S442">
        <f>_xlfn.IFNA(VLOOKUP($C442,[1]Sheet7!$A:$T,15,FALSE),"NA")</f>
        <v>20.922251114174198</v>
      </c>
      <c r="T442" t="str">
        <f>_xlfn.IFNA(VLOOKUP($C442,[1]akclindata!$A:$U,16,FALSE),"NA")</f>
        <v>NA</v>
      </c>
      <c r="U442" t="str">
        <f>IF(VLOOKUP($C442,[1]Sheet7!$A:$T,14,FALSE)=1,"Black","Unknown")</f>
        <v>Black</v>
      </c>
      <c r="X442" s="1">
        <f>VLOOKUP($A442,[1]Sheet1!$1:$1048576,17,FALSE)</f>
        <v>44718</v>
      </c>
      <c r="Y442">
        <f>VLOOKUP($A442,[1]Sheet1!$1:$1048576,18,FALSE)</f>
        <v>12</v>
      </c>
      <c r="Z442" t="str">
        <f>VLOOKUP($A442,[1]Sheet1!$1:$1048576,19,FALSE)</f>
        <v>ZF</v>
      </c>
      <c r="AA442">
        <f>VLOOKUP($A442,[1]Sheet1!$1:$1048576,35,FALSE)</f>
        <v>0.68899999999999995</v>
      </c>
      <c r="AB442">
        <f>VLOOKUP($A442,[1]Sheet1!$1:$1048576,40,FALSE)</f>
        <v>0.68899999999999995</v>
      </c>
      <c r="AC442" s="1">
        <f>VLOOKUP($A442,[1]Sheet1!$1:$1048576,44,FALSE)</f>
        <v>44747</v>
      </c>
      <c r="AD442">
        <f>VLOOKUP($A442,[1]Sheet1!$1:$1048576,43,FALSE)</f>
        <v>11</v>
      </c>
      <c r="AE442" t="str">
        <f>VLOOKUP($A442,[1]Sheet1!$1:$1048576,46,FALSE)</f>
        <v>IDT8_UDI_372</v>
      </c>
      <c r="AF442">
        <f>VLOOKUP($A442,[1]Sheet1!$1:$1048576,48,FALSE)</f>
        <v>4</v>
      </c>
      <c r="AG442" t="str">
        <f>VLOOKUP($A442,[1]Sheet1!$1:$1048576,49,FALSE)</f>
        <v>ZF</v>
      </c>
      <c r="AH442">
        <f>VLOOKUP($A442,[1]Sheet1!$1:$1048576,72,FALSE)</f>
        <v>0.73</v>
      </c>
      <c r="AI442" s="1">
        <f>VLOOKUP($A442,[1]Sheet1!$1:$1048576,74,FALSE)</f>
        <v>44781</v>
      </c>
      <c r="AV442" t="str">
        <f>_xlfn.IFNA(VLOOKUP($C442,[1]akclindata!$A:$U,17,FALSE),"NA")</f>
        <v>NA</v>
      </c>
      <c r="AW442" t="str">
        <f>_xlfn.IFNA(VLOOKUP($C442,[1]akclindata!$A:$U,17,FALSE),"NA")</f>
        <v>NA</v>
      </c>
      <c r="AX442" t="str">
        <f>_xlfn.IFNA(VLOOKUP($C442,[1]akclindata!$A:$U,7,FALSE),"NA")</f>
        <v>NA</v>
      </c>
      <c r="AY442" t="str">
        <f>_xlfn.IFNA(VLOOKUP($C442,[1]akclindata!$A:$U,8,FALSE),"NA")</f>
        <v>NA</v>
      </c>
      <c r="AZ442" t="str">
        <f>_xlfn.IFNA(VLOOKUP($C442,[1]akclindata!$A:$U,9,FALSE),"NA")</f>
        <v>NA</v>
      </c>
      <c r="BA442" t="str">
        <f>_xlfn.IFNA(VLOOKUP($C442,[1]akclindata!$A:$U,10,FALSE),"NA")</f>
        <v>NA</v>
      </c>
      <c r="BB442" t="str">
        <f>_xlfn.IFNA(VLOOKUP($C442,[1]akclindata!$A:$U,11,FALSE),"NA")</f>
        <v>NA</v>
      </c>
      <c r="BC442" s="1" t="str">
        <f>_xlfn.IFNA(VLOOKUP($C442,[1]akclindata!$A:$U,6,FALSE),"NA")</f>
        <v>NA</v>
      </c>
      <c r="BD442" s="1" t="str">
        <f>_xlfn.IFNA(VLOOKUP($C442,[1]akclindata!$A:$U,18,FALSE),"NA")</f>
        <v>NA</v>
      </c>
      <c r="BE442" s="1" t="str">
        <f>_xlfn.IFNA(VLOOKUP($C442,[1]akclindata!$A:$U,19,FALSE),"NA")</f>
        <v>NA</v>
      </c>
      <c r="BF442" s="1" t="str">
        <f>_xlfn.IFNA(VLOOKUP($C442,[1]akclindata!$A:$U,20,FALSE),"NA")</f>
        <v>NA</v>
      </c>
      <c r="BG442" t="str">
        <f>_xlfn.IFNA(VLOOKUP($C442,[1]akclindata!$A:$U,21,FALSE),"NA")</f>
        <v>NA</v>
      </c>
      <c r="BH442" s="1" t="str">
        <f>_xlfn.IFNA(VLOOKUP($C442,[2]Sheet1!$1:$1048576,6,FALSE),_xlfn.IFNA(VLOOKUP($C442,'[2]Transfer 06.03.22'!$1:$1048576,7,FALSE),_xlfn.IFNA(VLOOKUP($C442,'[2]Transfer 06.08.22'!$1:$1048576,7,FALSE),"None")))</f>
        <v>None</v>
      </c>
    </row>
    <row r="443" spans="1:60" x14ac:dyDescent="0.25">
      <c r="A443" t="s">
        <v>874</v>
      </c>
      <c r="C443">
        <v>10507</v>
      </c>
      <c r="D443">
        <v>1</v>
      </c>
      <c r="E443" s="5">
        <f>VLOOKUP($A443,[1]Sheet1!$1:$1048576,3,FALSE)</f>
        <v>1</v>
      </c>
      <c r="F443" s="1">
        <f>VLOOKUP(A443,[1]Sheet1!$1:$1048576,4,FALSE)</f>
        <v>44673</v>
      </c>
      <c r="G443" t="str">
        <f>_xlfn.IFNA(VLOOKUP($A443,[1]Sheet1!$1:$1048576,6,FALSE),"No")</f>
        <v>No</v>
      </c>
      <c r="H443" t="s">
        <v>49</v>
      </c>
      <c r="I443" s="1" t="str">
        <f>VLOOKUP($A443,[1]Sheet1!$1:$1048576,12,FALSE)</f>
        <v>HCV</v>
      </c>
      <c r="J443" t="s">
        <v>1042</v>
      </c>
      <c r="K443" s="5">
        <v>2</v>
      </c>
      <c r="L443">
        <f>VLOOKUP($A443,[1]Sheet1!$1:$1048576,8,FALSE)</f>
        <v>62.176591375770002</v>
      </c>
      <c r="M443" s="1">
        <f>VLOOKUP($A443,[1]Sheet1!$1:$1048576,9,FALSE)</f>
        <v>42046</v>
      </c>
      <c r="N443" t="str">
        <f>VLOOKUP($A443,[1]Sheet1!$1:$1048576,10,FALSE)</f>
        <v>N</v>
      </c>
      <c r="O443">
        <f>VLOOKUP($A443,[1]Sheet1!$1:$1048576,11,FALSE)</f>
        <v>0</v>
      </c>
      <c r="P443" t="str">
        <f>_xlfn.IFNA(VLOOKUP($C443,[1]akclindata!$A:$U,17,FALSE),"NA")</f>
        <v>NA</v>
      </c>
      <c r="Q443" t="s">
        <v>40</v>
      </c>
      <c r="S443">
        <f>_xlfn.IFNA(VLOOKUP($C443,[1]Sheet7!$A:$T,15,FALSE),"NA")</f>
        <v>28.149681793276699</v>
      </c>
      <c r="T443" t="str">
        <f>_xlfn.IFNA(VLOOKUP($C443,[1]akclindata!$A:$U,16,FALSE),"NA")</f>
        <v>NA</v>
      </c>
      <c r="U443" t="str">
        <f>IF(VLOOKUP($C443,[1]Sheet7!$A:$T,14,FALSE)=1,"Black","Unknown")</f>
        <v>Black</v>
      </c>
      <c r="X443" s="1">
        <f>VLOOKUP($A443,[1]Sheet1!$1:$1048576,17,FALSE)</f>
        <v>44718</v>
      </c>
      <c r="Y443">
        <f>VLOOKUP($A443,[1]Sheet1!$1:$1048576,18,FALSE)</f>
        <v>12</v>
      </c>
      <c r="Z443" t="str">
        <f>VLOOKUP($A443,[1]Sheet1!$1:$1048576,19,FALSE)</f>
        <v>ZF</v>
      </c>
      <c r="AA443">
        <f>VLOOKUP($A443,[1]Sheet1!$1:$1048576,35,FALSE)</f>
        <v>2.2635000000000001</v>
      </c>
      <c r="AB443">
        <f>VLOOKUP($A443,[1]Sheet1!$1:$1048576,40,FALSE)</f>
        <v>2.2635000000000001</v>
      </c>
      <c r="AC443" s="1">
        <f>VLOOKUP($A443,[1]Sheet1!$1:$1048576,44,FALSE)</f>
        <v>44747</v>
      </c>
      <c r="AD443">
        <f>VLOOKUP($A443,[1]Sheet1!$1:$1048576,43,FALSE)</f>
        <v>11</v>
      </c>
      <c r="AE443" t="str">
        <f>VLOOKUP($A443,[1]Sheet1!$1:$1048576,46,FALSE)</f>
        <v>IDT8_UDI_374</v>
      </c>
      <c r="AF443">
        <f>VLOOKUP($A443,[1]Sheet1!$1:$1048576,48,FALSE)</f>
        <v>4</v>
      </c>
      <c r="AG443" t="str">
        <f>VLOOKUP($A443,[1]Sheet1!$1:$1048576,49,FALSE)</f>
        <v>ZF</v>
      </c>
      <c r="AH443">
        <f>VLOOKUP($A443,[1]Sheet1!$1:$1048576,72,FALSE)</f>
        <v>0.25</v>
      </c>
      <c r="AI443" s="1">
        <f>VLOOKUP($A443,[1]Sheet1!$1:$1048576,74,FALSE)</f>
        <v>44781</v>
      </c>
      <c r="AV443" t="str">
        <f>_xlfn.IFNA(VLOOKUP($C443,[1]akclindata!$A:$U,17,FALSE),"NA")</f>
        <v>NA</v>
      </c>
      <c r="AW443" t="str">
        <f>_xlfn.IFNA(VLOOKUP($C443,[1]akclindata!$A:$U,17,FALSE),"NA")</f>
        <v>NA</v>
      </c>
      <c r="AX443" t="str">
        <f>_xlfn.IFNA(VLOOKUP($C443,[1]akclindata!$A:$U,7,FALSE),"NA")</f>
        <v>NA</v>
      </c>
      <c r="AY443" t="str">
        <f>_xlfn.IFNA(VLOOKUP($C443,[1]akclindata!$A:$U,8,FALSE),"NA")</f>
        <v>NA</v>
      </c>
      <c r="AZ443" t="str">
        <f>_xlfn.IFNA(VLOOKUP($C443,[1]akclindata!$A:$U,9,FALSE),"NA")</f>
        <v>NA</v>
      </c>
      <c r="BA443" t="str">
        <f>_xlfn.IFNA(VLOOKUP($C443,[1]akclindata!$A:$U,10,FALSE),"NA")</f>
        <v>NA</v>
      </c>
      <c r="BB443" t="str">
        <f>_xlfn.IFNA(VLOOKUP($C443,[1]akclindata!$A:$U,11,FALSE),"NA")</f>
        <v>NA</v>
      </c>
      <c r="BC443" s="1" t="str">
        <f>_xlfn.IFNA(VLOOKUP($C443,[1]akclindata!$A:$U,6,FALSE),"NA")</f>
        <v>NA</v>
      </c>
      <c r="BD443" s="1" t="str">
        <f>_xlfn.IFNA(VLOOKUP($C443,[1]akclindata!$A:$U,18,FALSE),"NA")</f>
        <v>NA</v>
      </c>
      <c r="BE443" s="1" t="str">
        <f>_xlfn.IFNA(VLOOKUP($C443,[1]akclindata!$A:$U,19,FALSE),"NA")</f>
        <v>NA</v>
      </c>
      <c r="BF443" s="1" t="str">
        <f>_xlfn.IFNA(VLOOKUP($C443,[1]akclindata!$A:$U,20,FALSE),"NA")</f>
        <v>NA</v>
      </c>
      <c r="BG443" t="str">
        <f>_xlfn.IFNA(VLOOKUP($C443,[1]akclindata!$A:$U,21,FALSE),"NA")</f>
        <v>NA</v>
      </c>
      <c r="BH443" s="1" t="str">
        <f>_xlfn.IFNA(VLOOKUP($C443,[2]Sheet1!$1:$1048576,6,FALSE),_xlfn.IFNA(VLOOKUP($C443,'[2]Transfer 06.03.22'!$1:$1048576,7,FALSE),_xlfn.IFNA(VLOOKUP($C443,'[2]Transfer 06.08.22'!$1:$1048576,7,FALSE),"None")))</f>
        <v>None</v>
      </c>
    </row>
    <row r="444" spans="1:60" x14ac:dyDescent="0.25">
      <c r="A444" t="s">
        <v>875</v>
      </c>
      <c r="C444">
        <v>70443</v>
      </c>
      <c r="D444">
        <v>1</v>
      </c>
      <c r="E444" s="5">
        <f>VLOOKUP($A444,[1]Sheet1!$1:$1048576,3,FALSE)</f>
        <v>1</v>
      </c>
      <c r="F444" s="1">
        <f>VLOOKUP(A444,[1]Sheet1!$1:$1048576,4,FALSE)</f>
        <v>44673</v>
      </c>
      <c r="G444" t="str">
        <f>_xlfn.IFNA(VLOOKUP($A444,[1]Sheet1!$1:$1048576,6,FALSE),"No")</f>
        <v>No</v>
      </c>
      <c r="H444" t="s">
        <v>49</v>
      </c>
      <c r="I444" s="1" t="str">
        <f>VLOOKUP($A444,[1]Sheet1!$1:$1048576,12,FALSE)</f>
        <v>HCV</v>
      </c>
      <c r="J444" t="s">
        <v>1042</v>
      </c>
      <c r="K444" s="5">
        <v>2</v>
      </c>
      <c r="L444">
        <f>VLOOKUP($A444,[1]Sheet1!$1:$1048576,8,FALSE)</f>
        <v>63.156741957563298</v>
      </c>
      <c r="M444" s="1">
        <f>VLOOKUP($A444,[1]Sheet1!$1:$1048576,9,FALSE)</f>
        <v>42066</v>
      </c>
      <c r="N444" t="str">
        <f>VLOOKUP($A444,[1]Sheet1!$1:$1048576,10,FALSE)</f>
        <v>N</v>
      </c>
      <c r="O444">
        <f>VLOOKUP($A444,[1]Sheet1!$1:$1048576,11,FALSE)</f>
        <v>0</v>
      </c>
      <c r="P444" t="str">
        <f>_xlfn.IFNA(VLOOKUP($C444,[1]akclindata!$A:$U,17,FALSE),"NA")</f>
        <v>NA</v>
      </c>
      <c r="Q444" t="s">
        <v>40</v>
      </c>
      <c r="S444">
        <f>_xlfn.IFNA(VLOOKUP($C444,[1]Sheet7!$A:$T,15,FALSE),"NA")</f>
        <v>38.937797430362203</v>
      </c>
      <c r="T444" t="str">
        <f>_xlfn.IFNA(VLOOKUP($C444,[1]akclindata!$A:$U,16,FALSE),"NA")</f>
        <v>NA</v>
      </c>
      <c r="U444" t="str">
        <f>IF(VLOOKUP($C444,[1]Sheet7!$A:$T,14,FALSE)=1,"Black","Unknown")</f>
        <v>Black</v>
      </c>
      <c r="X444" s="1">
        <f>VLOOKUP($A444,[1]Sheet1!$1:$1048576,17,FALSE)</f>
        <v>44718</v>
      </c>
      <c r="Y444">
        <f>VLOOKUP($A444,[1]Sheet1!$1:$1048576,18,FALSE)</f>
        <v>12</v>
      </c>
      <c r="Z444" t="str">
        <f>VLOOKUP($A444,[1]Sheet1!$1:$1048576,19,FALSE)</f>
        <v>ZF</v>
      </c>
      <c r="AA444">
        <f>VLOOKUP($A444,[1]Sheet1!$1:$1048576,35,FALSE)</f>
        <v>2.4870000000000001</v>
      </c>
      <c r="AB444">
        <f>VLOOKUP($A444,[1]Sheet1!$1:$1048576,40,FALSE)</f>
        <v>2.4870000000000001</v>
      </c>
      <c r="AC444" s="1">
        <f>VLOOKUP($A444,[1]Sheet1!$1:$1048576,44,FALSE)</f>
        <v>44747</v>
      </c>
      <c r="AD444">
        <f>VLOOKUP($A444,[1]Sheet1!$1:$1048576,43,FALSE)</f>
        <v>11</v>
      </c>
      <c r="AE444" t="str">
        <f>VLOOKUP($A444,[1]Sheet1!$1:$1048576,46,FALSE)</f>
        <v>IDT8_UDI_379</v>
      </c>
      <c r="AF444">
        <f>VLOOKUP($A444,[1]Sheet1!$1:$1048576,48,FALSE)</f>
        <v>4</v>
      </c>
      <c r="AG444" t="str">
        <f>VLOOKUP($A444,[1]Sheet1!$1:$1048576,49,FALSE)</f>
        <v>ZF</v>
      </c>
      <c r="AH444">
        <f>VLOOKUP($A444,[1]Sheet1!$1:$1048576,72,FALSE)</f>
        <v>0.19</v>
      </c>
      <c r="AI444" s="1">
        <f>VLOOKUP($A444,[1]Sheet1!$1:$1048576,74,FALSE)</f>
        <v>44781</v>
      </c>
      <c r="AV444" t="str">
        <f>_xlfn.IFNA(VLOOKUP($C444,[1]akclindata!$A:$U,17,FALSE),"NA")</f>
        <v>NA</v>
      </c>
      <c r="AW444" t="str">
        <f>_xlfn.IFNA(VLOOKUP($C444,[1]akclindata!$A:$U,17,FALSE),"NA")</f>
        <v>NA</v>
      </c>
      <c r="AX444" t="str">
        <f>_xlfn.IFNA(VLOOKUP($C444,[1]akclindata!$A:$U,7,FALSE),"NA")</f>
        <v>NA</v>
      </c>
      <c r="AY444" t="str">
        <f>_xlfn.IFNA(VLOOKUP($C444,[1]akclindata!$A:$U,8,FALSE),"NA")</f>
        <v>NA</v>
      </c>
      <c r="AZ444" t="str">
        <f>_xlfn.IFNA(VLOOKUP($C444,[1]akclindata!$A:$U,9,FALSE),"NA")</f>
        <v>NA</v>
      </c>
      <c r="BA444" t="str">
        <f>_xlfn.IFNA(VLOOKUP($C444,[1]akclindata!$A:$U,10,FALSE),"NA")</f>
        <v>NA</v>
      </c>
      <c r="BB444" t="str">
        <f>_xlfn.IFNA(VLOOKUP($C444,[1]akclindata!$A:$U,11,FALSE),"NA")</f>
        <v>NA</v>
      </c>
      <c r="BC444" s="1" t="str">
        <f>_xlfn.IFNA(VLOOKUP($C444,[1]akclindata!$A:$U,6,FALSE),"NA")</f>
        <v>NA</v>
      </c>
      <c r="BD444" s="1" t="str">
        <f>_xlfn.IFNA(VLOOKUP($C444,[1]akclindata!$A:$U,18,FALSE),"NA")</f>
        <v>NA</v>
      </c>
      <c r="BE444" s="1" t="str">
        <f>_xlfn.IFNA(VLOOKUP($C444,[1]akclindata!$A:$U,19,FALSE),"NA")</f>
        <v>NA</v>
      </c>
      <c r="BF444" s="1" t="str">
        <f>_xlfn.IFNA(VLOOKUP($C444,[1]akclindata!$A:$U,20,FALSE),"NA")</f>
        <v>NA</v>
      </c>
      <c r="BG444" t="str">
        <f>_xlfn.IFNA(VLOOKUP($C444,[1]akclindata!$A:$U,21,FALSE),"NA")</f>
        <v>NA</v>
      </c>
      <c r="BH444" s="1" t="str">
        <f>_xlfn.IFNA(VLOOKUP($C444,[2]Sheet1!$1:$1048576,6,FALSE),_xlfn.IFNA(VLOOKUP($C444,'[2]Transfer 06.03.22'!$1:$1048576,7,FALSE),_xlfn.IFNA(VLOOKUP($C444,'[2]Transfer 06.08.22'!$1:$1048576,7,FALSE),"None")))</f>
        <v>None</v>
      </c>
    </row>
    <row r="445" spans="1:60" x14ac:dyDescent="0.25">
      <c r="A445" t="s">
        <v>876</v>
      </c>
      <c r="C445" t="s">
        <v>877</v>
      </c>
      <c r="D445">
        <v>1</v>
      </c>
      <c r="E445" s="5">
        <f>VLOOKUP($A445,[1]Sheet1!$1:$1048576,3,FALSE)</f>
        <v>3</v>
      </c>
      <c r="F445" s="1">
        <f>VLOOKUP(A445,[1]Sheet1!$1:$1048576,4,FALSE)</f>
        <v>44715</v>
      </c>
      <c r="G445" t="str">
        <f>_xlfn.IFNA(VLOOKUP($A445,[1]Sheet1!$1:$1048576,6,FALSE),"No")</f>
        <v>Yes</v>
      </c>
      <c r="H445" t="s">
        <v>49</v>
      </c>
      <c r="I445" s="1" t="str">
        <f>VLOOKUP($A445,[1]Sheet1!$1:$1048576,12,FALSE)</f>
        <v>HCC</v>
      </c>
      <c r="J445" t="s">
        <v>73</v>
      </c>
      <c r="K445" s="5">
        <v>2</v>
      </c>
      <c r="L445">
        <f>VLOOKUP($A445,[1]Sheet1!$1:$1048576,8,FALSE)</f>
        <v>64</v>
      </c>
      <c r="M445" s="1">
        <f>VLOOKUP($A445,[1]Sheet1!$1:$1048576,9,FALSE)</f>
        <v>43858</v>
      </c>
      <c r="N445" t="str">
        <f>VLOOKUP($A445,[1]Sheet1!$1:$1048576,10,FALSE)</f>
        <v>A</v>
      </c>
      <c r="O445" t="str">
        <f>VLOOKUP($A445,[1]Sheet1!$1:$1048576,11,FALSE)</f>
        <v>A</v>
      </c>
      <c r="P445">
        <f>_xlfn.IFNA(VLOOKUP($C445,[1]akclindata!$A:$U,17,FALSE),"NA")</f>
        <v>4.2</v>
      </c>
      <c r="Q445" t="s">
        <v>40</v>
      </c>
      <c r="S445">
        <f>_xlfn.IFNA(VLOOKUP($C445,[1]akclindata!$A:$U,14,FALSE),"NA")</f>
        <v>28</v>
      </c>
      <c r="T445" t="str">
        <f>_xlfn.IFNA(VLOOKUP($C445,[1]akclindata!$A:$U,16,FALSE),"NA")</f>
        <v>HCV Cirrhosis</v>
      </c>
      <c r="U445" t="str">
        <f>_xlfn.IFNA(VLOOKUP($C445,[1]akclindata!$A:$U,15,FALSE),"NA")</f>
        <v>Other</v>
      </c>
      <c r="X445" s="1">
        <f>VLOOKUP($A445,[1]Sheet1!$1:$1048576,17,FALSE)</f>
        <v>44728</v>
      </c>
      <c r="Y445">
        <f>VLOOKUP($A445,[1]Sheet1!$1:$1048576,18,FALSE)</f>
        <v>16</v>
      </c>
      <c r="Z445" t="str">
        <f>VLOOKUP($A445,[1]Sheet1!$1:$1048576,19,FALSE)</f>
        <v>ZF</v>
      </c>
      <c r="AA445">
        <f>VLOOKUP($A445,[1]Sheet1!$1:$1048576,35,FALSE)</f>
        <v>5.9536666666666669</v>
      </c>
      <c r="AB445">
        <f>VLOOKUP($A445,[1]Sheet1!$1:$1048576,40,FALSE)</f>
        <v>15</v>
      </c>
      <c r="AC445" s="1">
        <f>VLOOKUP($A445,[1]Sheet1!$1:$1048576,44,FALSE)</f>
        <v>44747</v>
      </c>
      <c r="AD445">
        <f>VLOOKUP($A445,[1]Sheet1!$1:$1048576,43,FALSE)</f>
        <v>11</v>
      </c>
      <c r="AE445" t="str">
        <f>VLOOKUP($A445,[1]Sheet1!$1:$1048576,46,FALSE)</f>
        <v>IDT8_UDI_382</v>
      </c>
      <c r="AF445">
        <f>VLOOKUP($A445,[1]Sheet1!$1:$1048576,48,FALSE)</f>
        <v>4</v>
      </c>
      <c r="AG445" t="str">
        <f>VLOOKUP($A445,[1]Sheet1!$1:$1048576,49,FALSE)</f>
        <v>ZF</v>
      </c>
      <c r="AH445">
        <f>VLOOKUP($A445,[1]Sheet1!$1:$1048576,72,FALSE)</f>
        <v>2.4899999999999998</v>
      </c>
      <c r="AI445" s="1">
        <f>VLOOKUP($A445,[1]Sheet1!$1:$1048576,74,FALSE)</f>
        <v>44781</v>
      </c>
      <c r="AV445">
        <f>_xlfn.IFNA(VLOOKUP($C445,[1]akclindata!$A:$U,17,FALSE),"NA")</f>
        <v>4.2</v>
      </c>
      <c r="AW445">
        <f>_xlfn.IFNA(VLOOKUP($C445,[1]akclindata!$A:$U,17,FALSE),"NA")</f>
        <v>4.2</v>
      </c>
      <c r="AX445">
        <f>_xlfn.IFNA(VLOOKUP($C445,[1]akclindata!$A:$U,7,FALSE),"NA")</f>
        <v>1</v>
      </c>
      <c r="AY445">
        <f>_xlfn.IFNA(VLOOKUP($C445,[1]akclindata!$A:$U,8,FALSE),"NA")</f>
        <v>2.8</v>
      </c>
      <c r="AZ445">
        <f>_xlfn.IFNA(VLOOKUP($C445,[1]akclindata!$A:$U,9,FALSE),"NA")</f>
        <v>2.7</v>
      </c>
      <c r="BA445" t="str">
        <f>_xlfn.IFNA(VLOOKUP($C445,[1]akclindata!$A:$U,10,FALSE),"NA")</f>
        <v>No</v>
      </c>
      <c r="BB445" t="str">
        <f>_xlfn.IFNA(VLOOKUP($C445,[1]akclindata!$A:$U,11,FALSE),"NA")</f>
        <v>No</v>
      </c>
      <c r="BC445" s="1">
        <f>_xlfn.IFNA(VLOOKUP($C445,[1]akclindata!$A:$U,6,FALSE),"NA")</f>
        <v>43812</v>
      </c>
      <c r="BD445" s="1">
        <f>_xlfn.IFNA(VLOOKUP($C445,[1]akclindata!$A:$U,18,FALSE),"NA")</f>
        <v>44110</v>
      </c>
      <c r="BE445" s="1">
        <f>_xlfn.IFNA(VLOOKUP($C445,[1]akclindata!$A:$U,19,FALSE),"NA")</f>
        <v>44672</v>
      </c>
      <c r="BF445" s="1" t="str">
        <f>_xlfn.IFNA(VLOOKUP($C445,[1]akclindata!$A:$U,20,FALSE),"NA")</f>
        <v>No</v>
      </c>
      <c r="BG445">
        <f>_xlfn.IFNA(VLOOKUP($C445,[1]akclindata!$A:$U,21,FALSE),"NA")</f>
        <v>0</v>
      </c>
      <c r="BH445" s="1">
        <f>_xlfn.IFNA(VLOOKUP($C445,[2]Sheet1!$1:$1048576,6,FALSE),_xlfn.IFNA(VLOOKUP($C445,'[2]Transfer 06.03.22'!$1:$1048576,7,FALSE),_xlfn.IFNA(VLOOKUP($C445,'[2]Transfer 06.08.22'!$1:$1048576,7,FALSE),"None")))</f>
        <v>43858</v>
      </c>
    </row>
    <row r="446" spans="1:60" x14ac:dyDescent="0.25">
      <c r="A446" t="s">
        <v>878</v>
      </c>
      <c r="C446" t="s">
        <v>879</v>
      </c>
      <c r="D446">
        <v>0</v>
      </c>
      <c r="E446" s="5">
        <f>VLOOKUP($A446,[1]Sheet1!$1:$1048576,3,FALSE)</f>
        <v>3</v>
      </c>
      <c r="F446" s="1">
        <f>VLOOKUP(A446,[1]Sheet1!$1:$1048576,4,FALSE)</f>
        <v>44715</v>
      </c>
      <c r="G446" t="str">
        <f>_xlfn.IFNA(VLOOKUP($A446,[1]Sheet1!$1:$1048576,6,FALSE),"No")</f>
        <v>Yes</v>
      </c>
      <c r="H446" t="s">
        <v>49</v>
      </c>
      <c r="I446" s="1" t="str">
        <f>VLOOKUP($A446,[1]Sheet1!$1:$1048576,12,FALSE)</f>
        <v>HCC</v>
      </c>
      <c r="J446" t="s">
        <v>73</v>
      </c>
      <c r="K446" s="5">
        <v>1</v>
      </c>
      <c r="L446">
        <f>VLOOKUP($A446,[1]Sheet1!$1:$1048576,8,FALSE)</f>
        <v>47</v>
      </c>
      <c r="M446" s="1">
        <f>VLOOKUP($A446,[1]Sheet1!$1:$1048576,9,FALSE)</f>
        <v>44384</v>
      </c>
      <c r="N446" t="str">
        <f>VLOOKUP($A446,[1]Sheet1!$1:$1048576,10,FALSE)</f>
        <v>A</v>
      </c>
      <c r="O446" t="str">
        <f>VLOOKUP($A446,[1]Sheet1!$1:$1048576,11,FALSE)</f>
        <v>C</v>
      </c>
      <c r="P446">
        <f>_xlfn.IFNA(VLOOKUP($C446,[1]akclindata!$A:$U,17,FALSE),"NA")</f>
        <v>1.7</v>
      </c>
      <c r="Q446" t="s">
        <v>40</v>
      </c>
      <c r="S446">
        <f>_xlfn.IFNA(VLOOKUP($C446,[1]akclindata!$A:$U,14,FALSE),"NA")</f>
        <v>31.8</v>
      </c>
      <c r="T446" t="str">
        <f>_xlfn.IFNA(VLOOKUP($C446,[1]akclindata!$A:$U,16,FALSE),"NA")</f>
        <v>EtOH Cirrhosis</v>
      </c>
      <c r="U446" t="str">
        <f>_xlfn.IFNA(VLOOKUP($C446,[1]akclindata!$A:$U,15,FALSE),"NA")</f>
        <v>W</v>
      </c>
      <c r="X446" s="1">
        <f>VLOOKUP($A446,[1]Sheet1!$1:$1048576,17,FALSE)</f>
        <v>44728</v>
      </c>
      <c r="Y446">
        <f>VLOOKUP($A446,[1]Sheet1!$1:$1048576,18,FALSE)</f>
        <v>16</v>
      </c>
      <c r="Z446" t="str">
        <f>VLOOKUP($A446,[1]Sheet1!$1:$1048576,19,FALSE)</f>
        <v>ZF</v>
      </c>
      <c r="AA446">
        <f>VLOOKUP($A446,[1]Sheet1!$1:$1048576,35,FALSE)</f>
        <v>10.981</v>
      </c>
      <c r="AB446">
        <f>VLOOKUP($A446,[1]Sheet1!$1:$1048576,40,FALSE)</f>
        <v>15</v>
      </c>
      <c r="AC446" s="1">
        <f>VLOOKUP($A446,[1]Sheet1!$1:$1048576,44,FALSE)</f>
        <v>44747</v>
      </c>
      <c r="AD446">
        <f>VLOOKUP($A446,[1]Sheet1!$1:$1048576,43,FALSE)</f>
        <v>11</v>
      </c>
      <c r="AE446" t="str">
        <f>VLOOKUP($A446,[1]Sheet1!$1:$1048576,46,FALSE)</f>
        <v>IDT8_UDI_383</v>
      </c>
      <c r="AF446">
        <f>VLOOKUP($A446,[1]Sheet1!$1:$1048576,48,FALSE)</f>
        <v>4</v>
      </c>
      <c r="AG446" t="str">
        <f>VLOOKUP($A446,[1]Sheet1!$1:$1048576,49,FALSE)</f>
        <v>ZF</v>
      </c>
      <c r="AH446">
        <f>VLOOKUP($A446,[1]Sheet1!$1:$1048576,72,FALSE)</f>
        <v>2.25</v>
      </c>
      <c r="AI446" s="1">
        <f>VLOOKUP($A446,[1]Sheet1!$1:$1048576,74,FALSE)</f>
        <v>44781</v>
      </c>
      <c r="AV446">
        <f>_xlfn.IFNA(VLOOKUP($C446,[1]akclindata!$A:$U,17,FALSE),"NA")</f>
        <v>1.7</v>
      </c>
      <c r="AW446">
        <f>_xlfn.IFNA(VLOOKUP($C446,[1]akclindata!$A:$U,17,FALSE),"NA")</f>
        <v>1.7</v>
      </c>
      <c r="AX446">
        <f>_xlfn.IFNA(VLOOKUP($C446,[1]akclindata!$A:$U,7,FALSE),"NA")</f>
        <v>2</v>
      </c>
      <c r="AY446">
        <f>_xlfn.IFNA(VLOOKUP($C446,[1]akclindata!$A:$U,8,FALSE),"NA")</f>
        <v>2.2999999999999998</v>
      </c>
      <c r="AZ446">
        <f>_xlfn.IFNA(VLOOKUP($C446,[1]akclindata!$A:$U,9,FALSE),"NA")</f>
        <v>1.7</v>
      </c>
      <c r="BA446" t="str">
        <f>_xlfn.IFNA(VLOOKUP($C446,[1]akclindata!$A:$U,10,FALSE),"NA")</f>
        <v>No</v>
      </c>
      <c r="BB446" t="str">
        <f>_xlfn.IFNA(VLOOKUP($C446,[1]akclindata!$A:$U,11,FALSE),"NA")</f>
        <v>No</v>
      </c>
      <c r="BC446" s="1">
        <f>_xlfn.IFNA(VLOOKUP($C446,[1]akclindata!$A:$U,6,FALSE),"NA")</f>
        <v>43969</v>
      </c>
      <c r="BD446" s="1">
        <f>_xlfn.IFNA(VLOOKUP($C446,[1]akclindata!$A:$U,18,FALSE),"NA")</f>
        <v>44504</v>
      </c>
      <c r="BE446" s="1">
        <f>_xlfn.IFNA(VLOOKUP($C446,[1]akclindata!$A:$U,19,FALSE),"NA")</f>
        <v>44721</v>
      </c>
      <c r="BF446" s="1" t="str">
        <f>_xlfn.IFNA(VLOOKUP($C446,[1]akclindata!$A:$U,20,FALSE),"NA")</f>
        <v>No</v>
      </c>
      <c r="BG446">
        <f>_xlfn.IFNA(VLOOKUP($C446,[1]akclindata!$A:$U,21,FALSE),"NA")</f>
        <v>0</v>
      </c>
      <c r="BH446" s="1">
        <f>_xlfn.IFNA(VLOOKUP($C446,[2]Sheet1!$1:$1048576,6,FALSE),_xlfn.IFNA(VLOOKUP($C446,'[2]Transfer 06.03.22'!$1:$1048576,7,FALSE),_xlfn.IFNA(VLOOKUP($C446,'[2]Transfer 06.08.22'!$1:$1048576,7,FALSE),"None")))</f>
        <v>44329</v>
      </c>
    </row>
    <row r="447" spans="1:60" x14ac:dyDescent="0.25">
      <c r="A447" t="s">
        <v>880</v>
      </c>
      <c r="C447" t="s">
        <v>881</v>
      </c>
      <c r="D447">
        <v>0</v>
      </c>
      <c r="E447" s="5">
        <f>VLOOKUP($A447,[1]Sheet1!$1:$1048576,3,FALSE)</f>
        <v>3</v>
      </c>
      <c r="F447" s="1">
        <f>VLOOKUP(A447,[1]Sheet1!$1:$1048576,4,FALSE)</f>
        <v>44715</v>
      </c>
      <c r="G447" t="str">
        <f>_xlfn.IFNA(VLOOKUP($A447,[1]Sheet1!$1:$1048576,6,FALSE),"No")</f>
        <v>Yes</v>
      </c>
      <c r="H447" t="s">
        <v>49</v>
      </c>
      <c r="I447" s="1" t="str">
        <f>VLOOKUP($A447,[1]Sheet1!$1:$1048576,12,FALSE)</f>
        <v>HCC</v>
      </c>
      <c r="J447" t="s">
        <v>73</v>
      </c>
      <c r="K447" s="5">
        <v>1</v>
      </c>
      <c r="L447">
        <f>VLOOKUP($A447,[1]Sheet1!$1:$1048576,8,FALSE)</f>
        <v>47</v>
      </c>
      <c r="M447" s="1">
        <f>VLOOKUP($A447,[1]Sheet1!$1:$1048576,9,FALSE)</f>
        <v>44384</v>
      </c>
      <c r="N447" t="str">
        <f>VLOOKUP($A447,[1]Sheet1!$1:$1048576,10,FALSE)</f>
        <v>A</v>
      </c>
      <c r="O447" t="str">
        <f>VLOOKUP($A447,[1]Sheet1!$1:$1048576,11,FALSE)</f>
        <v>C</v>
      </c>
      <c r="P447">
        <f>_xlfn.IFNA(VLOOKUP($C447,[1]akclindata!$A:$U,17,FALSE),"NA")</f>
        <v>1.7</v>
      </c>
      <c r="Q447" t="s">
        <v>40</v>
      </c>
      <c r="S447">
        <f>_xlfn.IFNA(VLOOKUP($C447,[1]akclindata!$A:$U,14,FALSE),"NA")</f>
        <v>31.8</v>
      </c>
      <c r="T447" t="str">
        <f>_xlfn.IFNA(VLOOKUP($C447,[1]akclindata!$A:$U,16,FALSE),"NA")</f>
        <v>EtOH Cirrhosis</v>
      </c>
      <c r="U447" t="str">
        <f>_xlfn.IFNA(VLOOKUP($C447,[1]akclindata!$A:$U,15,FALSE),"NA")</f>
        <v>W</v>
      </c>
      <c r="X447" s="1">
        <f>VLOOKUP($A447,[1]Sheet1!$1:$1048576,17,FALSE)</f>
        <v>44728</v>
      </c>
      <c r="Y447">
        <f>VLOOKUP($A447,[1]Sheet1!$1:$1048576,18,FALSE)</f>
        <v>16</v>
      </c>
      <c r="Z447" t="str">
        <f>VLOOKUP($A447,[1]Sheet1!$1:$1048576,19,FALSE)</f>
        <v>ZF</v>
      </c>
      <c r="AA447">
        <f>VLOOKUP($A447,[1]Sheet1!$1:$1048576,35,FALSE)</f>
        <v>25.588166666666666</v>
      </c>
      <c r="AB447">
        <f>VLOOKUP($A447,[1]Sheet1!$1:$1048576,40,FALSE)</f>
        <v>15</v>
      </c>
      <c r="AC447" s="1">
        <f>VLOOKUP($A447,[1]Sheet1!$1:$1048576,44,FALSE)</f>
        <v>44747</v>
      </c>
      <c r="AD447">
        <f>VLOOKUP($A447,[1]Sheet1!$1:$1048576,43,FALSE)</f>
        <v>11</v>
      </c>
      <c r="AE447" t="str">
        <f>VLOOKUP($A447,[1]Sheet1!$1:$1048576,46,FALSE)</f>
        <v>IDT8_UDI_384</v>
      </c>
      <c r="AF447">
        <f>VLOOKUP($A447,[1]Sheet1!$1:$1048576,48,FALSE)</f>
        <v>4</v>
      </c>
      <c r="AG447" t="str">
        <f>VLOOKUP($A447,[1]Sheet1!$1:$1048576,49,FALSE)</f>
        <v>ZF</v>
      </c>
      <c r="AH447">
        <f>VLOOKUP($A447,[1]Sheet1!$1:$1048576,72,FALSE)</f>
        <v>2.69</v>
      </c>
      <c r="AI447" s="1">
        <f>VLOOKUP($A447,[1]Sheet1!$1:$1048576,74,FALSE)</f>
        <v>44781</v>
      </c>
      <c r="AV447">
        <f>_xlfn.IFNA(VLOOKUP($C447,[1]akclindata!$A:$U,17,FALSE),"NA")</f>
        <v>1.7</v>
      </c>
      <c r="AW447">
        <f>_xlfn.IFNA(VLOOKUP($C447,[1]akclindata!$A:$U,17,FALSE),"NA")</f>
        <v>1.7</v>
      </c>
      <c r="AX447">
        <f>_xlfn.IFNA(VLOOKUP($C447,[1]akclindata!$A:$U,7,FALSE),"NA")</f>
        <v>2</v>
      </c>
      <c r="AY447">
        <f>_xlfn.IFNA(VLOOKUP($C447,[1]akclindata!$A:$U,8,FALSE),"NA")</f>
        <v>2.2999999999999998</v>
      </c>
      <c r="AZ447">
        <f>_xlfn.IFNA(VLOOKUP($C447,[1]akclindata!$A:$U,9,FALSE),"NA")</f>
        <v>1.7</v>
      </c>
      <c r="BA447" t="str">
        <f>_xlfn.IFNA(VLOOKUP($C447,[1]akclindata!$A:$U,10,FALSE),"NA")</f>
        <v>No</v>
      </c>
      <c r="BB447" t="str">
        <f>_xlfn.IFNA(VLOOKUP($C447,[1]akclindata!$A:$U,11,FALSE),"NA")</f>
        <v>No</v>
      </c>
      <c r="BC447" s="1">
        <f>_xlfn.IFNA(VLOOKUP($C447,[1]akclindata!$A:$U,6,FALSE),"NA")</f>
        <v>43969</v>
      </c>
      <c r="BD447" s="1">
        <f>_xlfn.IFNA(VLOOKUP($C447,[1]akclindata!$A:$U,18,FALSE),"NA")</f>
        <v>44504</v>
      </c>
      <c r="BE447" s="1">
        <f>_xlfn.IFNA(VLOOKUP($C447,[1]akclindata!$A:$U,19,FALSE),"NA")</f>
        <v>44721</v>
      </c>
      <c r="BF447" s="1" t="str">
        <f>_xlfn.IFNA(VLOOKUP($C447,[1]akclindata!$A:$U,20,FALSE),"NA")</f>
        <v>No</v>
      </c>
      <c r="BG447">
        <f>_xlfn.IFNA(VLOOKUP($C447,[1]akclindata!$A:$U,21,FALSE),"NA")</f>
        <v>0</v>
      </c>
      <c r="BH447" s="1">
        <f>_xlfn.IFNA(VLOOKUP($C447,[2]Sheet1!$1:$1048576,6,FALSE),_xlfn.IFNA(VLOOKUP($C447,'[2]Transfer 06.03.22'!$1:$1048576,7,FALSE),_xlfn.IFNA(VLOOKUP($C447,'[2]Transfer 06.08.22'!$1:$1048576,7,FALSE),"None")))</f>
        <v>44384</v>
      </c>
    </row>
    <row r="448" spans="1:60" x14ac:dyDescent="0.25">
      <c r="A448" t="s">
        <v>882</v>
      </c>
      <c r="C448" t="s">
        <v>883</v>
      </c>
      <c r="D448">
        <v>0</v>
      </c>
      <c r="E448" s="5">
        <f>VLOOKUP($A448,[1]Sheet1!$1:$1048576,3,FALSE)</f>
        <v>3</v>
      </c>
      <c r="F448" s="1">
        <f>VLOOKUP(A448,[1]Sheet1!$1:$1048576,4,FALSE)</f>
        <v>44715</v>
      </c>
      <c r="G448" t="str">
        <f>_xlfn.IFNA(VLOOKUP($A448,[1]Sheet1!$1:$1048576,6,FALSE),"No")</f>
        <v>Yes</v>
      </c>
      <c r="H448" t="s">
        <v>49</v>
      </c>
      <c r="I448" s="1" t="str">
        <f>VLOOKUP($A448,[1]Sheet1!$1:$1048576,12,FALSE)</f>
        <v>HCC</v>
      </c>
      <c r="J448" t="s">
        <v>73</v>
      </c>
      <c r="K448" s="5">
        <v>1</v>
      </c>
      <c r="L448">
        <f>VLOOKUP($A448,[1]Sheet1!$1:$1048576,8,FALSE)</f>
        <v>47</v>
      </c>
      <c r="M448" s="1">
        <f>VLOOKUP($A448,[1]Sheet1!$1:$1048576,9,FALSE)</f>
        <v>44384</v>
      </c>
      <c r="N448" t="str">
        <f>VLOOKUP($A448,[1]Sheet1!$1:$1048576,10,FALSE)</f>
        <v>A</v>
      </c>
      <c r="O448" t="str">
        <f>VLOOKUP($A448,[1]Sheet1!$1:$1048576,11,FALSE)</f>
        <v>C</v>
      </c>
      <c r="P448">
        <f>_xlfn.IFNA(VLOOKUP($C448,[1]akclindata!$A:$U,17,FALSE),"NA")</f>
        <v>1.7</v>
      </c>
      <c r="Q448" t="s">
        <v>40</v>
      </c>
      <c r="S448">
        <f>_xlfn.IFNA(VLOOKUP($C448,[1]akclindata!$A:$U,14,FALSE),"NA")</f>
        <v>31.8</v>
      </c>
      <c r="T448" t="str">
        <f>_xlfn.IFNA(VLOOKUP($C448,[1]akclindata!$A:$U,16,FALSE),"NA")</f>
        <v>EtOH Cirrhosis</v>
      </c>
      <c r="U448" t="str">
        <f>_xlfn.IFNA(VLOOKUP($C448,[1]akclindata!$A:$U,15,FALSE),"NA")</f>
        <v>W</v>
      </c>
      <c r="X448" s="1">
        <f>VLOOKUP($A448,[1]Sheet1!$1:$1048576,17,FALSE)</f>
        <v>44728</v>
      </c>
      <c r="Y448">
        <f>VLOOKUP($A448,[1]Sheet1!$1:$1048576,18,FALSE)</f>
        <v>16</v>
      </c>
      <c r="Z448" t="str">
        <f>VLOOKUP($A448,[1]Sheet1!$1:$1048576,19,FALSE)</f>
        <v>ZF</v>
      </c>
      <c r="AA448">
        <f>VLOOKUP($A448,[1]Sheet1!$1:$1048576,35,FALSE)</f>
        <v>20.163749999999997</v>
      </c>
      <c r="AB448">
        <f>VLOOKUP($A448,[1]Sheet1!$1:$1048576,40,FALSE)</f>
        <v>15</v>
      </c>
      <c r="AC448" s="1">
        <f>VLOOKUP($A448,[1]Sheet1!$1:$1048576,44,FALSE)</f>
        <v>44747</v>
      </c>
      <c r="AD448">
        <f>VLOOKUP($A448,[1]Sheet1!$1:$1048576,43,FALSE)</f>
        <v>11</v>
      </c>
      <c r="AE448" t="str">
        <f>VLOOKUP($A448,[1]Sheet1!$1:$1048576,46,FALSE)</f>
        <v>IDT8_UDI_12</v>
      </c>
      <c r="AF448">
        <f>VLOOKUP($A448,[1]Sheet1!$1:$1048576,48,FALSE)</f>
        <v>4</v>
      </c>
      <c r="AG448" t="str">
        <f>VLOOKUP($A448,[1]Sheet1!$1:$1048576,49,FALSE)</f>
        <v>ZF</v>
      </c>
      <c r="AH448">
        <f>VLOOKUP($A448,[1]Sheet1!$1:$1048576,72,FALSE)</f>
        <v>1.32</v>
      </c>
      <c r="AI448" s="1">
        <f>VLOOKUP($A448,[1]Sheet1!$1:$1048576,74,FALSE)</f>
        <v>44781</v>
      </c>
      <c r="AV448">
        <f>_xlfn.IFNA(VLOOKUP($C448,[1]akclindata!$A:$U,17,FALSE),"NA")</f>
        <v>1.7</v>
      </c>
      <c r="AW448">
        <f>_xlfn.IFNA(VLOOKUP($C448,[1]akclindata!$A:$U,17,FALSE),"NA")</f>
        <v>1.7</v>
      </c>
      <c r="AX448">
        <f>_xlfn.IFNA(VLOOKUP($C448,[1]akclindata!$A:$U,7,FALSE),"NA")</f>
        <v>2</v>
      </c>
      <c r="AY448">
        <f>_xlfn.IFNA(VLOOKUP($C448,[1]akclindata!$A:$U,8,FALSE),"NA")</f>
        <v>2.2999999999999998</v>
      </c>
      <c r="AZ448">
        <f>_xlfn.IFNA(VLOOKUP($C448,[1]akclindata!$A:$U,9,FALSE),"NA")</f>
        <v>1.7</v>
      </c>
      <c r="BA448" t="str">
        <f>_xlfn.IFNA(VLOOKUP($C448,[1]akclindata!$A:$U,10,FALSE),"NA")</f>
        <v>No</v>
      </c>
      <c r="BB448" t="str">
        <f>_xlfn.IFNA(VLOOKUP($C448,[1]akclindata!$A:$U,11,FALSE),"NA")</f>
        <v>No</v>
      </c>
      <c r="BC448" s="1">
        <f>_xlfn.IFNA(VLOOKUP($C448,[1]akclindata!$A:$U,6,FALSE),"NA")</f>
        <v>43969</v>
      </c>
      <c r="BD448" s="1">
        <f>_xlfn.IFNA(VLOOKUP($C448,[1]akclindata!$A:$U,18,FALSE),"NA")</f>
        <v>44504</v>
      </c>
      <c r="BE448" s="1">
        <f>_xlfn.IFNA(VLOOKUP($C448,[1]akclindata!$A:$U,19,FALSE),"NA")</f>
        <v>44721</v>
      </c>
      <c r="BF448" s="1" t="str">
        <f>_xlfn.IFNA(VLOOKUP($C448,[1]akclindata!$A:$U,20,FALSE),"NA")</f>
        <v>No</v>
      </c>
      <c r="BG448">
        <f>_xlfn.IFNA(VLOOKUP($C448,[1]akclindata!$A:$U,21,FALSE),"NA")</f>
        <v>0</v>
      </c>
    </row>
    <row r="449" spans="1:60" x14ac:dyDescent="0.25">
      <c r="A449" t="s">
        <v>884</v>
      </c>
      <c r="C449" t="s">
        <v>885</v>
      </c>
      <c r="D449">
        <v>1</v>
      </c>
      <c r="E449" s="5">
        <f>VLOOKUP($A449,[1]Sheet1!$1:$1048576,3,FALSE)</f>
        <v>3</v>
      </c>
      <c r="F449" s="1">
        <f>VLOOKUP(A449,[1]Sheet1!$1:$1048576,4,FALSE)</f>
        <v>44715</v>
      </c>
      <c r="G449" t="str">
        <f>_xlfn.IFNA(VLOOKUP($A449,[1]Sheet1!$1:$1048576,6,FALSE),"No")</f>
        <v>Yes</v>
      </c>
      <c r="H449" t="s">
        <v>49</v>
      </c>
      <c r="I449" s="1" t="str">
        <f>VLOOKUP($A449,[1]Sheet1!$1:$1048576,12,FALSE)</f>
        <v>HCC</v>
      </c>
      <c r="J449" t="s">
        <v>73</v>
      </c>
      <c r="K449" s="5">
        <v>2</v>
      </c>
      <c r="L449">
        <f>VLOOKUP($A449,[1]Sheet1!$1:$1048576,8,FALSE)</f>
        <v>68</v>
      </c>
      <c r="M449" s="1">
        <f>VLOOKUP($A449,[1]Sheet1!$1:$1048576,9,FALSE)</f>
        <v>44166</v>
      </c>
      <c r="N449">
        <f>VLOOKUP($A449,[1]Sheet1!$1:$1048576,10,FALSE)</f>
        <v>0</v>
      </c>
      <c r="O449" t="str">
        <f>VLOOKUP($A449,[1]Sheet1!$1:$1048576,11,FALSE)</f>
        <v>A</v>
      </c>
      <c r="P449">
        <f>_xlfn.IFNA(VLOOKUP($C449,[1]akclindata!$A:$U,17,FALSE),"NA")</f>
        <v>1.7</v>
      </c>
      <c r="Q449" t="s">
        <v>40</v>
      </c>
      <c r="S449">
        <f>_xlfn.IFNA(VLOOKUP($C449,[1]akclindata!$A:$U,14,FALSE),"NA")</f>
        <v>27.17</v>
      </c>
      <c r="T449" t="str">
        <f>_xlfn.IFNA(VLOOKUP($C449,[1]akclindata!$A:$U,16,FALSE),"NA")</f>
        <v>EtOH Cirrhosis</v>
      </c>
      <c r="U449" t="str">
        <f>_xlfn.IFNA(VLOOKUP($C449,[1]akclindata!$A:$U,15,FALSE),"NA")</f>
        <v>W</v>
      </c>
      <c r="X449" s="1">
        <f>VLOOKUP($A449,[1]Sheet1!$1:$1048576,17,FALSE)</f>
        <v>44728</v>
      </c>
      <c r="Y449">
        <f>VLOOKUP($A449,[1]Sheet1!$1:$1048576,18,FALSE)</f>
        <v>16</v>
      </c>
      <c r="Z449" t="str">
        <f>VLOOKUP($A449,[1]Sheet1!$1:$1048576,19,FALSE)</f>
        <v>ZF</v>
      </c>
      <c r="AA449">
        <f>VLOOKUP($A449,[1]Sheet1!$1:$1048576,35,FALSE)</f>
        <v>102.46983333333333</v>
      </c>
      <c r="AB449">
        <f>VLOOKUP($A449,[1]Sheet1!$1:$1048576,40,FALSE)</f>
        <v>15</v>
      </c>
      <c r="AC449" s="1">
        <f>VLOOKUP($A449,[1]Sheet1!$1:$1048576,44,FALSE)</f>
        <v>44747</v>
      </c>
      <c r="AD449">
        <f>VLOOKUP($A449,[1]Sheet1!$1:$1048576,43,FALSE)</f>
        <v>11</v>
      </c>
      <c r="AE449" t="str">
        <f>VLOOKUP($A449,[1]Sheet1!$1:$1048576,46,FALSE)</f>
        <v>IDT8_UDI_13</v>
      </c>
      <c r="AF449">
        <f>VLOOKUP($A449,[1]Sheet1!$1:$1048576,48,FALSE)</f>
        <v>4</v>
      </c>
      <c r="AG449" t="str">
        <f>VLOOKUP($A449,[1]Sheet1!$1:$1048576,49,FALSE)</f>
        <v>ZF</v>
      </c>
      <c r="AH449">
        <f>VLOOKUP($A449,[1]Sheet1!$1:$1048576,72,FALSE)</f>
        <v>0.51</v>
      </c>
      <c r="AI449" s="1">
        <f>VLOOKUP($A449,[1]Sheet1!$1:$1048576,74,FALSE)</f>
        <v>44781</v>
      </c>
      <c r="AV449">
        <f>_xlfn.IFNA(VLOOKUP($C449,[1]akclindata!$A:$U,17,FALSE),"NA")</f>
        <v>1.7</v>
      </c>
      <c r="AW449">
        <f>_xlfn.IFNA(VLOOKUP($C449,[1]akclindata!$A:$U,17,FALSE),"NA")</f>
        <v>1.7</v>
      </c>
      <c r="AX449">
        <f>_xlfn.IFNA(VLOOKUP($C449,[1]akclindata!$A:$U,7,FALSE),"NA")</f>
        <v>1</v>
      </c>
      <c r="AY449">
        <f>_xlfn.IFNA(VLOOKUP($C449,[1]akclindata!$A:$U,8,FALSE),"NA")</f>
        <v>3.1</v>
      </c>
      <c r="AZ449">
        <f>_xlfn.IFNA(VLOOKUP($C449,[1]akclindata!$A:$U,9,FALSE),"NA")</f>
        <v>2</v>
      </c>
      <c r="BA449" t="str">
        <f>_xlfn.IFNA(VLOOKUP($C449,[1]akclindata!$A:$U,10,FALSE),"NA")</f>
        <v>No</v>
      </c>
      <c r="BB449" t="str">
        <f>_xlfn.IFNA(VLOOKUP($C449,[1]akclindata!$A:$U,11,FALSE),"NA")</f>
        <v>No</v>
      </c>
      <c r="BC449" s="1">
        <f>_xlfn.IFNA(VLOOKUP($C449,[1]akclindata!$A:$U,6,FALSE),"NA")</f>
        <v>44041</v>
      </c>
      <c r="BD449" s="1">
        <f>_xlfn.IFNA(VLOOKUP($C449,[1]akclindata!$A:$U,18,FALSE),"NA")</f>
        <v>44166</v>
      </c>
      <c r="BE449" s="1">
        <f>_xlfn.IFNA(VLOOKUP($C449,[1]akclindata!$A:$U,19,FALSE),"NA")</f>
        <v>44726</v>
      </c>
      <c r="BF449" s="1" t="str">
        <f>_xlfn.IFNA(VLOOKUP($C449,[1]akclindata!$A:$U,20,FALSE),"NA")</f>
        <v>No</v>
      </c>
      <c r="BG449" t="str">
        <f>_xlfn.IFNA(VLOOKUP($C449,[1]akclindata!$A:$U,21,FALSE),"NA")</f>
        <v>Yes</v>
      </c>
      <c r="BH449" s="1">
        <f>_xlfn.IFNA(VLOOKUP($C449,[2]Sheet1!$1:$1048576,6,FALSE),_xlfn.IFNA(VLOOKUP($C449,'[2]Transfer 06.03.22'!$1:$1048576,7,FALSE),_xlfn.IFNA(VLOOKUP($C449,'[2]Transfer 06.08.22'!$1:$1048576,7,FALSE),"None")))</f>
        <v>44085</v>
      </c>
    </row>
    <row r="450" spans="1:60" x14ac:dyDescent="0.25">
      <c r="A450" t="s">
        <v>886</v>
      </c>
      <c r="C450" t="s">
        <v>887</v>
      </c>
      <c r="D450">
        <v>0</v>
      </c>
      <c r="E450" s="5">
        <f>VLOOKUP($A450,[1]Sheet1!$1:$1048576,3,FALSE)</f>
        <v>3</v>
      </c>
      <c r="F450" s="1">
        <f>VLOOKUP(A450,[1]Sheet1!$1:$1048576,4,FALSE)</f>
        <v>44715</v>
      </c>
      <c r="G450" t="str">
        <f>_xlfn.IFNA(VLOOKUP($A450,[1]Sheet1!$1:$1048576,6,FALSE),"No")</f>
        <v>Yes</v>
      </c>
      <c r="H450" t="s">
        <v>49</v>
      </c>
      <c r="I450" s="1" t="str">
        <f>VLOOKUP($A450,[1]Sheet1!$1:$1048576,12,FALSE)</f>
        <v>HCC</v>
      </c>
      <c r="J450" t="s">
        <v>73</v>
      </c>
      <c r="K450" s="5">
        <v>2</v>
      </c>
      <c r="L450">
        <f>VLOOKUP($A450,[1]Sheet1!$1:$1048576,8,FALSE)</f>
        <v>68</v>
      </c>
      <c r="M450" s="1">
        <f>VLOOKUP($A450,[1]Sheet1!$1:$1048576,9,FALSE)</f>
        <v>44169</v>
      </c>
      <c r="N450">
        <f>VLOOKUP($A450,[1]Sheet1!$1:$1048576,10,FALSE)</f>
        <v>0</v>
      </c>
      <c r="O450" t="str">
        <f>VLOOKUP($A450,[1]Sheet1!$1:$1048576,11,FALSE)</f>
        <v>A</v>
      </c>
      <c r="P450">
        <f>_xlfn.IFNA(VLOOKUP($C450,[1]akclindata!$A:$U,17,FALSE),"NA")</f>
        <v>1.7</v>
      </c>
      <c r="Q450" t="s">
        <v>40</v>
      </c>
      <c r="S450">
        <f>_xlfn.IFNA(VLOOKUP($C450,[1]akclindata!$A:$U,14,FALSE),"NA")</f>
        <v>27.17</v>
      </c>
      <c r="T450" t="str">
        <f>_xlfn.IFNA(VLOOKUP($C450,[1]akclindata!$A:$U,16,FALSE),"NA")</f>
        <v>EtOH Cirrhosis</v>
      </c>
      <c r="U450" t="str">
        <f>_xlfn.IFNA(VLOOKUP($C450,[1]akclindata!$A:$U,15,FALSE),"NA")</f>
        <v>W</v>
      </c>
      <c r="X450" s="1">
        <f>VLOOKUP($A450,[1]Sheet1!$1:$1048576,17,FALSE)</f>
        <v>44728</v>
      </c>
      <c r="Y450">
        <f>VLOOKUP($A450,[1]Sheet1!$1:$1048576,18,FALSE)</f>
        <v>16</v>
      </c>
      <c r="Z450" t="str">
        <f>VLOOKUP($A450,[1]Sheet1!$1:$1048576,19,FALSE)</f>
        <v>ZF</v>
      </c>
      <c r="AA450">
        <f>VLOOKUP($A450,[1]Sheet1!$1:$1048576,35,FALSE)</f>
        <v>23.368392857142858</v>
      </c>
      <c r="AB450">
        <f>VLOOKUP($A450,[1]Sheet1!$1:$1048576,40,FALSE)</f>
        <v>15</v>
      </c>
      <c r="AC450" s="1">
        <f>VLOOKUP($A450,[1]Sheet1!$1:$1048576,44,FALSE)</f>
        <v>44747</v>
      </c>
      <c r="AD450">
        <f>VLOOKUP($A450,[1]Sheet1!$1:$1048576,43,FALSE)</f>
        <v>11</v>
      </c>
      <c r="AE450" t="str">
        <f>VLOOKUP($A450,[1]Sheet1!$1:$1048576,46,FALSE)</f>
        <v>IDT8_UDI_14</v>
      </c>
      <c r="AF450">
        <f>VLOOKUP($A450,[1]Sheet1!$1:$1048576,48,FALSE)</f>
        <v>4</v>
      </c>
      <c r="AG450" t="str">
        <f>VLOOKUP($A450,[1]Sheet1!$1:$1048576,49,FALSE)</f>
        <v>ZF</v>
      </c>
      <c r="AH450">
        <f>VLOOKUP($A450,[1]Sheet1!$1:$1048576,72,FALSE)</f>
        <v>12.465</v>
      </c>
      <c r="AI450" s="1">
        <f>VLOOKUP($A450,[1]Sheet1!$1:$1048576,74,FALSE)</f>
        <v>44781</v>
      </c>
      <c r="AV450">
        <f>_xlfn.IFNA(VLOOKUP($C450,[1]akclindata!$A:$U,17,FALSE),"NA")</f>
        <v>1.7</v>
      </c>
      <c r="AW450">
        <f>_xlfn.IFNA(VLOOKUP($C450,[1]akclindata!$A:$U,17,FALSE),"NA")</f>
        <v>1.7</v>
      </c>
      <c r="AX450">
        <f>_xlfn.IFNA(VLOOKUP($C450,[1]akclindata!$A:$U,7,FALSE),"NA")</f>
        <v>1</v>
      </c>
      <c r="AY450">
        <f>_xlfn.IFNA(VLOOKUP($C450,[1]akclindata!$A:$U,8,FALSE),"NA")</f>
        <v>3.1</v>
      </c>
      <c r="AZ450">
        <f>_xlfn.IFNA(VLOOKUP($C450,[1]akclindata!$A:$U,9,FALSE),"NA")</f>
        <v>2</v>
      </c>
      <c r="BA450" t="str">
        <f>_xlfn.IFNA(VLOOKUP($C450,[1]akclindata!$A:$U,10,FALSE),"NA")</f>
        <v>No</v>
      </c>
      <c r="BB450" t="str">
        <f>_xlfn.IFNA(VLOOKUP($C450,[1]akclindata!$A:$U,11,FALSE),"NA")</f>
        <v>No</v>
      </c>
      <c r="BC450" s="1">
        <f>_xlfn.IFNA(VLOOKUP($C450,[1]akclindata!$A:$U,6,FALSE),"NA")</f>
        <v>44041</v>
      </c>
      <c r="BD450" s="1">
        <f>_xlfn.IFNA(VLOOKUP($C450,[1]akclindata!$A:$U,18,FALSE),"NA")</f>
        <v>44166</v>
      </c>
      <c r="BE450" s="1">
        <f>_xlfn.IFNA(VLOOKUP($C450,[1]akclindata!$A:$U,19,FALSE),"NA")</f>
        <v>44726</v>
      </c>
      <c r="BF450" s="1" t="str">
        <f>_xlfn.IFNA(VLOOKUP($C450,[1]akclindata!$A:$U,20,FALSE),"NA")</f>
        <v>No</v>
      </c>
      <c r="BG450" t="str">
        <f>_xlfn.IFNA(VLOOKUP($C450,[1]akclindata!$A:$U,21,FALSE),"NA")</f>
        <v>Yes</v>
      </c>
    </row>
    <row r="451" spans="1:60" x14ac:dyDescent="0.25">
      <c r="A451" t="s">
        <v>888</v>
      </c>
      <c r="C451" t="s">
        <v>889</v>
      </c>
      <c r="D451">
        <v>1</v>
      </c>
      <c r="E451" s="5">
        <f>VLOOKUP($A451,[1]Sheet1!$1:$1048576,3,FALSE)</f>
        <v>3</v>
      </c>
      <c r="F451" s="1">
        <f>VLOOKUP(A451,[1]Sheet1!$1:$1048576,4,FALSE)</f>
        <v>44715</v>
      </c>
      <c r="G451" t="str">
        <f>_xlfn.IFNA(VLOOKUP($A451,[1]Sheet1!$1:$1048576,6,FALSE),"No")</f>
        <v>Yes</v>
      </c>
      <c r="H451" t="s">
        <v>49</v>
      </c>
      <c r="I451" s="1" t="str">
        <f>VLOOKUP($A451,[1]Sheet1!$1:$1048576,12,FALSE)</f>
        <v>HCC</v>
      </c>
      <c r="J451" t="s">
        <v>73</v>
      </c>
      <c r="K451" s="5">
        <v>2</v>
      </c>
      <c r="L451">
        <f>VLOOKUP($A451,[1]Sheet1!$1:$1048576,8,FALSE)</f>
        <v>63</v>
      </c>
      <c r="M451" s="1">
        <f>VLOOKUP($A451,[1]Sheet1!$1:$1048576,9,FALSE)</f>
        <v>44271</v>
      </c>
      <c r="N451" t="str">
        <f>VLOOKUP($A451,[1]Sheet1!$1:$1048576,10,FALSE)</f>
        <v>B</v>
      </c>
      <c r="O451" t="str">
        <f>VLOOKUP($A451,[1]Sheet1!$1:$1048576,11,FALSE)</f>
        <v>A</v>
      </c>
      <c r="P451">
        <f>_xlfn.IFNA(VLOOKUP($C451,[1]akclindata!$A:$U,17,FALSE),"NA")</f>
        <v>70.2</v>
      </c>
      <c r="Q451" t="s">
        <v>40</v>
      </c>
      <c r="S451">
        <f>_xlfn.IFNA(VLOOKUP($C451,[1]akclindata!$A:$U,14,FALSE),"NA")</f>
        <v>27.6</v>
      </c>
      <c r="T451" t="str">
        <f>_xlfn.IFNA(VLOOKUP($C451,[1]akclindata!$A:$U,16,FALSE),"NA")</f>
        <v>HCV, EtOH Cirrhosis</v>
      </c>
      <c r="U451" t="str">
        <f>_xlfn.IFNA(VLOOKUP($C451,[1]akclindata!$A:$U,15,FALSE),"NA")</f>
        <v>B</v>
      </c>
      <c r="X451" s="1">
        <f>VLOOKUP($A451,[1]Sheet1!$1:$1048576,17,FALSE)</f>
        <v>44728</v>
      </c>
      <c r="Y451">
        <f>VLOOKUP($A451,[1]Sheet1!$1:$1048576,18,FALSE)</f>
        <v>16</v>
      </c>
      <c r="Z451" t="str">
        <f>VLOOKUP($A451,[1]Sheet1!$1:$1048576,19,FALSE)</f>
        <v>ZF</v>
      </c>
      <c r="AA451">
        <f>VLOOKUP($A451,[1]Sheet1!$1:$1048576,35,FALSE)</f>
        <v>20.69038461538462</v>
      </c>
      <c r="AB451">
        <f>VLOOKUP($A451,[1]Sheet1!$1:$1048576,40,FALSE)</f>
        <v>15</v>
      </c>
      <c r="AC451" s="1">
        <f>VLOOKUP($A451,[1]Sheet1!$1:$1048576,44,FALSE)</f>
        <v>44747</v>
      </c>
      <c r="AD451">
        <f>VLOOKUP($A451,[1]Sheet1!$1:$1048576,43,FALSE)</f>
        <v>11</v>
      </c>
      <c r="AE451" t="str">
        <f>VLOOKUP($A451,[1]Sheet1!$1:$1048576,46,FALSE)</f>
        <v>IDT8_UDI_16</v>
      </c>
      <c r="AF451">
        <f>VLOOKUP($A451,[1]Sheet1!$1:$1048576,48,FALSE)</f>
        <v>4</v>
      </c>
      <c r="AG451" t="str">
        <f>VLOOKUP($A451,[1]Sheet1!$1:$1048576,49,FALSE)</f>
        <v>ZF</v>
      </c>
      <c r="AH451">
        <f>VLOOKUP($A451,[1]Sheet1!$1:$1048576,72,FALSE)</f>
        <v>0.85</v>
      </c>
      <c r="AI451" s="1">
        <f>VLOOKUP($A451,[1]Sheet1!$1:$1048576,74,FALSE)</f>
        <v>44781</v>
      </c>
      <c r="AV451">
        <f>_xlfn.IFNA(VLOOKUP($C451,[1]akclindata!$A:$U,17,FALSE),"NA")</f>
        <v>70.2</v>
      </c>
      <c r="AW451">
        <f>_xlfn.IFNA(VLOOKUP($C451,[1]akclindata!$A:$U,17,FALSE),"NA")</f>
        <v>70.2</v>
      </c>
      <c r="AX451">
        <f>_xlfn.IFNA(VLOOKUP($C451,[1]akclindata!$A:$U,7,FALSE),"NA")</f>
        <v>2</v>
      </c>
      <c r="AY451">
        <f>_xlfn.IFNA(VLOOKUP($C451,[1]akclindata!$A:$U,8,FALSE),"NA")</f>
        <v>4.5</v>
      </c>
      <c r="AZ451">
        <f>_xlfn.IFNA(VLOOKUP($C451,[1]akclindata!$A:$U,9,FALSE),"NA")</f>
        <v>3.8</v>
      </c>
      <c r="BA451" t="str">
        <f>_xlfn.IFNA(VLOOKUP($C451,[1]akclindata!$A:$U,10,FALSE),"NA")</f>
        <v>No</v>
      </c>
      <c r="BB451" t="str">
        <f>_xlfn.IFNA(VLOOKUP($C451,[1]akclindata!$A:$U,11,FALSE),"NA")</f>
        <v>No</v>
      </c>
      <c r="BC451" s="1">
        <f>_xlfn.IFNA(VLOOKUP($C451,[1]akclindata!$A:$U,6,FALSE),"NA")</f>
        <v>44020</v>
      </c>
      <c r="BD451" s="1" t="str">
        <f>_xlfn.IFNA(VLOOKUP($C451,[1]akclindata!$A:$U,18,FALSE),"NA")</f>
        <v>NA</v>
      </c>
      <c r="BE451" s="1">
        <f>_xlfn.IFNA(VLOOKUP($C451,[1]akclindata!$A:$U,19,FALSE),"NA")</f>
        <v>44524</v>
      </c>
      <c r="BF451" s="1" t="str">
        <f>_xlfn.IFNA(VLOOKUP($C451,[1]akclindata!$A:$U,20,FALSE),"NA")</f>
        <v>Yes</v>
      </c>
      <c r="BG451">
        <f>_xlfn.IFNA(VLOOKUP($C451,[1]akclindata!$A:$U,21,FALSE),"NA")</f>
        <v>0</v>
      </c>
      <c r="BH451" s="1" t="str">
        <f>_xlfn.IFNA(VLOOKUP($C451,[2]Sheet1!$1:$1048576,6,FALSE),_xlfn.IFNA(VLOOKUP($C451,'[2]Transfer 06.03.22'!$1:$1048576,7,FALSE),_xlfn.IFNA(VLOOKUP($C451,'[2]Transfer 06.08.22'!$1:$1048576,7,FALSE),"None")))</f>
        <v>No Prior Treatment</v>
      </c>
    </row>
    <row r="452" spans="1:60" x14ac:dyDescent="0.25">
      <c r="A452" t="s">
        <v>890</v>
      </c>
      <c r="C452" t="s">
        <v>891</v>
      </c>
      <c r="D452">
        <v>0</v>
      </c>
      <c r="E452" s="5">
        <f>VLOOKUP($A452,[1]Sheet1!$1:$1048576,3,FALSE)</f>
        <v>3</v>
      </c>
      <c r="F452" s="1">
        <f>VLOOKUP(A452,[1]Sheet1!$1:$1048576,4,FALSE)</f>
        <v>44715</v>
      </c>
      <c r="G452" t="str">
        <f>_xlfn.IFNA(VLOOKUP($A452,[1]Sheet1!$1:$1048576,6,FALSE),"No")</f>
        <v>Yes</v>
      </c>
      <c r="H452" t="s">
        <v>49</v>
      </c>
      <c r="I452" s="1" t="str">
        <f>VLOOKUP($A452,[1]Sheet1!$1:$1048576,12,FALSE)</f>
        <v>HCC</v>
      </c>
      <c r="J452" t="s">
        <v>73</v>
      </c>
      <c r="K452" s="5">
        <v>2</v>
      </c>
      <c r="L452">
        <f>VLOOKUP($A452,[1]Sheet1!$1:$1048576,8,FALSE)</f>
        <v>63</v>
      </c>
      <c r="M452" s="1">
        <f>VLOOKUP($A452,[1]Sheet1!$1:$1048576,9,FALSE)</f>
        <v>44452</v>
      </c>
      <c r="N452" t="str">
        <f>VLOOKUP($A452,[1]Sheet1!$1:$1048576,10,FALSE)</f>
        <v>B</v>
      </c>
      <c r="O452" t="str">
        <f>VLOOKUP($A452,[1]Sheet1!$1:$1048576,11,FALSE)</f>
        <v>A</v>
      </c>
      <c r="P452">
        <f>_xlfn.IFNA(VLOOKUP($C452,[1]akclindata!$A:$U,17,FALSE),"NA")</f>
        <v>70.2</v>
      </c>
      <c r="Q452" t="s">
        <v>40</v>
      </c>
      <c r="S452">
        <f>_xlfn.IFNA(VLOOKUP($C452,[1]akclindata!$A:$U,14,FALSE),"NA")</f>
        <v>27.6</v>
      </c>
      <c r="T452" t="str">
        <f>_xlfn.IFNA(VLOOKUP($C452,[1]akclindata!$A:$U,16,FALSE),"NA")</f>
        <v>HCV, EtOH Cirrhosis</v>
      </c>
      <c r="U452" t="str">
        <f>_xlfn.IFNA(VLOOKUP($C452,[1]akclindata!$A:$U,15,FALSE),"NA")</f>
        <v>B</v>
      </c>
      <c r="X452" s="1">
        <f>VLOOKUP($A452,[1]Sheet1!$1:$1048576,17,FALSE)</f>
        <v>44728</v>
      </c>
      <c r="Y452">
        <f>VLOOKUP($A452,[1]Sheet1!$1:$1048576,18,FALSE)</f>
        <v>16</v>
      </c>
      <c r="Z452" t="str">
        <f>VLOOKUP($A452,[1]Sheet1!$1:$1048576,19,FALSE)</f>
        <v>ZF</v>
      </c>
      <c r="AA452">
        <f>VLOOKUP($A452,[1]Sheet1!$1:$1048576,35,FALSE)</f>
        <v>2.3796428571428572</v>
      </c>
      <c r="AB452">
        <f>VLOOKUP($A452,[1]Sheet1!$1:$1048576,40,FALSE)</f>
        <v>6.6630000000000003</v>
      </c>
      <c r="AC452" s="1">
        <f>VLOOKUP($A452,[1]Sheet1!$1:$1048576,44,FALSE)</f>
        <v>44747</v>
      </c>
      <c r="AD452">
        <f>VLOOKUP($A452,[1]Sheet1!$1:$1048576,43,FALSE)</f>
        <v>11</v>
      </c>
      <c r="AE452" t="str">
        <f>VLOOKUP($A452,[1]Sheet1!$1:$1048576,46,FALSE)</f>
        <v>IDT8_UDI_17</v>
      </c>
      <c r="AF452">
        <f>VLOOKUP($A452,[1]Sheet1!$1:$1048576,48,FALSE)</f>
        <v>4</v>
      </c>
      <c r="AG452" t="str">
        <f>VLOOKUP($A452,[1]Sheet1!$1:$1048576,49,FALSE)</f>
        <v>ZF</v>
      </c>
      <c r="AH452">
        <f>VLOOKUP($A452,[1]Sheet1!$1:$1048576,72,FALSE)</f>
        <v>8.6399999999999988</v>
      </c>
      <c r="AI452" s="1">
        <f>VLOOKUP($A452,[1]Sheet1!$1:$1048576,74,FALSE)</f>
        <v>44781</v>
      </c>
      <c r="AV452">
        <f>_xlfn.IFNA(VLOOKUP($C452,[1]akclindata!$A:$U,17,FALSE),"NA")</f>
        <v>70.2</v>
      </c>
      <c r="AW452">
        <f>_xlfn.IFNA(VLOOKUP($C452,[1]akclindata!$A:$U,17,FALSE),"NA")</f>
        <v>70.2</v>
      </c>
      <c r="AX452">
        <f>_xlfn.IFNA(VLOOKUP($C452,[1]akclindata!$A:$U,7,FALSE),"NA")</f>
        <v>2</v>
      </c>
      <c r="AY452">
        <f>_xlfn.IFNA(VLOOKUP($C452,[1]akclindata!$A:$U,8,FALSE),"NA")</f>
        <v>4.5</v>
      </c>
      <c r="AZ452">
        <f>_xlfn.IFNA(VLOOKUP($C452,[1]akclindata!$A:$U,9,FALSE),"NA")</f>
        <v>3.8</v>
      </c>
      <c r="BA452" t="str">
        <f>_xlfn.IFNA(VLOOKUP($C452,[1]akclindata!$A:$U,10,FALSE),"NA")</f>
        <v>No</v>
      </c>
      <c r="BB452" t="str">
        <f>_xlfn.IFNA(VLOOKUP($C452,[1]akclindata!$A:$U,11,FALSE),"NA")</f>
        <v>No</v>
      </c>
      <c r="BC452" s="1">
        <f>_xlfn.IFNA(VLOOKUP($C452,[1]akclindata!$A:$U,6,FALSE),"NA")</f>
        <v>44020</v>
      </c>
      <c r="BD452" s="1" t="str">
        <f>_xlfn.IFNA(VLOOKUP($C452,[1]akclindata!$A:$U,18,FALSE),"NA")</f>
        <v>NA</v>
      </c>
      <c r="BE452" s="1">
        <f>_xlfn.IFNA(VLOOKUP($C452,[1]akclindata!$A:$U,19,FALSE),"NA")</f>
        <v>44524</v>
      </c>
      <c r="BF452" s="1" t="str">
        <f>_xlfn.IFNA(VLOOKUP($C452,[1]akclindata!$A:$U,20,FALSE),"NA")</f>
        <v>Yes</v>
      </c>
      <c r="BG452">
        <f>_xlfn.IFNA(VLOOKUP($C452,[1]akclindata!$A:$U,21,FALSE),"NA")</f>
        <v>0</v>
      </c>
      <c r="BH452" s="1">
        <f>_xlfn.IFNA(VLOOKUP($C452,[2]Sheet1!$1:$1048576,6,FALSE),_xlfn.IFNA(VLOOKUP($C452,'[2]Transfer 06.03.22'!$1:$1048576,7,FALSE),_xlfn.IFNA(VLOOKUP($C452,'[2]Transfer 06.08.22'!$1:$1048576,7,FALSE),"None")))</f>
        <v>44404</v>
      </c>
    </row>
    <row r="453" spans="1:60" x14ac:dyDescent="0.25">
      <c r="A453" t="s">
        <v>892</v>
      </c>
      <c r="C453">
        <v>12178</v>
      </c>
      <c r="D453">
        <v>1</v>
      </c>
      <c r="E453" s="5">
        <f>VLOOKUP($A453,[1]Sheet1!$1:$1048576,3,FALSE)</f>
        <v>1</v>
      </c>
      <c r="F453" s="1">
        <f>VLOOKUP(A453,[1]Sheet1!$1:$1048576,4,FALSE)</f>
        <v>44673</v>
      </c>
      <c r="G453" t="str">
        <f>_xlfn.IFNA(VLOOKUP($A453,[1]Sheet1!$1:$1048576,6,FALSE),"No")</f>
        <v>No</v>
      </c>
      <c r="H453" s="1" t="str">
        <f>VLOOKUP($A453,[1]Sheet1!$1:$1048576,13,FALSE)</f>
        <v>No</v>
      </c>
      <c r="I453" s="1" t="str">
        <f>VLOOKUP($A453,[1]Sheet1!$1:$1048576,12,FALSE)</f>
        <v>HCV</v>
      </c>
      <c r="J453" t="s">
        <v>1042</v>
      </c>
      <c r="K453" s="5">
        <v>2</v>
      </c>
      <c r="L453">
        <f>VLOOKUP($A453,[1]Sheet1!$1:$1048576,8,FALSE)</f>
        <v>48.802190280629702</v>
      </c>
      <c r="M453" s="1">
        <f>VLOOKUP($A453,[1]Sheet1!$1:$1048576,9,FALSE)</f>
        <v>42045</v>
      </c>
      <c r="N453" t="str">
        <f>VLOOKUP($A453,[1]Sheet1!$1:$1048576,10,FALSE)</f>
        <v>N</v>
      </c>
      <c r="O453">
        <f>VLOOKUP($A453,[1]Sheet1!$1:$1048576,11,FALSE)</f>
        <v>0</v>
      </c>
      <c r="P453" t="str">
        <f>_xlfn.IFNA(VLOOKUP($C453,[1]akclindata!$A:$U,17,FALSE),"NA")</f>
        <v>NA</v>
      </c>
      <c r="Q453" t="s">
        <v>40</v>
      </c>
      <c r="S453">
        <f>_xlfn.IFNA(VLOOKUP($C453,[1]Sheet7!$A:$T,15,FALSE),"NA")</f>
        <v>24.324596617762499</v>
      </c>
      <c r="T453" t="str">
        <f>_xlfn.IFNA(VLOOKUP($C453,[1]akclindata!$A:$U,16,FALSE),"NA")</f>
        <v>NA</v>
      </c>
      <c r="U453" t="str">
        <f>IF(VLOOKUP($C453,[1]Sheet7!$A:$T,14,FALSE)=1,"Black","Unknown")</f>
        <v>Black</v>
      </c>
      <c r="X453" s="1">
        <f>VLOOKUP($A453,[1]Sheet1!$1:$1048576,17,FALSE)</f>
        <v>44718</v>
      </c>
      <c r="Y453">
        <f>VLOOKUP($A453,[1]Sheet1!$1:$1048576,18,FALSE)</f>
        <v>12</v>
      </c>
      <c r="Z453" t="str">
        <f>VLOOKUP($A453,[1]Sheet1!$1:$1048576,19,FALSE)</f>
        <v>ZF</v>
      </c>
      <c r="AA453">
        <f>VLOOKUP($A453,[1]Sheet1!$1:$1048576,35,FALSE)</f>
        <v>0.58499999999999996</v>
      </c>
      <c r="AB453">
        <f>VLOOKUP($A453,[1]Sheet1!$1:$1048576,40,FALSE)</f>
        <v>0.58499999999999996</v>
      </c>
      <c r="AC453" s="1">
        <f>VLOOKUP($A453,[1]Sheet1!$1:$1048576,44,FALSE)</f>
        <v>44753</v>
      </c>
      <c r="AD453">
        <f>VLOOKUP($A453,[1]Sheet1!$1:$1048576,43,FALSE)</f>
        <v>12</v>
      </c>
      <c r="AE453" t="str">
        <f>VLOOKUP($A453,[1]Sheet1!$1:$1048576,46,FALSE)</f>
        <v>IDT8_UDI_21</v>
      </c>
      <c r="AF453">
        <f>VLOOKUP($A453,[1]Sheet1!$1:$1048576,48,FALSE)</f>
        <v>4</v>
      </c>
      <c r="AG453" t="str">
        <f>VLOOKUP($A453,[1]Sheet1!$1:$1048576,49,FALSE)</f>
        <v>ZF</v>
      </c>
      <c r="AH453">
        <f>VLOOKUP($A453,[1]Sheet1!$1:$1048576,72,FALSE)</f>
        <v>0.28999999999999998</v>
      </c>
      <c r="AI453" s="1">
        <f>VLOOKUP($A453,[1]Sheet1!$1:$1048576,74,FALSE)</f>
        <v>44781</v>
      </c>
      <c r="AV453" t="str">
        <f>_xlfn.IFNA(VLOOKUP($C453,[1]akclindata!$A:$U,17,FALSE),"NA")</f>
        <v>NA</v>
      </c>
      <c r="AW453" t="str">
        <f>_xlfn.IFNA(VLOOKUP($C453,[1]akclindata!$A:$U,17,FALSE),"NA")</f>
        <v>NA</v>
      </c>
      <c r="AX453" t="str">
        <f>_xlfn.IFNA(VLOOKUP($C453,[1]akclindata!$A:$U,7,FALSE),"NA")</f>
        <v>NA</v>
      </c>
      <c r="AY453" t="str">
        <f>_xlfn.IFNA(VLOOKUP($C453,[1]akclindata!$A:$U,8,FALSE),"NA")</f>
        <v>NA</v>
      </c>
      <c r="AZ453" t="str">
        <f>_xlfn.IFNA(VLOOKUP($C453,[1]akclindata!$A:$U,9,FALSE),"NA")</f>
        <v>NA</v>
      </c>
      <c r="BA453" t="str">
        <f>_xlfn.IFNA(VLOOKUP($C453,[1]akclindata!$A:$U,10,FALSE),"NA")</f>
        <v>NA</v>
      </c>
      <c r="BB453" t="str">
        <f>_xlfn.IFNA(VLOOKUP($C453,[1]akclindata!$A:$U,11,FALSE),"NA")</f>
        <v>NA</v>
      </c>
      <c r="BC453" s="1" t="str">
        <f>_xlfn.IFNA(VLOOKUP($C453,[1]akclindata!$A:$U,6,FALSE),"NA")</f>
        <v>NA</v>
      </c>
      <c r="BD453" s="1" t="str">
        <f>_xlfn.IFNA(VLOOKUP($C453,[1]akclindata!$A:$U,18,FALSE),"NA")</f>
        <v>NA</v>
      </c>
      <c r="BE453" s="1" t="str">
        <f>_xlfn.IFNA(VLOOKUP($C453,[1]akclindata!$A:$U,19,FALSE),"NA")</f>
        <v>NA</v>
      </c>
      <c r="BF453" s="1" t="str">
        <f>_xlfn.IFNA(VLOOKUP($C453,[1]akclindata!$A:$U,20,FALSE),"NA")</f>
        <v>NA</v>
      </c>
      <c r="BG453" t="str">
        <f>_xlfn.IFNA(VLOOKUP($C453,[1]akclindata!$A:$U,21,FALSE),"NA")</f>
        <v>NA</v>
      </c>
      <c r="BH453" s="1" t="str">
        <f>_xlfn.IFNA(VLOOKUP($C453,[2]Sheet1!$1:$1048576,6,FALSE),_xlfn.IFNA(VLOOKUP($C453,'[2]Transfer 06.03.22'!$1:$1048576,7,FALSE),_xlfn.IFNA(VLOOKUP($C453,'[2]Transfer 06.08.22'!$1:$1048576,7,FALSE),"None")))</f>
        <v>None</v>
      </c>
    </row>
    <row r="454" spans="1:60" x14ac:dyDescent="0.25">
      <c r="A454" t="s">
        <v>893</v>
      </c>
      <c r="C454">
        <v>10196</v>
      </c>
      <c r="D454">
        <v>1</v>
      </c>
      <c r="E454" s="5">
        <f>VLOOKUP($A454,[1]Sheet1!$1:$1048576,3,FALSE)</f>
        <v>1</v>
      </c>
      <c r="F454" s="1">
        <f>VLOOKUP(A454,[1]Sheet1!$1:$1048576,4,FALSE)</f>
        <v>44673</v>
      </c>
      <c r="G454" t="str">
        <f>_xlfn.IFNA(VLOOKUP($A454,[1]Sheet1!$1:$1048576,6,FALSE),"No")</f>
        <v>No</v>
      </c>
      <c r="H454" s="1" t="str">
        <f>VLOOKUP($A454,[1]Sheet1!$1:$1048576,13,FALSE)</f>
        <v>No</v>
      </c>
      <c r="I454" s="1" t="str">
        <f>VLOOKUP($A454,[1]Sheet1!$1:$1048576,12,FALSE)</f>
        <v>HCV</v>
      </c>
      <c r="J454" t="s">
        <v>1042</v>
      </c>
      <c r="K454" s="5">
        <v>2</v>
      </c>
      <c r="L454">
        <f>VLOOKUP($A454,[1]Sheet1!$1:$1048576,8,FALSE)</f>
        <v>61.998631074606401</v>
      </c>
      <c r="M454" s="1">
        <f>VLOOKUP($A454,[1]Sheet1!$1:$1048576,9,FALSE)</f>
        <v>42051</v>
      </c>
      <c r="N454" t="str">
        <f>VLOOKUP($A454,[1]Sheet1!$1:$1048576,10,FALSE)</f>
        <v>N</v>
      </c>
      <c r="O454">
        <f>VLOOKUP($A454,[1]Sheet1!$1:$1048576,11,FALSE)</f>
        <v>0</v>
      </c>
      <c r="P454" t="str">
        <f>_xlfn.IFNA(VLOOKUP($C454,[1]akclindata!$A:$U,17,FALSE),"NA")</f>
        <v>NA</v>
      </c>
      <c r="Q454" t="s">
        <v>40</v>
      </c>
      <c r="S454">
        <f>_xlfn.IFNA(VLOOKUP($C454,[1]Sheet7!$A:$T,15,FALSE),"NA")</f>
        <v>26.341680769781298</v>
      </c>
      <c r="T454" t="str">
        <f>_xlfn.IFNA(VLOOKUP($C454,[1]akclindata!$A:$U,16,FALSE),"NA")</f>
        <v>NA</v>
      </c>
      <c r="U454" t="str">
        <f>IF(VLOOKUP($C454,[1]Sheet7!$A:$T,14,FALSE)=1,"Black","Unknown")</f>
        <v>Black</v>
      </c>
      <c r="X454" s="1">
        <f>VLOOKUP($A454,[1]Sheet1!$1:$1048576,17,FALSE)</f>
        <v>44718</v>
      </c>
      <c r="Y454">
        <f>VLOOKUP($A454,[1]Sheet1!$1:$1048576,18,FALSE)</f>
        <v>12</v>
      </c>
      <c r="Z454" t="str">
        <f>VLOOKUP($A454,[1]Sheet1!$1:$1048576,19,FALSE)</f>
        <v>ZF</v>
      </c>
      <c r="AA454">
        <f>VLOOKUP($A454,[1]Sheet1!$1:$1048576,35,FALSE)</f>
        <v>1.5389999999999999</v>
      </c>
      <c r="AB454">
        <f>VLOOKUP($A454,[1]Sheet1!$1:$1048576,40,FALSE)</f>
        <v>1.5389999999999999</v>
      </c>
      <c r="AC454" s="1">
        <f>VLOOKUP($A454,[1]Sheet1!$1:$1048576,44,FALSE)</f>
        <v>44753</v>
      </c>
      <c r="AD454">
        <f>VLOOKUP($A454,[1]Sheet1!$1:$1048576,43,FALSE)</f>
        <v>12</v>
      </c>
      <c r="AE454" t="str">
        <f>VLOOKUP($A454,[1]Sheet1!$1:$1048576,46,FALSE)</f>
        <v>IDT8_UDI_22</v>
      </c>
      <c r="AF454">
        <f>VLOOKUP($A454,[1]Sheet1!$1:$1048576,48,FALSE)</f>
        <v>4</v>
      </c>
      <c r="AG454" t="str">
        <f>VLOOKUP($A454,[1]Sheet1!$1:$1048576,49,FALSE)</f>
        <v>ZF</v>
      </c>
      <c r="AH454">
        <f>VLOOKUP($A454,[1]Sheet1!$1:$1048576,72,FALSE)</f>
        <v>1.23</v>
      </c>
      <c r="AI454" s="1">
        <f>VLOOKUP($A454,[1]Sheet1!$1:$1048576,74,FALSE)</f>
        <v>44781</v>
      </c>
      <c r="AV454" t="str">
        <f>_xlfn.IFNA(VLOOKUP($C454,[1]akclindata!$A:$U,17,FALSE),"NA")</f>
        <v>NA</v>
      </c>
      <c r="AW454" t="str">
        <f>_xlfn.IFNA(VLOOKUP($C454,[1]akclindata!$A:$U,17,FALSE),"NA")</f>
        <v>NA</v>
      </c>
      <c r="AX454" t="str">
        <f>_xlfn.IFNA(VLOOKUP($C454,[1]akclindata!$A:$U,7,FALSE),"NA")</f>
        <v>NA</v>
      </c>
      <c r="AY454" t="str">
        <f>_xlfn.IFNA(VLOOKUP($C454,[1]akclindata!$A:$U,8,FALSE),"NA")</f>
        <v>NA</v>
      </c>
      <c r="AZ454" t="str">
        <f>_xlfn.IFNA(VLOOKUP($C454,[1]akclindata!$A:$U,9,FALSE),"NA")</f>
        <v>NA</v>
      </c>
      <c r="BA454" t="str">
        <f>_xlfn.IFNA(VLOOKUP($C454,[1]akclindata!$A:$U,10,FALSE),"NA")</f>
        <v>NA</v>
      </c>
      <c r="BB454" t="str">
        <f>_xlfn.IFNA(VLOOKUP($C454,[1]akclindata!$A:$U,11,FALSE),"NA")</f>
        <v>NA</v>
      </c>
      <c r="BC454" s="1" t="str">
        <f>_xlfn.IFNA(VLOOKUP($C454,[1]akclindata!$A:$U,6,FALSE),"NA")</f>
        <v>NA</v>
      </c>
      <c r="BD454" s="1" t="str">
        <f>_xlfn.IFNA(VLOOKUP($C454,[1]akclindata!$A:$U,18,FALSE),"NA")</f>
        <v>NA</v>
      </c>
      <c r="BE454" s="1" t="str">
        <f>_xlfn.IFNA(VLOOKUP($C454,[1]akclindata!$A:$U,19,FALSE),"NA")</f>
        <v>NA</v>
      </c>
      <c r="BF454" s="1" t="str">
        <f>_xlfn.IFNA(VLOOKUP($C454,[1]akclindata!$A:$U,20,FALSE),"NA")</f>
        <v>NA</v>
      </c>
      <c r="BG454" t="str">
        <f>_xlfn.IFNA(VLOOKUP($C454,[1]akclindata!$A:$U,21,FALSE),"NA")</f>
        <v>NA</v>
      </c>
      <c r="BH454" s="1" t="str">
        <f>_xlfn.IFNA(VLOOKUP($C454,[2]Sheet1!$1:$1048576,6,FALSE),_xlfn.IFNA(VLOOKUP($C454,'[2]Transfer 06.03.22'!$1:$1048576,7,FALSE),_xlfn.IFNA(VLOOKUP($C454,'[2]Transfer 06.08.22'!$1:$1048576,7,FALSE),"None")))</f>
        <v>None</v>
      </c>
    </row>
    <row r="455" spans="1:60" x14ac:dyDescent="0.25">
      <c r="A455" t="s">
        <v>894</v>
      </c>
      <c r="C455">
        <v>30770</v>
      </c>
      <c r="D455">
        <v>1</v>
      </c>
      <c r="E455" s="5">
        <f>VLOOKUP($A455,[1]Sheet1!$1:$1048576,3,FALSE)</f>
        <v>1</v>
      </c>
      <c r="F455" s="1">
        <f>VLOOKUP(A455,[1]Sheet1!$1:$1048576,4,FALSE)</f>
        <v>44673</v>
      </c>
      <c r="G455" t="str">
        <f>_xlfn.IFNA(VLOOKUP($A455,[1]Sheet1!$1:$1048576,6,FALSE),"No")</f>
        <v>No</v>
      </c>
      <c r="H455" t="s">
        <v>49</v>
      </c>
      <c r="I455" s="1" t="str">
        <f>VLOOKUP($A455,[1]Sheet1!$1:$1048576,12,FALSE)</f>
        <v>HCV</v>
      </c>
      <c r="J455" t="s">
        <v>1042</v>
      </c>
      <c r="K455" s="5">
        <v>1</v>
      </c>
      <c r="L455">
        <f>VLOOKUP($A455,[1]Sheet1!$1:$1048576,8,FALSE)</f>
        <v>52.1204654346338</v>
      </c>
      <c r="M455" s="1">
        <f>VLOOKUP($A455,[1]Sheet1!$1:$1048576,9,FALSE)</f>
        <v>42075</v>
      </c>
      <c r="N455" t="str">
        <f>VLOOKUP($A455,[1]Sheet1!$1:$1048576,10,FALSE)</f>
        <v>N</v>
      </c>
      <c r="O455">
        <f>VLOOKUP($A455,[1]Sheet1!$1:$1048576,11,FALSE)</f>
        <v>0</v>
      </c>
      <c r="P455" t="str">
        <f>_xlfn.IFNA(VLOOKUP($C455,[1]akclindata!$A:$U,17,FALSE),"NA")</f>
        <v>NA</v>
      </c>
      <c r="Q455" t="s">
        <v>40</v>
      </c>
      <c r="S455">
        <f>_xlfn.IFNA(VLOOKUP($C455,[1]Sheet7!$A:$T,15,FALSE),"NA")</f>
        <v>23.687357740827899</v>
      </c>
      <c r="T455" t="str">
        <f>_xlfn.IFNA(VLOOKUP($C455,[1]akclindata!$A:$U,16,FALSE),"NA")</f>
        <v>NA</v>
      </c>
      <c r="U455" t="str">
        <f>IF(VLOOKUP($C455,[1]Sheet7!$A:$T,14,FALSE)=1,"Black","Unknown")</f>
        <v>Black</v>
      </c>
      <c r="X455" s="1">
        <f>VLOOKUP($A455,[1]Sheet1!$1:$1048576,17,FALSE)</f>
        <v>44718</v>
      </c>
      <c r="Y455">
        <f>VLOOKUP($A455,[1]Sheet1!$1:$1048576,18,FALSE)</f>
        <v>12</v>
      </c>
      <c r="Z455" t="str">
        <f>VLOOKUP($A455,[1]Sheet1!$1:$1048576,19,FALSE)</f>
        <v>ZF</v>
      </c>
      <c r="AA455">
        <f>VLOOKUP($A455,[1]Sheet1!$1:$1048576,35,FALSE)</f>
        <v>4.1040000000000001</v>
      </c>
      <c r="AB455">
        <f>VLOOKUP($A455,[1]Sheet1!$1:$1048576,40,FALSE)</f>
        <v>4.1040000000000001</v>
      </c>
      <c r="AC455" s="1">
        <f>VLOOKUP($A455,[1]Sheet1!$1:$1048576,44,FALSE)</f>
        <v>44753</v>
      </c>
      <c r="AD455">
        <f>VLOOKUP($A455,[1]Sheet1!$1:$1048576,43,FALSE)</f>
        <v>12</v>
      </c>
      <c r="AE455" t="str">
        <f>VLOOKUP($A455,[1]Sheet1!$1:$1048576,46,FALSE)</f>
        <v>IDT8_UDI_23</v>
      </c>
      <c r="AF455">
        <f>VLOOKUP($A455,[1]Sheet1!$1:$1048576,48,FALSE)</f>
        <v>4</v>
      </c>
      <c r="AG455" t="str">
        <f>VLOOKUP($A455,[1]Sheet1!$1:$1048576,49,FALSE)</f>
        <v>ZF</v>
      </c>
      <c r="AH455">
        <f>VLOOKUP($A455,[1]Sheet1!$1:$1048576,72,FALSE)</f>
        <v>3.41</v>
      </c>
      <c r="AI455" s="1">
        <f>VLOOKUP($A455,[1]Sheet1!$1:$1048576,74,FALSE)</f>
        <v>44781</v>
      </c>
      <c r="AV455" t="str">
        <f>_xlfn.IFNA(VLOOKUP($C455,[1]akclindata!$A:$U,17,FALSE),"NA")</f>
        <v>NA</v>
      </c>
      <c r="AW455" t="str">
        <f>_xlfn.IFNA(VLOOKUP($C455,[1]akclindata!$A:$U,17,FALSE),"NA")</f>
        <v>NA</v>
      </c>
      <c r="AX455" t="str">
        <f>_xlfn.IFNA(VLOOKUP($C455,[1]akclindata!$A:$U,7,FALSE),"NA")</f>
        <v>NA</v>
      </c>
      <c r="AY455" t="str">
        <f>_xlfn.IFNA(VLOOKUP($C455,[1]akclindata!$A:$U,8,FALSE),"NA")</f>
        <v>NA</v>
      </c>
      <c r="AZ455" t="str">
        <f>_xlfn.IFNA(VLOOKUP($C455,[1]akclindata!$A:$U,9,FALSE),"NA")</f>
        <v>NA</v>
      </c>
      <c r="BA455" t="str">
        <f>_xlfn.IFNA(VLOOKUP($C455,[1]akclindata!$A:$U,10,FALSE),"NA")</f>
        <v>NA</v>
      </c>
      <c r="BB455" t="str">
        <f>_xlfn.IFNA(VLOOKUP($C455,[1]akclindata!$A:$U,11,FALSE),"NA")</f>
        <v>NA</v>
      </c>
      <c r="BC455" s="1" t="str">
        <f>_xlfn.IFNA(VLOOKUP($C455,[1]akclindata!$A:$U,6,FALSE),"NA")</f>
        <v>NA</v>
      </c>
      <c r="BD455" s="1" t="str">
        <f>_xlfn.IFNA(VLOOKUP($C455,[1]akclindata!$A:$U,18,FALSE),"NA")</f>
        <v>NA</v>
      </c>
      <c r="BE455" s="1" t="str">
        <f>_xlfn.IFNA(VLOOKUP($C455,[1]akclindata!$A:$U,19,FALSE),"NA")</f>
        <v>NA</v>
      </c>
      <c r="BF455" s="1" t="str">
        <f>_xlfn.IFNA(VLOOKUP($C455,[1]akclindata!$A:$U,20,FALSE),"NA")</f>
        <v>NA</v>
      </c>
      <c r="BG455" t="str">
        <f>_xlfn.IFNA(VLOOKUP($C455,[1]akclindata!$A:$U,21,FALSE),"NA")</f>
        <v>NA</v>
      </c>
      <c r="BH455" s="1" t="str">
        <f>_xlfn.IFNA(VLOOKUP($C455,[2]Sheet1!$1:$1048576,6,FALSE),_xlfn.IFNA(VLOOKUP($C455,'[2]Transfer 06.03.22'!$1:$1048576,7,FALSE),_xlfn.IFNA(VLOOKUP($C455,'[2]Transfer 06.08.22'!$1:$1048576,7,FALSE),"None")))</f>
        <v>None</v>
      </c>
    </row>
    <row r="456" spans="1:60" x14ac:dyDescent="0.25">
      <c r="A456" t="s">
        <v>895</v>
      </c>
      <c r="C456">
        <v>30622</v>
      </c>
      <c r="D456">
        <v>1</v>
      </c>
      <c r="E456" s="5">
        <f>VLOOKUP($A456,[1]Sheet1!$1:$1048576,3,FALSE)</f>
        <v>1</v>
      </c>
      <c r="F456" s="1">
        <f>VLOOKUP(A456,[1]Sheet1!$1:$1048576,4,FALSE)</f>
        <v>44673</v>
      </c>
      <c r="G456" t="str">
        <f>_xlfn.IFNA(VLOOKUP($A456,[1]Sheet1!$1:$1048576,6,FALSE),"No")</f>
        <v>No</v>
      </c>
      <c r="H456" s="1" t="str">
        <f>VLOOKUP($A456,[1]Sheet1!$1:$1048576,13,FALSE)</f>
        <v>No</v>
      </c>
      <c r="I456" s="1" t="str">
        <f>VLOOKUP($A456,[1]Sheet1!$1:$1048576,12,FALSE)</f>
        <v>HCV</v>
      </c>
      <c r="J456" t="s">
        <v>1042</v>
      </c>
      <c r="K456" s="5">
        <v>2</v>
      </c>
      <c r="L456">
        <f>VLOOKUP($A456,[1]Sheet1!$1:$1048576,8,FALSE)</f>
        <v>60.2819986310746</v>
      </c>
      <c r="M456" s="1">
        <f>VLOOKUP($A456,[1]Sheet1!$1:$1048576,9,FALSE)</f>
        <v>42132</v>
      </c>
      <c r="N456" t="str">
        <f>VLOOKUP($A456,[1]Sheet1!$1:$1048576,10,FALSE)</f>
        <v>N</v>
      </c>
      <c r="O456">
        <f>VLOOKUP($A456,[1]Sheet1!$1:$1048576,11,FALSE)</f>
        <v>0</v>
      </c>
      <c r="P456" t="str">
        <f>_xlfn.IFNA(VLOOKUP($C456,[1]akclindata!$A:$U,17,FALSE),"NA")</f>
        <v>NA</v>
      </c>
      <c r="Q456" t="s">
        <v>40</v>
      </c>
      <c r="S456">
        <f>_xlfn.IFNA(VLOOKUP($C456,[1]Sheet7!$A:$T,15,FALSE),"NA")</f>
        <v>24.703508224050601</v>
      </c>
      <c r="T456" t="str">
        <f>_xlfn.IFNA(VLOOKUP($C456,[1]akclindata!$A:$U,16,FALSE),"NA")</f>
        <v>NA</v>
      </c>
      <c r="U456" t="str">
        <f>IF(VLOOKUP($C456,[1]Sheet7!$A:$T,14,FALSE)=1,"Black","Unknown")</f>
        <v>Black</v>
      </c>
      <c r="X456" s="1">
        <f>VLOOKUP($A456,[1]Sheet1!$1:$1048576,17,FALSE)</f>
        <v>44718</v>
      </c>
      <c r="Y456">
        <f>VLOOKUP($A456,[1]Sheet1!$1:$1048576,18,FALSE)</f>
        <v>13</v>
      </c>
      <c r="Z456" t="str">
        <f>VLOOKUP($A456,[1]Sheet1!$1:$1048576,19,FALSE)</f>
        <v>ZF</v>
      </c>
      <c r="AA456">
        <f>VLOOKUP($A456,[1]Sheet1!$1:$1048576,35,FALSE)</f>
        <v>0.28499999999999998</v>
      </c>
      <c r="AB456">
        <f>VLOOKUP($A456,[1]Sheet1!$1:$1048576,40,FALSE)</f>
        <v>0.28499999999999998</v>
      </c>
      <c r="AC456" s="1">
        <f>VLOOKUP($A456,[1]Sheet1!$1:$1048576,44,FALSE)</f>
        <v>44753</v>
      </c>
      <c r="AD456">
        <f>VLOOKUP($A456,[1]Sheet1!$1:$1048576,43,FALSE)</f>
        <v>12</v>
      </c>
      <c r="AE456" t="str">
        <f>VLOOKUP($A456,[1]Sheet1!$1:$1048576,46,FALSE)</f>
        <v>IDT8_UDI_24</v>
      </c>
      <c r="AF456">
        <f>VLOOKUP($A456,[1]Sheet1!$1:$1048576,48,FALSE)</f>
        <v>4</v>
      </c>
      <c r="AG456" t="str">
        <f>VLOOKUP($A456,[1]Sheet1!$1:$1048576,49,FALSE)</f>
        <v>ZF</v>
      </c>
      <c r="AH456">
        <f>VLOOKUP($A456,[1]Sheet1!$1:$1048576,72,FALSE)</f>
        <v>0.5</v>
      </c>
      <c r="AI456" s="1">
        <f>VLOOKUP($A456,[1]Sheet1!$1:$1048576,74,FALSE)</f>
        <v>44781</v>
      </c>
      <c r="AV456" t="str">
        <f>_xlfn.IFNA(VLOOKUP($C456,[1]akclindata!$A:$U,17,FALSE),"NA")</f>
        <v>NA</v>
      </c>
      <c r="AW456" t="str">
        <f>_xlfn.IFNA(VLOOKUP($C456,[1]akclindata!$A:$U,17,FALSE),"NA")</f>
        <v>NA</v>
      </c>
      <c r="AX456" t="str">
        <f>_xlfn.IFNA(VLOOKUP($C456,[1]akclindata!$A:$U,7,FALSE),"NA")</f>
        <v>NA</v>
      </c>
      <c r="AY456" t="str">
        <f>_xlfn.IFNA(VLOOKUP($C456,[1]akclindata!$A:$U,8,FALSE),"NA")</f>
        <v>NA</v>
      </c>
      <c r="AZ456" t="str">
        <f>_xlfn.IFNA(VLOOKUP($C456,[1]akclindata!$A:$U,9,FALSE),"NA")</f>
        <v>NA</v>
      </c>
      <c r="BA456" t="str">
        <f>_xlfn.IFNA(VLOOKUP($C456,[1]akclindata!$A:$U,10,FALSE),"NA")</f>
        <v>NA</v>
      </c>
      <c r="BB456" t="str">
        <f>_xlfn.IFNA(VLOOKUP($C456,[1]akclindata!$A:$U,11,FALSE),"NA")</f>
        <v>NA</v>
      </c>
      <c r="BC456" s="1" t="str">
        <f>_xlfn.IFNA(VLOOKUP($C456,[1]akclindata!$A:$U,6,FALSE),"NA")</f>
        <v>NA</v>
      </c>
      <c r="BD456" s="1" t="str">
        <f>_xlfn.IFNA(VLOOKUP($C456,[1]akclindata!$A:$U,18,FALSE),"NA")</f>
        <v>NA</v>
      </c>
      <c r="BE456" s="1" t="str">
        <f>_xlfn.IFNA(VLOOKUP($C456,[1]akclindata!$A:$U,19,FALSE),"NA")</f>
        <v>NA</v>
      </c>
      <c r="BF456" s="1" t="str">
        <f>_xlfn.IFNA(VLOOKUP($C456,[1]akclindata!$A:$U,20,FALSE),"NA")</f>
        <v>NA</v>
      </c>
      <c r="BG456" t="str">
        <f>_xlfn.IFNA(VLOOKUP($C456,[1]akclindata!$A:$U,21,FALSE),"NA")</f>
        <v>NA</v>
      </c>
      <c r="BH456" s="1" t="str">
        <f>_xlfn.IFNA(VLOOKUP($C456,[2]Sheet1!$1:$1048576,6,FALSE),_xlfn.IFNA(VLOOKUP($C456,'[2]Transfer 06.03.22'!$1:$1048576,7,FALSE),_xlfn.IFNA(VLOOKUP($C456,'[2]Transfer 06.08.22'!$1:$1048576,7,FALSE),"None")))</f>
        <v>None</v>
      </c>
    </row>
    <row r="457" spans="1:60" x14ac:dyDescent="0.25">
      <c r="A457" t="s">
        <v>896</v>
      </c>
      <c r="C457">
        <v>30620</v>
      </c>
      <c r="D457">
        <v>1</v>
      </c>
      <c r="E457" s="5">
        <f>VLOOKUP($A457,[1]Sheet1!$1:$1048576,3,FALSE)</f>
        <v>1</v>
      </c>
      <c r="F457" s="1">
        <f>VLOOKUP(A457,[1]Sheet1!$1:$1048576,4,FALSE)</f>
        <v>44673</v>
      </c>
      <c r="G457" t="str">
        <f>_xlfn.IFNA(VLOOKUP($A457,[1]Sheet1!$1:$1048576,6,FALSE),"No")</f>
        <v>No</v>
      </c>
      <c r="H457" t="s">
        <v>49</v>
      </c>
      <c r="I457" s="1" t="str">
        <f>VLOOKUP($A457,[1]Sheet1!$1:$1048576,12,FALSE)</f>
        <v>HCV</v>
      </c>
      <c r="J457" t="s">
        <v>1042</v>
      </c>
      <c r="K457" s="5">
        <v>2</v>
      </c>
      <c r="L457">
        <f>VLOOKUP($A457,[1]Sheet1!$1:$1048576,8,FALSE)</f>
        <v>51.299110198494198</v>
      </c>
      <c r="M457" s="1">
        <f>VLOOKUP($A457,[1]Sheet1!$1:$1048576,9,FALSE)</f>
        <v>42139</v>
      </c>
      <c r="N457" t="str">
        <f>VLOOKUP($A457,[1]Sheet1!$1:$1048576,10,FALSE)</f>
        <v>N</v>
      </c>
      <c r="O457">
        <f>VLOOKUP($A457,[1]Sheet1!$1:$1048576,11,FALSE)</f>
        <v>0</v>
      </c>
      <c r="P457" t="str">
        <f>_xlfn.IFNA(VLOOKUP($C457,[1]akclindata!$A:$U,17,FALSE),"NA")</f>
        <v>NA</v>
      </c>
      <c r="Q457" t="s">
        <v>40</v>
      </c>
      <c r="S457">
        <f>_xlfn.IFNA(VLOOKUP($C457,[1]Sheet7!$A:$T,15,FALSE),"NA")</f>
        <v>25.1846435485228</v>
      </c>
      <c r="T457" t="str">
        <f>_xlfn.IFNA(VLOOKUP($C457,[1]akclindata!$A:$U,16,FALSE),"NA")</f>
        <v>NA</v>
      </c>
      <c r="U457" t="str">
        <f>IF(VLOOKUP($C457,[1]Sheet7!$A:$T,14,FALSE)=1,"Black","Unknown")</f>
        <v>Black</v>
      </c>
      <c r="X457" s="1">
        <f>VLOOKUP($A457,[1]Sheet1!$1:$1048576,17,FALSE)</f>
        <v>44718</v>
      </c>
      <c r="Y457">
        <f>VLOOKUP($A457,[1]Sheet1!$1:$1048576,18,FALSE)</f>
        <v>13</v>
      </c>
      <c r="Z457" t="str">
        <f>VLOOKUP($A457,[1]Sheet1!$1:$1048576,19,FALSE)</f>
        <v>ZF</v>
      </c>
      <c r="AA457">
        <f>VLOOKUP($A457,[1]Sheet1!$1:$1048576,35,FALSE)</f>
        <v>6.7309999999999999</v>
      </c>
      <c r="AB457">
        <f>VLOOKUP($A457,[1]Sheet1!$1:$1048576,40,FALSE)</f>
        <v>6.7309999999999999</v>
      </c>
      <c r="AC457" s="1">
        <f>VLOOKUP($A457,[1]Sheet1!$1:$1048576,44,FALSE)</f>
        <v>44753</v>
      </c>
      <c r="AD457">
        <f>VLOOKUP($A457,[1]Sheet1!$1:$1048576,43,FALSE)</f>
        <v>12</v>
      </c>
      <c r="AE457" t="str">
        <f>VLOOKUP($A457,[1]Sheet1!$1:$1048576,46,FALSE)</f>
        <v>IDT8_UDI_25</v>
      </c>
      <c r="AF457">
        <f>VLOOKUP($A457,[1]Sheet1!$1:$1048576,48,FALSE)</f>
        <v>4</v>
      </c>
      <c r="AG457" t="str">
        <f>VLOOKUP($A457,[1]Sheet1!$1:$1048576,49,FALSE)</f>
        <v>ZF</v>
      </c>
      <c r="AH457">
        <f>VLOOKUP($A457,[1]Sheet1!$1:$1048576,72,FALSE)</f>
        <v>2.06</v>
      </c>
      <c r="AI457" s="1">
        <f>VLOOKUP($A457,[1]Sheet1!$1:$1048576,74,FALSE)</f>
        <v>44781</v>
      </c>
      <c r="AV457" t="str">
        <f>_xlfn.IFNA(VLOOKUP($C457,[1]akclindata!$A:$U,17,FALSE),"NA")</f>
        <v>NA</v>
      </c>
      <c r="AW457" t="str">
        <f>_xlfn.IFNA(VLOOKUP($C457,[1]akclindata!$A:$U,17,FALSE),"NA")</f>
        <v>NA</v>
      </c>
      <c r="AX457" t="str">
        <f>_xlfn.IFNA(VLOOKUP($C457,[1]akclindata!$A:$U,7,FALSE),"NA")</f>
        <v>NA</v>
      </c>
      <c r="AY457" t="str">
        <f>_xlfn.IFNA(VLOOKUP($C457,[1]akclindata!$A:$U,8,FALSE),"NA")</f>
        <v>NA</v>
      </c>
      <c r="AZ457" t="str">
        <f>_xlfn.IFNA(VLOOKUP($C457,[1]akclindata!$A:$U,9,FALSE),"NA")</f>
        <v>NA</v>
      </c>
      <c r="BA457" t="str">
        <f>_xlfn.IFNA(VLOOKUP($C457,[1]akclindata!$A:$U,10,FALSE),"NA")</f>
        <v>NA</v>
      </c>
      <c r="BB457" t="str">
        <f>_xlfn.IFNA(VLOOKUP($C457,[1]akclindata!$A:$U,11,FALSE),"NA")</f>
        <v>NA</v>
      </c>
      <c r="BC457" s="1" t="str">
        <f>_xlfn.IFNA(VLOOKUP($C457,[1]akclindata!$A:$U,6,FALSE),"NA")</f>
        <v>NA</v>
      </c>
      <c r="BD457" s="1" t="str">
        <f>_xlfn.IFNA(VLOOKUP($C457,[1]akclindata!$A:$U,18,FALSE),"NA")</f>
        <v>NA</v>
      </c>
      <c r="BE457" s="1" t="str">
        <f>_xlfn.IFNA(VLOOKUP($C457,[1]akclindata!$A:$U,19,FALSE),"NA")</f>
        <v>NA</v>
      </c>
      <c r="BF457" s="1" t="str">
        <f>_xlfn.IFNA(VLOOKUP($C457,[1]akclindata!$A:$U,20,FALSE),"NA")</f>
        <v>NA</v>
      </c>
      <c r="BG457" t="str">
        <f>_xlfn.IFNA(VLOOKUP($C457,[1]akclindata!$A:$U,21,FALSE),"NA")</f>
        <v>NA</v>
      </c>
      <c r="BH457" s="1" t="str">
        <f>_xlfn.IFNA(VLOOKUP($C457,[2]Sheet1!$1:$1048576,6,FALSE),_xlfn.IFNA(VLOOKUP($C457,'[2]Transfer 06.03.22'!$1:$1048576,7,FALSE),_xlfn.IFNA(VLOOKUP($C457,'[2]Transfer 06.08.22'!$1:$1048576,7,FALSE),"None")))</f>
        <v>None</v>
      </c>
    </row>
    <row r="458" spans="1:60" x14ac:dyDescent="0.25">
      <c r="A458" t="s">
        <v>897</v>
      </c>
      <c r="C458">
        <v>70434</v>
      </c>
      <c r="D458">
        <v>1</v>
      </c>
      <c r="E458" s="5">
        <f>VLOOKUP($A458,[1]Sheet1!$1:$1048576,3,FALSE)</f>
        <v>1</v>
      </c>
      <c r="F458" s="1">
        <f>VLOOKUP(A458,[1]Sheet1!$1:$1048576,4,FALSE)</f>
        <v>44673</v>
      </c>
      <c r="G458" t="str">
        <f>_xlfn.IFNA(VLOOKUP($A458,[1]Sheet1!$1:$1048576,6,FALSE),"No")</f>
        <v>No</v>
      </c>
      <c r="H458" t="s">
        <v>49</v>
      </c>
      <c r="I458" s="1" t="str">
        <f>VLOOKUP($A458,[1]Sheet1!$1:$1048576,12,FALSE)</f>
        <v>HCV</v>
      </c>
      <c r="J458" t="s">
        <v>1042</v>
      </c>
      <c r="K458" s="5">
        <v>1</v>
      </c>
      <c r="L458">
        <f>VLOOKUP($A458,[1]Sheet1!$1:$1048576,8,FALSE)</f>
        <v>58.529774127310098</v>
      </c>
      <c r="M458" s="1">
        <f>VLOOKUP($A458,[1]Sheet1!$1:$1048576,9,FALSE)</f>
        <v>42165</v>
      </c>
      <c r="N458" t="str">
        <f>VLOOKUP($A458,[1]Sheet1!$1:$1048576,10,FALSE)</f>
        <v>N</v>
      </c>
      <c r="O458">
        <f>VLOOKUP($A458,[1]Sheet1!$1:$1048576,11,FALSE)</f>
        <v>0</v>
      </c>
      <c r="P458" t="str">
        <f>_xlfn.IFNA(VLOOKUP($C458,[1]akclindata!$A:$U,17,FALSE),"NA")</f>
        <v>NA</v>
      </c>
      <c r="Q458" t="s">
        <v>40</v>
      </c>
      <c r="S458">
        <f>_xlfn.IFNA(VLOOKUP($C458,[1]Sheet7!$A:$T,15,FALSE),"NA")</f>
        <v>29.588072993698798</v>
      </c>
      <c r="T458" t="str">
        <f>_xlfn.IFNA(VLOOKUP($C458,[1]akclindata!$A:$U,16,FALSE),"NA")</f>
        <v>NA</v>
      </c>
      <c r="U458" t="str">
        <f>IF(VLOOKUP($C458,[1]Sheet7!$A:$T,14,FALSE)=1,"Black","Unknown")</f>
        <v>Black</v>
      </c>
      <c r="X458" s="1">
        <f>VLOOKUP($A458,[1]Sheet1!$1:$1048576,17,FALSE)</f>
        <v>44718</v>
      </c>
      <c r="Y458">
        <f>VLOOKUP($A458,[1]Sheet1!$1:$1048576,18,FALSE)</f>
        <v>13</v>
      </c>
      <c r="Z458" t="str">
        <f>VLOOKUP($A458,[1]Sheet1!$1:$1048576,19,FALSE)</f>
        <v>ZF</v>
      </c>
      <c r="AA458">
        <f>VLOOKUP($A458,[1]Sheet1!$1:$1048576,35,FALSE)</f>
        <v>2.3199999999999998</v>
      </c>
      <c r="AB458">
        <f>VLOOKUP($A458,[1]Sheet1!$1:$1048576,40,FALSE)</f>
        <v>2.3199999999999998</v>
      </c>
      <c r="AC458" s="1">
        <f>VLOOKUP($A458,[1]Sheet1!$1:$1048576,44,FALSE)</f>
        <v>44753</v>
      </c>
      <c r="AD458">
        <f>VLOOKUP($A458,[1]Sheet1!$1:$1048576,43,FALSE)</f>
        <v>12</v>
      </c>
      <c r="AE458" t="str">
        <f>VLOOKUP($A458,[1]Sheet1!$1:$1048576,46,FALSE)</f>
        <v>IDT8_UDI_26</v>
      </c>
      <c r="AF458">
        <f>VLOOKUP($A458,[1]Sheet1!$1:$1048576,48,FALSE)</f>
        <v>4</v>
      </c>
      <c r="AG458" t="str">
        <f>VLOOKUP($A458,[1]Sheet1!$1:$1048576,49,FALSE)</f>
        <v>ZF</v>
      </c>
      <c r="AH458">
        <f>VLOOKUP($A458,[1]Sheet1!$1:$1048576,72,FALSE)</f>
        <v>1.31</v>
      </c>
      <c r="AI458" s="1">
        <f>VLOOKUP($A458,[1]Sheet1!$1:$1048576,74,FALSE)</f>
        <v>44781</v>
      </c>
      <c r="AV458" t="str">
        <f>_xlfn.IFNA(VLOOKUP($C458,[1]akclindata!$A:$U,17,FALSE),"NA")</f>
        <v>NA</v>
      </c>
      <c r="AW458" t="str">
        <f>_xlfn.IFNA(VLOOKUP($C458,[1]akclindata!$A:$U,17,FALSE),"NA")</f>
        <v>NA</v>
      </c>
      <c r="AX458" t="str">
        <f>_xlfn.IFNA(VLOOKUP($C458,[1]akclindata!$A:$U,7,FALSE),"NA")</f>
        <v>NA</v>
      </c>
      <c r="AY458" t="str">
        <f>_xlfn.IFNA(VLOOKUP($C458,[1]akclindata!$A:$U,8,FALSE),"NA")</f>
        <v>NA</v>
      </c>
      <c r="AZ458" t="str">
        <f>_xlfn.IFNA(VLOOKUP($C458,[1]akclindata!$A:$U,9,FALSE),"NA")</f>
        <v>NA</v>
      </c>
      <c r="BA458" t="str">
        <f>_xlfn.IFNA(VLOOKUP($C458,[1]akclindata!$A:$U,10,FALSE),"NA")</f>
        <v>NA</v>
      </c>
      <c r="BB458" t="str">
        <f>_xlfn.IFNA(VLOOKUP($C458,[1]akclindata!$A:$U,11,FALSE),"NA")</f>
        <v>NA</v>
      </c>
      <c r="BC458" s="1" t="str">
        <f>_xlfn.IFNA(VLOOKUP($C458,[1]akclindata!$A:$U,6,FALSE),"NA")</f>
        <v>NA</v>
      </c>
      <c r="BD458" s="1" t="str">
        <f>_xlfn.IFNA(VLOOKUP($C458,[1]akclindata!$A:$U,18,FALSE),"NA")</f>
        <v>NA</v>
      </c>
      <c r="BE458" s="1" t="str">
        <f>_xlfn.IFNA(VLOOKUP($C458,[1]akclindata!$A:$U,19,FALSE),"NA")</f>
        <v>NA</v>
      </c>
      <c r="BF458" s="1" t="str">
        <f>_xlfn.IFNA(VLOOKUP($C458,[1]akclindata!$A:$U,20,FALSE),"NA")</f>
        <v>NA</v>
      </c>
      <c r="BG458" t="str">
        <f>_xlfn.IFNA(VLOOKUP($C458,[1]akclindata!$A:$U,21,FALSE),"NA")</f>
        <v>NA</v>
      </c>
      <c r="BH458" s="1" t="str">
        <f>_xlfn.IFNA(VLOOKUP($C458,[2]Sheet1!$1:$1048576,6,FALSE),_xlfn.IFNA(VLOOKUP($C458,'[2]Transfer 06.03.22'!$1:$1048576,7,FALSE),_xlfn.IFNA(VLOOKUP($C458,'[2]Transfer 06.08.22'!$1:$1048576,7,FALSE),"None")))</f>
        <v>None</v>
      </c>
    </row>
    <row r="459" spans="1:60" x14ac:dyDescent="0.25">
      <c r="A459" t="s">
        <v>898</v>
      </c>
      <c r="C459">
        <v>13035</v>
      </c>
      <c r="D459">
        <v>1</v>
      </c>
      <c r="E459" s="5">
        <f>VLOOKUP($A459,[1]Sheet1!$1:$1048576,3,FALSE)</f>
        <v>1</v>
      </c>
      <c r="F459" s="1">
        <f>VLOOKUP(A459,[1]Sheet1!$1:$1048576,4,FALSE)</f>
        <v>44673</v>
      </c>
      <c r="G459" t="str">
        <f>_xlfn.IFNA(VLOOKUP($A459,[1]Sheet1!$1:$1048576,6,FALSE),"No")</f>
        <v>No</v>
      </c>
      <c r="H459" s="1" t="str">
        <f>VLOOKUP($A459,[1]Sheet1!$1:$1048576,13,FALSE)</f>
        <v>No</v>
      </c>
      <c r="I459" s="1" t="str">
        <f>VLOOKUP($A459,[1]Sheet1!$1:$1048576,12,FALSE)</f>
        <v>HCV</v>
      </c>
      <c r="J459" t="s">
        <v>1042</v>
      </c>
      <c r="K459" s="5">
        <v>2</v>
      </c>
      <c r="L459">
        <f>VLOOKUP($A459,[1]Sheet1!$1:$1048576,8,FALSE)</f>
        <v>54.116358658453102</v>
      </c>
      <c r="M459" s="1">
        <f>VLOOKUP($A459,[1]Sheet1!$1:$1048576,9,FALSE)</f>
        <v>42789</v>
      </c>
      <c r="N459" t="str">
        <f>VLOOKUP($A459,[1]Sheet1!$1:$1048576,10,FALSE)</f>
        <v>N</v>
      </c>
      <c r="O459">
        <f>VLOOKUP($A459,[1]Sheet1!$1:$1048576,11,FALSE)</f>
        <v>0</v>
      </c>
      <c r="P459" t="str">
        <f>_xlfn.IFNA(VLOOKUP($C459,[1]akclindata!$A:$U,17,FALSE),"NA")</f>
        <v>NA</v>
      </c>
      <c r="Q459" t="s">
        <v>40</v>
      </c>
      <c r="S459">
        <f>_xlfn.IFNA(VLOOKUP($C459,[1]Sheet7!$A:$T,15,FALSE),"NA")</f>
        <v>23.4448290924867</v>
      </c>
      <c r="T459" t="str">
        <f>_xlfn.IFNA(VLOOKUP($C459,[1]akclindata!$A:$U,16,FALSE),"NA")</f>
        <v>NA</v>
      </c>
      <c r="U459" t="str">
        <f>IF(VLOOKUP($C459,[1]Sheet7!$A:$T,14,FALSE)=1,"Black","Unknown")</f>
        <v>Black</v>
      </c>
      <c r="X459" s="1">
        <f>VLOOKUP($A459,[1]Sheet1!$1:$1048576,17,FALSE)</f>
        <v>44718</v>
      </c>
      <c r="Y459">
        <f>VLOOKUP($A459,[1]Sheet1!$1:$1048576,18,FALSE)</f>
        <v>13</v>
      </c>
      <c r="Z459" t="str">
        <f>VLOOKUP($A459,[1]Sheet1!$1:$1048576,19,FALSE)</f>
        <v>ZF</v>
      </c>
      <c r="AA459">
        <f>VLOOKUP($A459,[1]Sheet1!$1:$1048576,35,FALSE)</f>
        <v>2.7734999999999999</v>
      </c>
      <c r="AB459">
        <f>VLOOKUP($A459,[1]Sheet1!$1:$1048576,40,FALSE)</f>
        <v>2.7734999999999999</v>
      </c>
      <c r="AC459" s="1">
        <f>VLOOKUP($A459,[1]Sheet1!$1:$1048576,44,FALSE)</f>
        <v>44753</v>
      </c>
      <c r="AD459">
        <f>VLOOKUP($A459,[1]Sheet1!$1:$1048576,43,FALSE)</f>
        <v>12</v>
      </c>
      <c r="AE459" t="str">
        <f>VLOOKUP($A459,[1]Sheet1!$1:$1048576,46,FALSE)</f>
        <v>IDT8_UDI_27</v>
      </c>
      <c r="AF459">
        <f>VLOOKUP($A459,[1]Sheet1!$1:$1048576,48,FALSE)</f>
        <v>4</v>
      </c>
      <c r="AG459" t="str">
        <f>VLOOKUP($A459,[1]Sheet1!$1:$1048576,49,FALSE)</f>
        <v>ZF</v>
      </c>
      <c r="AH459">
        <f>VLOOKUP($A459,[1]Sheet1!$1:$1048576,72,FALSE)</f>
        <v>0.77</v>
      </c>
      <c r="AI459" s="1">
        <f>VLOOKUP($A459,[1]Sheet1!$1:$1048576,74,FALSE)</f>
        <v>44781</v>
      </c>
      <c r="AV459" t="str">
        <f>_xlfn.IFNA(VLOOKUP($C459,[1]akclindata!$A:$U,17,FALSE),"NA")</f>
        <v>NA</v>
      </c>
      <c r="AW459" t="str">
        <f>_xlfn.IFNA(VLOOKUP($C459,[1]akclindata!$A:$U,17,FALSE),"NA")</f>
        <v>NA</v>
      </c>
      <c r="AX459" t="str">
        <f>_xlfn.IFNA(VLOOKUP($C459,[1]akclindata!$A:$U,7,FALSE),"NA")</f>
        <v>NA</v>
      </c>
      <c r="AY459" t="str">
        <f>_xlfn.IFNA(VLOOKUP($C459,[1]akclindata!$A:$U,8,FALSE),"NA")</f>
        <v>NA</v>
      </c>
      <c r="AZ459" t="str">
        <f>_xlfn.IFNA(VLOOKUP($C459,[1]akclindata!$A:$U,9,FALSE),"NA")</f>
        <v>NA</v>
      </c>
      <c r="BA459" t="str">
        <f>_xlfn.IFNA(VLOOKUP($C459,[1]akclindata!$A:$U,10,FALSE),"NA")</f>
        <v>NA</v>
      </c>
      <c r="BB459" t="str">
        <f>_xlfn.IFNA(VLOOKUP($C459,[1]akclindata!$A:$U,11,FALSE),"NA")</f>
        <v>NA</v>
      </c>
      <c r="BC459" s="1" t="str">
        <f>_xlfn.IFNA(VLOOKUP($C459,[1]akclindata!$A:$U,6,FALSE),"NA")</f>
        <v>NA</v>
      </c>
      <c r="BD459" s="1" t="str">
        <f>_xlfn.IFNA(VLOOKUP($C459,[1]akclindata!$A:$U,18,FALSE),"NA")</f>
        <v>NA</v>
      </c>
      <c r="BE459" s="1" t="str">
        <f>_xlfn.IFNA(VLOOKUP($C459,[1]akclindata!$A:$U,19,FALSE),"NA")</f>
        <v>NA</v>
      </c>
      <c r="BF459" s="1" t="str">
        <f>_xlfn.IFNA(VLOOKUP($C459,[1]akclindata!$A:$U,20,FALSE),"NA")</f>
        <v>NA</v>
      </c>
      <c r="BG459" t="str">
        <f>_xlfn.IFNA(VLOOKUP($C459,[1]akclindata!$A:$U,21,FALSE),"NA")</f>
        <v>NA</v>
      </c>
      <c r="BH459" s="1" t="str">
        <f>_xlfn.IFNA(VLOOKUP($C459,[2]Sheet1!$1:$1048576,6,FALSE),_xlfn.IFNA(VLOOKUP($C459,'[2]Transfer 06.03.22'!$1:$1048576,7,FALSE),_xlfn.IFNA(VLOOKUP($C459,'[2]Transfer 06.08.22'!$1:$1048576,7,FALSE),"None")))</f>
        <v>None</v>
      </c>
    </row>
    <row r="460" spans="1:60" x14ac:dyDescent="0.25">
      <c r="A460" t="s">
        <v>899</v>
      </c>
      <c r="C460" t="s">
        <v>900</v>
      </c>
      <c r="D460">
        <v>1</v>
      </c>
      <c r="E460" s="5">
        <f>VLOOKUP($A460,[1]Sheet1!$1:$1048576,3,FALSE)</f>
        <v>3</v>
      </c>
      <c r="F460" s="1">
        <f>VLOOKUP(A460,[1]Sheet1!$1:$1048576,4,FALSE)</f>
        <v>44715</v>
      </c>
      <c r="G460" t="str">
        <f>_xlfn.IFNA(VLOOKUP($A460,[1]Sheet1!$1:$1048576,6,FALSE),"No")</f>
        <v>Yes</v>
      </c>
      <c r="H460" t="s">
        <v>49</v>
      </c>
      <c r="I460" s="1" t="str">
        <f>VLOOKUP($A460,[1]Sheet1!$1:$1048576,12,FALSE)</f>
        <v>HCC</v>
      </c>
      <c r="J460" t="s">
        <v>73</v>
      </c>
      <c r="K460" s="5">
        <v>1</v>
      </c>
      <c r="L460">
        <f>VLOOKUP($A460,[1]Sheet1!$1:$1048576,8,FALSE)</f>
        <v>74</v>
      </c>
      <c r="M460" s="1">
        <f>VLOOKUP($A460,[1]Sheet1!$1:$1048576,9,FALSE)</f>
        <v>44301</v>
      </c>
      <c r="N460" t="str">
        <f>VLOOKUP($A460,[1]Sheet1!$1:$1048576,10,FALSE)</f>
        <v>A</v>
      </c>
      <c r="O460" t="str">
        <f>VLOOKUP($A460,[1]Sheet1!$1:$1048576,11,FALSE)</f>
        <v>B</v>
      </c>
      <c r="P460">
        <f>_xlfn.IFNA(VLOOKUP($C460,[1]akclindata!$A:$U,17,FALSE),"NA")</f>
        <v>28.8</v>
      </c>
      <c r="Q460" t="s">
        <v>40</v>
      </c>
      <c r="S460">
        <f>_xlfn.IFNA(VLOOKUP($C460,[1]akclindata!$A:$U,14,FALSE),"NA")</f>
        <v>29.6</v>
      </c>
      <c r="T460" t="str">
        <f>_xlfn.IFNA(VLOOKUP($C460,[1]akclindata!$A:$U,16,FALSE),"NA")</f>
        <v>PBC</v>
      </c>
      <c r="U460" t="str">
        <f>_xlfn.IFNA(VLOOKUP($C460,[1]akclindata!$A:$U,15,FALSE),"NA")</f>
        <v>W</v>
      </c>
      <c r="X460" s="1">
        <f>VLOOKUP($A460,[1]Sheet1!$1:$1048576,17,FALSE)</f>
        <v>44728</v>
      </c>
      <c r="Y460">
        <f>VLOOKUP($A460,[1]Sheet1!$1:$1048576,18,FALSE)</f>
        <v>17</v>
      </c>
      <c r="Z460" t="str">
        <f>VLOOKUP($A460,[1]Sheet1!$1:$1048576,19,FALSE)</f>
        <v>ZF</v>
      </c>
      <c r="AA460">
        <f>VLOOKUP($A460,[1]Sheet1!$1:$1048576,35,FALSE)</f>
        <v>36.505714285714284</v>
      </c>
      <c r="AB460">
        <f>VLOOKUP($A460,[1]Sheet1!$1:$1048576,40,FALSE)</f>
        <v>15</v>
      </c>
      <c r="AC460" s="1">
        <f>VLOOKUP($A460,[1]Sheet1!$1:$1048576,44,FALSE)</f>
        <v>44753</v>
      </c>
      <c r="AD460">
        <f>VLOOKUP($A460,[1]Sheet1!$1:$1048576,43,FALSE)</f>
        <v>12</v>
      </c>
      <c r="AE460" t="str">
        <f>VLOOKUP($A460,[1]Sheet1!$1:$1048576,46,FALSE)</f>
        <v>IDT8_UDI_28</v>
      </c>
      <c r="AF460">
        <f>VLOOKUP($A460,[1]Sheet1!$1:$1048576,48,FALSE)</f>
        <v>4</v>
      </c>
      <c r="AG460" t="str">
        <f>VLOOKUP($A460,[1]Sheet1!$1:$1048576,49,FALSE)</f>
        <v>ZF</v>
      </c>
      <c r="AH460">
        <f>VLOOKUP($A460,[1]Sheet1!$1:$1048576,72,FALSE)</f>
        <v>1.31</v>
      </c>
      <c r="AI460" s="1">
        <f>VLOOKUP($A460,[1]Sheet1!$1:$1048576,74,FALSE)</f>
        <v>44781</v>
      </c>
      <c r="AV460">
        <f>_xlfn.IFNA(VLOOKUP($C460,[1]akclindata!$A:$U,17,FALSE),"NA")</f>
        <v>28.8</v>
      </c>
      <c r="AW460">
        <f>_xlfn.IFNA(VLOOKUP($C460,[1]akclindata!$A:$U,17,FALSE),"NA")</f>
        <v>28.8</v>
      </c>
      <c r="AX460">
        <f>_xlfn.IFNA(VLOOKUP($C460,[1]akclindata!$A:$U,7,FALSE),"NA")</f>
        <v>3</v>
      </c>
      <c r="AY460">
        <f>_xlfn.IFNA(VLOOKUP($C460,[1]akclindata!$A:$U,8,FALSE),"NA")</f>
        <v>1.5</v>
      </c>
      <c r="AZ460">
        <f>_xlfn.IFNA(VLOOKUP($C460,[1]akclindata!$A:$U,9,FALSE),"NA")</f>
        <v>1.3</v>
      </c>
      <c r="BA460" t="str">
        <f>_xlfn.IFNA(VLOOKUP($C460,[1]akclindata!$A:$U,10,FALSE),"NA")</f>
        <v>No</v>
      </c>
      <c r="BB460" t="str">
        <f>_xlfn.IFNA(VLOOKUP($C460,[1]akclindata!$A:$U,11,FALSE),"NA")</f>
        <v>No</v>
      </c>
      <c r="BC460" s="1">
        <f>_xlfn.IFNA(VLOOKUP($C460,[1]akclindata!$A:$U,6,FALSE),"NA")</f>
        <v>44169</v>
      </c>
      <c r="BD460" s="1">
        <f>_xlfn.IFNA(VLOOKUP($C460,[1]akclindata!$A:$U,18,FALSE),"NA")</f>
        <v>44386</v>
      </c>
      <c r="BE460" s="1">
        <f>_xlfn.IFNA(VLOOKUP($C460,[1]akclindata!$A:$U,19,FALSE),"NA")</f>
        <v>44722</v>
      </c>
      <c r="BF460" s="1" t="str">
        <f>_xlfn.IFNA(VLOOKUP($C460,[1]akclindata!$A:$U,20,FALSE),"NA")</f>
        <v>No</v>
      </c>
      <c r="BG460">
        <f>_xlfn.IFNA(VLOOKUP($C460,[1]akclindata!$A:$U,21,FALSE),"NA")</f>
        <v>0</v>
      </c>
      <c r="BH460" s="1">
        <f>_xlfn.IFNA(VLOOKUP($C460,[2]Sheet1!$1:$1048576,6,FALSE),_xlfn.IFNA(VLOOKUP($C460,'[2]Transfer 06.03.22'!$1:$1048576,7,FALSE),_xlfn.IFNA(VLOOKUP($C460,'[2]Transfer 06.08.22'!$1:$1048576,7,FALSE),"None")))</f>
        <v>44204</v>
      </c>
    </row>
    <row r="461" spans="1:60" x14ac:dyDescent="0.25">
      <c r="A461" t="s">
        <v>901</v>
      </c>
      <c r="C461" t="s">
        <v>902</v>
      </c>
      <c r="D461">
        <v>0</v>
      </c>
      <c r="E461" s="5">
        <f>VLOOKUP($A461,[1]Sheet1!$1:$1048576,3,FALSE)</f>
        <v>3.6</v>
      </c>
      <c r="F461" s="1">
        <f>VLOOKUP(A461,[1]Sheet1!$1:$1048576,4,FALSE)</f>
        <v>44715</v>
      </c>
      <c r="G461" t="str">
        <f>_xlfn.IFNA(VLOOKUP($A461,[1]Sheet1!$1:$1048576,6,FALSE),"No")</f>
        <v>Yes</v>
      </c>
      <c r="H461" t="s">
        <v>49</v>
      </c>
      <c r="I461" s="1" t="str">
        <f>VLOOKUP($A461,[1]Sheet1!$1:$1048576,12,FALSE)</f>
        <v>HCC</v>
      </c>
      <c r="J461" t="s">
        <v>73</v>
      </c>
      <c r="K461" s="5">
        <v>1</v>
      </c>
      <c r="L461">
        <f>VLOOKUP($A461,[1]Sheet1!$1:$1048576,8,FALSE)</f>
        <v>74</v>
      </c>
      <c r="M461" s="1">
        <f>VLOOKUP($A461,[1]Sheet1!$1:$1048576,9,FALSE)</f>
        <v>44386</v>
      </c>
      <c r="N461" t="str">
        <f>VLOOKUP($A461,[1]Sheet1!$1:$1048576,10,FALSE)</f>
        <v>A</v>
      </c>
      <c r="O461" t="str">
        <f>VLOOKUP($A461,[1]Sheet1!$1:$1048576,11,FALSE)</f>
        <v>B</v>
      </c>
      <c r="P461">
        <f>_xlfn.IFNA(VLOOKUP($C461,[1]akclindata!$A:$U,17,FALSE),"NA")</f>
        <v>28.8</v>
      </c>
      <c r="Q461" t="s">
        <v>40</v>
      </c>
      <c r="S461">
        <f>_xlfn.IFNA(VLOOKUP($C461,[1]akclindata!$A:$U,14,FALSE),"NA")</f>
        <v>29.6</v>
      </c>
      <c r="T461" t="str">
        <f>_xlfn.IFNA(VLOOKUP($C461,[1]akclindata!$A:$U,16,FALSE),"NA")</f>
        <v>PBC</v>
      </c>
      <c r="U461" t="str">
        <f>_xlfn.IFNA(VLOOKUP($C461,[1]akclindata!$A:$U,15,FALSE),"NA")</f>
        <v>W</v>
      </c>
      <c r="X461" s="1">
        <f>VLOOKUP($A461,[1]Sheet1!$1:$1048576,17,FALSE)</f>
        <v>44728</v>
      </c>
      <c r="Y461">
        <f>VLOOKUP($A461,[1]Sheet1!$1:$1048576,18,FALSE)</f>
        <v>17</v>
      </c>
      <c r="Z461" t="str">
        <f>VLOOKUP($A461,[1]Sheet1!$1:$1048576,19,FALSE)</f>
        <v>ZF</v>
      </c>
      <c r="AA461">
        <f>VLOOKUP($A461,[1]Sheet1!$1:$1048576,35,FALSE)</f>
        <v>59.722499999999989</v>
      </c>
      <c r="AB461">
        <f>VLOOKUP($A461,[1]Sheet1!$1:$1048576,40,FALSE)</f>
        <v>15</v>
      </c>
      <c r="AC461" s="1">
        <f>VLOOKUP($A461,[1]Sheet1!$1:$1048576,44,FALSE)</f>
        <v>44753</v>
      </c>
      <c r="AD461">
        <f>VLOOKUP($A461,[1]Sheet1!$1:$1048576,43,FALSE)</f>
        <v>12</v>
      </c>
      <c r="AE461" t="str">
        <f>VLOOKUP($A461,[1]Sheet1!$1:$1048576,46,FALSE)</f>
        <v>IDT8_UDI_29</v>
      </c>
      <c r="AF461">
        <f>VLOOKUP($A461,[1]Sheet1!$1:$1048576,48,FALSE)</f>
        <v>4</v>
      </c>
      <c r="AG461" t="str">
        <f>VLOOKUP($A461,[1]Sheet1!$1:$1048576,49,FALSE)</f>
        <v>ZF</v>
      </c>
      <c r="AH461">
        <f>VLOOKUP($A461,[1]Sheet1!$1:$1048576,72,FALSE)</f>
        <v>2.77</v>
      </c>
      <c r="AI461" s="1">
        <f>VLOOKUP($A461,[1]Sheet1!$1:$1048576,74,FALSE)</f>
        <v>44781</v>
      </c>
      <c r="AV461">
        <f>_xlfn.IFNA(VLOOKUP($C461,[1]akclindata!$A:$U,17,FALSE),"NA")</f>
        <v>28.8</v>
      </c>
      <c r="AW461">
        <f>_xlfn.IFNA(VLOOKUP($C461,[1]akclindata!$A:$U,17,FALSE),"NA")</f>
        <v>28.8</v>
      </c>
      <c r="AX461">
        <f>_xlfn.IFNA(VLOOKUP($C461,[1]akclindata!$A:$U,7,FALSE),"NA")</f>
        <v>3</v>
      </c>
      <c r="AY461">
        <f>_xlfn.IFNA(VLOOKUP($C461,[1]akclindata!$A:$U,8,FALSE),"NA")</f>
        <v>1.5</v>
      </c>
      <c r="AZ461">
        <f>_xlfn.IFNA(VLOOKUP($C461,[1]akclindata!$A:$U,9,FALSE),"NA")</f>
        <v>1.3</v>
      </c>
      <c r="BA461" t="str">
        <f>_xlfn.IFNA(VLOOKUP($C461,[1]akclindata!$A:$U,10,FALSE),"NA")</f>
        <v>No</v>
      </c>
      <c r="BB461" t="str">
        <f>_xlfn.IFNA(VLOOKUP($C461,[1]akclindata!$A:$U,11,FALSE),"NA")</f>
        <v>No</v>
      </c>
      <c r="BC461" s="1">
        <f>_xlfn.IFNA(VLOOKUP($C461,[1]akclindata!$A:$U,6,FALSE),"NA")</f>
        <v>44169</v>
      </c>
      <c r="BD461" s="1">
        <f>_xlfn.IFNA(VLOOKUP($C461,[1]akclindata!$A:$U,18,FALSE),"NA")</f>
        <v>44386</v>
      </c>
      <c r="BE461" s="1">
        <f>_xlfn.IFNA(VLOOKUP($C461,[1]akclindata!$A:$U,19,FALSE),"NA")</f>
        <v>44722</v>
      </c>
      <c r="BF461" s="1" t="str">
        <f>_xlfn.IFNA(VLOOKUP($C461,[1]akclindata!$A:$U,20,FALSE),"NA")</f>
        <v>No</v>
      </c>
      <c r="BG461">
        <f>_xlfn.IFNA(VLOOKUP($C461,[1]akclindata!$A:$U,21,FALSE),"NA")</f>
        <v>0</v>
      </c>
      <c r="BH461" s="1">
        <f>_xlfn.IFNA(VLOOKUP($C461,[2]Sheet1!$1:$1048576,6,FALSE),_xlfn.IFNA(VLOOKUP($C461,'[2]Transfer 06.03.22'!$1:$1048576,7,FALSE),_xlfn.IFNA(VLOOKUP($C461,'[2]Transfer 06.08.22'!$1:$1048576,7,FALSE),"None")))</f>
        <v>44375</v>
      </c>
    </row>
    <row r="462" spans="1:60" x14ac:dyDescent="0.25">
      <c r="A462" t="s">
        <v>903</v>
      </c>
      <c r="C462" t="s">
        <v>904</v>
      </c>
      <c r="D462">
        <v>0</v>
      </c>
      <c r="E462" s="5">
        <f>VLOOKUP($A462,[1]Sheet1!$1:$1048576,3,FALSE)</f>
        <v>3.6</v>
      </c>
      <c r="F462" s="1">
        <f>VLOOKUP(A462,[1]Sheet1!$1:$1048576,4,FALSE)</f>
        <v>44715</v>
      </c>
      <c r="G462" t="str">
        <f>_xlfn.IFNA(VLOOKUP($A462,[1]Sheet1!$1:$1048576,6,FALSE),"No")</f>
        <v>Yes</v>
      </c>
      <c r="H462" t="s">
        <v>49</v>
      </c>
      <c r="I462" s="1" t="str">
        <f>VLOOKUP($A462,[1]Sheet1!$1:$1048576,12,FALSE)</f>
        <v>HCC</v>
      </c>
      <c r="J462" t="s">
        <v>73</v>
      </c>
      <c r="K462" s="5">
        <v>1</v>
      </c>
      <c r="L462">
        <f>VLOOKUP($A462,[1]Sheet1!$1:$1048576,8,FALSE)</f>
        <v>74</v>
      </c>
      <c r="M462" s="1">
        <f>VLOOKUP($A462,[1]Sheet1!$1:$1048576,9,FALSE)</f>
        <v>44392</v>
      </c>
      <c r="N462" t="str">
        <f>VLOOKUP($A462,[1]Sheet1!$1:$1048576,10,FALSE)</f>
        <v>A</v>
      </c>
      <c r="O462" t="str">
        <f>VLOOKUP($A462,[1]Sheet1!$1:$1048576,11,FALSE)</f>
        <v>B</v>
      </c>
      <c r="P462">
        <f>_xlfn.IFNA(VLOOKUP($C462,[1]akclindata!$A:$U,17,FALSE),"NA")</f>
        <v>28.8</v>
      </c>
      <c r="Q462" t="s">
        <v>40</v>
      </c>
      <c r="S462">
        <f>_xlfn.IFNA(VLOOKUP($C462,[1]akclindata!$A:$U,14,FALSE),"NA")</f>
        <v>29.6</v>
      </c>
      <c r="T462" t="str">
        <f>_xlfn.IFNA(VLOOKUP($C462,[1]akclindata!$A:$U,16,FALSE),"NA")</f>
        <v>PBC</v>
      </c>
      <c r="U462" t="str">
        <f>_xlfn.IFNA(VLOOKUP($C462,[1]akclindata!$A:$U,15,FALSE),"NA")</f>
        <v>W</v>
      </c>
      <c r="X462" s="1">
        <f>VLOOKUP($A462,[1]Sheet1!$1:$1048576,17,FALSE)</f>
        <v>44728</v>
      </c>
      <c r="Y462">
        <f>VLOOKUP($A462,[1]Sheet1!$1:$1048576,18,FALSE)</f>
        <v>17</v>
      </c>
      <c r="Z462" t="str">
        <f>VLOOKUP($A462,[1]Sheet1!$1:$1048576,19,FALSE)</f>
        <v>ZF</v>
      </c>
      <c r="AA462">
        <f>VLOOKUP($A462,[1]Sheet1!$1:$1048576,35,FALSE)</f>
        <v>6.4577777777777774</v>
      </c>
      <c r="AB462">
        <f>VLOOKUP($A462,[1]Sheet1!$1:$1048576,40,FALSE)</f>
        <v>15</v>
      </c>
      <c r="AC462" s="1">
        <f>VLOOKUP($A462,[1]Sheet1!$1:$1048576,44,FALSE)</f>
        <v>44753</v>
      </c>
      <c r="AD462">
        <f>VLOOKUP($A462,[1]Sheet1!$1:$1048576,43,FALSE)</f>
        <v>12</v>
      </c>
      <c r="AE462" t="str">
        <f>VLOOKUP($A462,[1]Sheet1!$1:$1048576,46,FALSE)</f>
        <v>IDT8_UDI_30</v>
      </c>
      <c r="AF462">
        <f>VLOOKUP($A462,[1]Sheet1!$1:$1048576,48,FALSE)</f>
        <v>4</v>
      </c>
      <c r="AG462" t="str">
        <f>VLOOKUP($A462,[1]Sheet1!$1:$1048576,49,FALSE)</f>
        <v>ZF</v>
      </c>
      <c r="AH462">
        <f>VLOOKUP($A462,[1]Sheet1!$1:$1048576,72,FALSE)</f>
        <v>3.4350000000000001</v>
      </c>
      <c r="AI462" s="1">
        <f>VLOOKUP($A462,[1]Sheet1!$1:$1048576,74,FALSE)</f>
        <v>44781</v>
      </c>
      <c r="AV462">
        <f>_xlfn.IFNA(VLOOKUP($C462,[1]akclindata!$A:$U,17,FALSE),"NA")</f>
        <v>28.8</v>
      </c>
      <c r="AW462">
        <f>_xlfn.IFNA(VLOOKUP($C462,[1]akclindata!$A:$U,17,FALSE),"NA")</f>
        <v>28.8</v>
      </c>
      <c r="AX462">
        <f>_xlfn.IFNA(VLOOKUP($C462,[1]akclindata!$A:$U,7,FALSE),"NA")</f>
        <v>3</v>
      </c>
      <c r="AY462">
        <f>_xlfn.IFNA(VLOOKUP($C462,[1]akclindata!$A:$U,8,FALSE),"NA")</f>
        <v>1.5</v>
      </c>
      <c r="AZ462">
        <f>_xlfn.IFNA(VLOOKUP($C462,[1]akclindata!$A:$U,9,FALSE),"NA")</f>
        <v>1.3</v>
      </c>
      <c r="BA462" t="str">
        <f>_xlfn.IFNA(VLOOKUP($C462,[1]akclindata!$A:$U,10,FALSE),"NA")</f>
        <v>No</v>
      </c>
      <c r="BB462" t="str">
        <f>_xlfn.IFNA(VLOOKUP($C462,[1]akclindata!$A:$U,11,FALSE),"NA")</f>
        <v>No</v>
      </c>
      <c r="BC462" s="1">
        <f>_xlfn.IFNA(VLOOKUP($C462,[1]akclindata!$A:$U,6,FALSE),"NA")</f>
        <v>44169</v>
      </c>
      <c r="BD462" s="1">
        <f>_xlfn.IFNA(VLOOKUP($C462,[1]akclindata!$A:$U,18,FALSE),"NA")</f>
        <v>44386</v>
      </c>
      <c r="BE462" s="1">
        <f>_xlfn.IFNA(VLOOKUP($C462,[1]akclindata!$A:$U,19,FALSE),"NA")</f>
        <v>44722</v>
      </c>
      <c r="BF462" s="1" t="str">
        <f>_xlfn.IFNA(VLOOKUP($C462,[1]akclindata!$A:$U,20,FALSE),"NA")</f>
        <v>No</v>
      </c>
      <c r="BG462">
        <f>_xlfn.IFNA(VLOOKUP($C462,[1]akclindata!$A:$U,21,FALSE),"NA")</f>
        <v>0</v>
      </c>
    </row>
    <row r="463" spans="1:60" x14ac:dyDescent="0.25">
      <c r="A463" t="s">
        <v>905</v>
      </c>
      <c r="C463" t="s">
        <v>906</v>
      </c>
      <c r="D463">
        <v>1</v>
      </c>
      <c r="E463" s="5">
        <f>VLOOKUP($A463,[1]Sheet1!$1:$1048576,3,FALSE)</f>
        <v>3</v>
      </c>
      <c r="F463" s="1">
        <f>VLOOKUP(A463,[1]Sheet1!$1:$1048576,4,FALSE)</f>
        <v>44715</v>
      </c>
      <c r="G463" t="str">
        <f>_xlfn.IFNA(VLOOKUP($A463,[1]Sheet1!$1:$1048576,6,FALSE),"No")</f>
        <v>Yes</v>
      </c>
      <c r="H463" t="s">
        <v>49</v>
      </c>
      <c r="I463" s="1" t="str">
        <f>VLOOKUP($A463,[1]Sheet1!$1:$1048576,12,FALSE)</f>
        <v>HCC</v>
      </c>
      <c r="J463" t="s">
        <v>73</v>
      </c>
      <c r="K463" s="5">
        <v>2</v>
      </c>
      <c r="L463">
        <f>VLOOKUP($A463,[1]Sheet1!$1:$1048576,8,FALSE)</f>
        <v>66</v>
      </c>
      <c r="M463" s="1">
        <f>VLOOKUP($A463,[1]Sheet1!$1:$1048576,9,FALSE)</f>
        <v>44452</v>
      </c>
      <c r="N463" t="str">
        <f>VLOOKUP($A463,[1]Sheet1!$1:$1048576,10,FALSE)</f>
        <v>A</v>
      </c>
      <c r="O463" t="str">
        <f>VLOOKUP($A463,[1]Sheet1!$1:$1048576,11,FALSE)</f>
        <v>B</v>
      </c>
      <c r="P463">
        <f>_xlfn.IFNA(VLOOKUP($C463,[1]akclindata!$A:$U,17,FALSE),"NA")</f>
        <v>9.4</v>
      </c>
      <c r="Q463" t="s">
        <v>40</v>
      </c>
      <c r="S463">
        <f>_xlfn.IFNA(VLOOKUP($C463,[1]akclindata!$A:$U,14,FALSE),"NA")</f>
        <v>28.85</v>
      </c>
      <c r="T463" t="str">
        <f>_xlfn.IFNA(VLOOKUP($C463,[1]akclindata!$A:$U,16,FALSE),"NA")</f>
        <v>NAFLD</v>
      </c>
      <c r="U463" t="str">
        <f>_xlfn.IFNA(VLOOKUP($C463,[1]akclindata!$A:$U,15,FALSE),"NA")</f>
        <v>A</v>
      </c>
      <c r="X463" s="1">
        <f>VLOOKUP($A463,[1]Sheet1!$1:$1048576,17,FALSE)</f>
        <v>44728</v>
      </c>
      <c r="Y463">
        <f>VLOOKUP($A463,[1]Sheet1!$1:$1048576,18,FALSE)</f>
        <v>17</v>
      </c>
      <c r="Z463" t="str">
        <f>VLOOKUP($A463,[1]Sheet1!$1:$1048576,19,FALSE)</f>
        <v>ZF</v>
      </c>
      <c r="AA463">
        <f>VLOOKUP($A463,[1]Sheet1!$1:$1048576,35,FALSE)</f>
        <v>3.710999999999999</v>
      </c>
      <c r="AB463">
        <f>VLOOKUP($A463,[1]Sheet1!$1:$1048576,40,FALSE)</f>
        <v>11.132999999999997</v>
      </c>
      <c r="AC463" s="1">
        <f>VLOOKUP($A463,[1]Sheet1!$1:$1048576,44,FALSE)</f>
        <v>44753</v>
      </c>
      <c r="AD463">
        <f>VLOOKUP($A463,[1]Sheet1!$1:$1048576,43,FALSE)</f>
        <v>12</v>
      </c>
      <c r="AE463" t="str">
        <f>VLOOKUP($A463,[1]Sheet1!$1:$1048576,46,FALSE)</f>
        <v>IDT8_UDI_31</v>
      </c>
      <c r="AF463">
        <f>VLOOKUP($A463,[1]Sheet1!$1:$1048576,48,FALSE)</f>
        <v>4</v>
      </c>
      <c r="AG463" t="str">
        <f>VLOOKUP($A463,[1]Sheet1!$1:$1048576,49,FALSE)</f>
        <v>ZF</v>
      </c>
      <c r="AH463">
        <f>VLOOKUP($A463,[1]Sheet1!$1:$1048576,72,FALSE)</f>
        <v>2.5249999999999999</v>
      </c>
      <c r="AI463" s="1">
        <f>VLOOKUP($A463,[1]Sheet1!$1:$1048576,74,FALSE)</f>
        <v>44781</v>
      </c>
      <c r="AV463">
        <f>_xlfn.IFNA(VLOOKUP($C463,[1]akclindata!$A:$U,17,FALSE),"NA")</f>
        <v>9.4</v>
      </c>
      <c r="AW463">
        <f>_xlfn.IFNA(VLOOKUP($C463,[1]akclindata!$A:$U,17,FALSE),"NA")</f>
        <v>9.4</v>
      </c>
      <c r="AX463">
        <f>_xlfn.IFNA(VLOOKUP($C463,[1]akclindata!$A:$U,7,FALSE),"NA")</f>
        <v>1</v>
      </c>
      <c r="AY463">
        <f>_xlfn.IFNA(VLOOKUP($C463,[1]akclindata!$A:$U,8,FALSE),"NA")</f>
        <v>2.2999999999999998</v>
      </c>
      <c r="AZ463">
        <f>_xlfn.IFNA(VLOOKUP($C463,[1]akclindata!$A:$U,9,FALSE),"NA")</f>
        <v>1.8</v>
      </c>
      <c r="BA463" t="str">
        <f>_xlfn.IFNA(VLOOKUP($C463,[1]akclindata!$A:$U,10,FALSE),"NA")</f>
        <v>No</v>
      </c>
      <c r="BB463" t="str">
        <f>_xlfn.IFNA(VLOOKUP($C463,[1]akclindata!$A:$U,11,FALSE),"NA")</f>
        <v>No</v>
      </c>
      <c r="BC463" s="1">
        <f>_xlfn.IFNA(VLOOKUP($C463,[1]akclindata!$A:$U,6,FALSE),"NA")</f>
        <v>44426</v>
      </c>
      <c r="BD463" s="1">
        <f>_xlfn.IFNA(VLOOKUP($C463,[1]akclindata!$A:$U,18,FALSE),"NA")</f>
        <v>44652</v>
      </c>
      <c r="BE463" s="1">
        <f>_xlfn.IFNA(VLOOKUP($C463,[1]akclindata!$A:$U,19,FALSE),"NA")</f>
        <v>44727</v>
      </c>
      <c r="BF463" s="1" t="str">
        <f>_xlfn.IFNA(VLOOKUP($C463,[1]akclindata!$A:$U,20,FALSE),"NA")</f>
        <v>No</v>
      </c>
      <c r="BG463">
        <f>_xlfn.IFNA(VLOOKUP($C463,[1]akclindata!$A:$U,21,FALSE),"NA")</f>
        <v>0</v>
      </c>
      <c r="BH463" s="1" t="str">
        <f>_xlfn.IFNA(VLOOKUP($C463,[2]Sheet1!$1:$1048576,6,FALSE),_xlfn.IFNA(VLOOKUP($C463,'[2]Transfer 06.03.22'!$1:$1048576,7,FALSE),_xlfn.IFNA(VLOOKUP($C463,'[2]Transfer 06.08.22'!$1:$1048576,7,FALSE),"None")))</f>
        <v>No Prior Treatment</v>
      </c>
    </row>
    <row r="464" spans="1:60" x14ac:dyDescent="0.25">
      <c r="A464" t="s">
        <v>907</v>
      </c>
      <c r="C464" t="s">
        <v>908</v>
      </c>
      <c r="D464">
        <v>0</v>
      </c>
      <c r="E464" s="5">
        <f>VLOOKUP($A464,[1]Sheet1!$1:$1048576,3,FALSE)</f>
        <v>3</v>
      </c>
      <c r="F464" s="1">
        <f>VLOOKUP(A464,[1]Sheet1!$1:$1048576,4,FALSE)</f>
        <v>44715</v>
      </c>
      <c r="G464" t="str">
        <f>_xlfn.IFNA(VLOOKUP($A464,[1]Sheet1!$1:$1048576,6,FALSE),"No")</f>
        <v>Yes</v>
      </c>
      <c r="H464" t="s">
        <v>49</v>
      </c>
      <c r="I464" s="1" t="str">
        <f>VLOOKUP($A464,[1]Sheet1!$1:$1048576,12,FALSE)</f>
        <v>HCC</v>
      </c>
      <c r="J464" t="s">
        <v>73</v>
      </c>
      <c r="K464" s="5">
        <v>2</v>
      </c>
      <c r="L464">
        <f>VLOOKUP($A464,[1]Sheet1!$1:$1048576,8,FALSE)</f>
        <v>66</v>
      </c>
      <c r="M464" s="1">
        <f>VLOOKUP($A464,[1]Sheet1!$1:$1048576,9,FALSE)</f>
        <v>44545</v>
      </c>
      <c r="N464" t="str">
        <f>VLOOKUP($A464,[1]Sheet1!$1:$1048576,10,FALSE)</f>
        <v>A</v>
      </c>
      <c r="O464" t="str">
        <f>VLOOKUP($A464,[1]Sheet1!$1:$1048576,11,FALSE)</f>
        <v>B</v>
      </c>
      <c r="P464">
        <f>_xlfn.IFNA(VLOOKUP($C464,[1]akclindata!$A:$U,17,FALSE),"NA")</f>
        <v>9.4</v>
      </c>
      <c r="Q464" t="s">
        <v>40</v>
      </c>
      <c r="S464">
        <f>_xlfn.IFNA(VLOOKUP($C464,[1]akclindata!$A:$U,14,FALSE),"NA")</f>
        <v>28.85</v>
      </c>
      <c r="T464" t="str">
        <f>_xlfn.IFNA(VLOOKUP($C464,[1]akclindata!$A:$U,16,FALSE),"NA")</f>
        <v>NAFLD</v>
      </c>
      <c r="U464" t="str">
        <f>_xlfn.IFNA(VLOOKUP($C464,[1]akclindata!$A:$U,15,FALSE),"NA")</f>
        <v>A</v>
      </c>
      <c r="X464" s="1">
        <f>VLOOKUP($A464,[1]Sheet1!$1:$1048576,17,FALSE)</f>
        <v>44728</v>
      </c>
      <c r="Y464">
        <f>VLOOKUP($A464,[1]Sheet1!$1:$1048576,18,FALSE)</f>
        <v>17</v>
      </c>
      <c r="Z464" t="str">
        <f>VLOOKUP($A464,[1]Sheet1!$1:$1048576,19,FALSE)</f>
        <v>ZF</v>
      </c>
      <c r="AA464">
        <f>VLOOKUP($A464,[1]Sheet1!$1:$1048576,35,FALSE)</f>
        <v>5.0475000000000012</v>
      </c>
      <c r="AB464">
        <f>VLOOKUP($A464,[1]Sheet1!$1:$1048576,40,FALSE)</f>
        <v>14.133000000000003</v>
      </c>
      <c r="AC464" s="1">
        <f>VLOOKUP($A464,[1]Sheet1!$1:$1048576,44,FALSE)</f>
        <v>44753</v>
      </c>
      <c r="AD464">
        <f>VLOOKUP($A464,[1]Sheet1!$1:$1048576,43,FALSE)</f>
        <v>12</v>
      </c>
      <c r="AE464" t="str">
        <f>VLOOKUP($A464,[1]Sheet1!$1:$1048576,46,FALSE)</f>
        <v>IDT8_UDI_32</v>
      </c>
      <c r="AF464">
        <f>VLOOKUP($A464,[1]Sheet1!$1:$1048576,48,FALSE)</f>
        <v>4</v>
      </c>
      <c r="AG464" t="str">
        <f>VLOOKUP($A464,[1]Sheet1!$1:$1048576,49,FALSE)</f>
        <v>ZF</v>
      </c>
      <c r="AH464">
        <f>VLOOKUP($A464,[1]Sheet1!$1:$1048576,72,FALSE)</f>
        <v>0.64</v>
      </c>
      <c r="AI464" s="1">
        <f>VLOOKUP($A464,[1]Sheet1!$1:$1048576,74,FALSE)</f>
        <v>44781</v>
      </c>
      <c r="AV464">
        <f>_xlfn.IFNA(VLOOKUP($C464,[1]akclindata!$A:$U,17,FALSE),"NA")</f>
        <v>9.4</v>
      </c>
      <c r="AW464">
        <f>_xlfn.IFNA(VLOOKUP($C464,[1]akclindata!$A:$U,17,FALSE),"NA")</f>
        <v>9.4</v>
      </c>
      <c r="AX464">
        <f>_xlfn.IFNA(VLOOKUP($C464,[1]akclindata!$A:$U,7,FALSE),"NA")</f>
        <v>1</v>
      </c>
      <c r="AY464">
        <f>_xlfn.IFNA(VLOOKUP($C464,[1]akclindata!$A:$U,8,FALSE),"NA")</f>
        <v>2.2999999999999998</v>
      </c>
      <c r="AZ464">
        <f>_xlfn.IFNA(VLOOKUP($C464,[1]akclindata!$A:$U,9,FALSE),"NA")</f>
        <v>1.8</v>
      </c>
      <c r="BA464" t="str">
        <f>_xlfn.IFNA(VLOOKUP($C464,[1]akclindata!$A:$U,10,FALSE),"NA")</f>
        <v>No</v>
      </c>
      <c r="BB464" t="str">
        <f>_xlfn.IFNA(VLOOKUP($C464,[1]akclindata!$A:$U,11,FALSE),"NA")</f>
        <v>No</v>
      </c>
      <c r="BC464" s="1">
        <f>_xlfn.IFNA(VLOOKUP($C464,[1]akclindata!$A:$U,6,FALSE),"NA")</f>
        <v>44426</v>
      </c>
      <c r="BD464" s="1">
        <f>_xlfn.IFNA(VLOOKUP($C464,[1]akclindata!$A:$U,18,FALSE),"NA")</f>
        <v>44652</v>
      </c>
      <c r="BE464" s="1">
        <f>_xlfn.IFNA(VLOOKUP($C464,[1]akclindata!$A:$U,19,FALSE),"NA")</f>
        <v>44727</v>
      </c>
      <c r="BF464" s="1" t="str">
        <f>_xlfn.IFNA(VLOOKUP($C464,[1]akclindata!$A:$U,20,FALSE),"NA")</f>
        <v>No</v>
      </c>
      <c r="BG464">
        <f>_xlfn.IFNA(VLOOKUP($C464,[1]akclindata!$A:$U,21,FALSE),"NA")</f>
        <v>0</v>
      </c>
      <c r="BH464" s="1">
        <f>_xlfn.IFNA(VLOOKUP($C464,[2]Sheet1!$1:$1048576,6,FALSE),_xlfn.IFNA(VLOOKUP($C464,'[2]Transfer 06.03.22'!$1:$1048576,7,FALSE),_xlfn.IFNA(VLOOKUP($C464,'[2]Transfer 06.08.22'!$1:$1048576,7,FALSE),"None")))</f>
        <v>44508</v>
      </c>
    </row>
    <row r="465" spans="1:60" x14ac:dyDescent="0.25">
      <c r="A465" t="s">
        <v>909</v>
      </c>
      <c r="C465" t="s">
        <v>910</v>
      </c>
      <c r="D465">
        <v>0</v>
      </c>
      <c r="E465" s="5">
        <f>VLOOKUP($A465,[1]Sheet1!$1:$1048576,3,FALSE)</f>
        <v>2.5</v>
      </c>
      <c r="F465" s="1">
        <f>VLOOKUP(A465,[1]Sheet1!$1:$1048576,4,FALSE)</f>
        <v>44715</v>
      </c>
      <c r="G465" t="str">
        <f>_xlfn.IFNA(VLOOKUP($A465,[1]Sheet1!$1:$1048576,6,FALSE),"No")</f>
        <v>Yes</v>
      </c>
      <c r="H465" t="s">
        <v>49</v>
      </c>
      <c r="I465" s="1" t="str">
        <f>VLOOKUP($A465,[1]Sheet1!$1:$1048576,12,FALSE)</f>
        <v>HCC</v>
      </c>
      <c r="J465" t="s">
        <v>73</v>
      </c>
      <c r="K465" s="5">
        <v>2</v>
      </c>
      <c r="L465">
        <f>VLOOKUP($A465,[1]Sheet1!$1:$1048576,8,FALSE)</f>
        <v>66</v>
      </c>
      <c r="M465" s="1">
        <f>VLOOKUP($A465,[1]Sheet1!$1:$1048576,9,FALSE)</f>
        <v>44652</v>
      </c>
      <c r="N465" t="str">
        <f>VLOOKUP($A465,[1]Sheet1!$1:$1048576,10,FALSE)</f>
        <v>A</v>
      </c>
      <c r="O465" t="str">
        <f>VLOOKUP($A465,[1]Sheet1!$1:$1048576,11,FALSE)</f>
        <v>B</v>
      </c>
      <c r="P465">
        <f>_xlfn.IFNA(VLOOKUP($C465,[1]akclindata!$A:$U,17,FALSE),"NA")</f>
        <v>9.4</v>
      </c>
      <c r="Q465" t="s">
        <v>40</v>
      </c>
      <c r="S465">
        <f>_xlfn.IFNA(VLOOKUP($C465,[1]akclindata!$A:$U,14,FALSE),"NA")</f>
        <v>28.85</v>
      </c>
      <c r="T465" t="str">
        <f>_xlfn.IFNA(VLOOKUP($C465,[1]akclindata!$A:$U,16,FALSE),"NA")</f>
        <v>NAFLD</v>
      </c>
      <c r="U465" t="str">
        <f>_xlfn.IFNA(VLOOKUP($C465,[1]akclindata!$A:$U,15,FALSE),"NA")</f>
        <v>A</v>
      </c>
      <c r="X465" s="1">
        <f>VLOOKUP($A465,[1]Sheet1!$1:$1048576,17,FALSE)</f>
        <v>44728</v>
      </c>
      <c r="Y465">
        <f>VLOOKUP($A465,[1]Sheet1!$1:$1048576,18,FALSE)</f>
        <v>17</v>
      </c>
      <c r="Z465" t="str">
        <f>VLOOKUP($A465,[1]Sheet1!$1:$1048576,19,FALSE)</f>
        <v>ZF</v>
      </c>
      <c r="AA465">
        <f>VLOOKUP($A465,[1]Sheet1!$1:$1048576,35,FALSE)</f>
        <v>41.697708333333338</v>
      </c>
      <c r="AB465">
        <f>VLOOKUP($A465,[1]Sheet1!$1:$1048576,40,FALSE)</f>
        <v>15</v>
      </c>
      <c r="AC465" s="1">
        <f>VLOOKUP($A465,[1]Sheet1!$1:$1048576,44,FALSE)</f>
        <v>44753</v>
      </c>
      <c r="AD465">
        <f>VLOOKUP($A465,[1]Sheet1!$1:$1048576,43,FALSE)</f>
        <v>12</v>
      </c>
      <c r="AE465" t="str">
        <f>VLOOKUP($A465,[1]Sheet1!$1:$1048576,46,FALSE)</f>
        <v>IDT8_UDI_33</v>
      </c>
      <c r="AF465">
        <f>VLOOKUP($A465,[1]Sheet1!$1:$1048576,48,FALSE)</f>
        <v>4</v>
      </c>
      <c r="AG465" t="str">
        <f>VLOOKUP($A465,[1]Sheet1!$1:$1048576,49,FALSE)</f>
        <v>ZF</v>
      </c>
      <c r="AH465">
        <f>VLOOKUP($A465,[1]Sheet1!$1:$1048576,72,FALSE)</f>
        <v>0.22</v>
      </c>
      <c r="AI465" s="1">
        <f>VLOOKUP($A465,[1]Sheet1!$1:$1048576,74,FALSE)</f>
        <v>44781</v>
      </c>
      <c r="AV465">
        <f>_xlfn.IFNA(VLOOKUP($C465,[1]akclindata!$A:$U,17,FALSE),"NA")</f>
        <v>9.4</v>
      </c>
      <c r="AW465">
        <f>_xlfn.IFNA(VLOOKUP($C465,[1]akclindata!$A:$U,17,FALSE),"NA")</f>
        <v>9.4</v>
      </c>
      <c r="AX465">
        <f>_xlfn.IFNA(VLOOKUP($C465,[1]akclindata!$A:$U,7,FALSE),"NA")</f>
        <v>1</v>
      </c>
      <c r="AY465">
        <f>_xlfn.IFNA(VLOOKUP($C465,[1]akclindata!$A:$U,8,FALSE),"NA")</f>
        <v>2.2999999999999998</v>
      </c>
      <c r="AZ465">
        <f>_xlfn.IFNA(VLOOKUP($C465,[1]akclindata!$A:$U,9,FALSE),"NA")</f>
        <v>1.8</v>
      </c>
      <c r="BA465" t="str">
        <f>_xlfn.IFNA(VLOOKUP($C465,[1]akclindata!$A:$U,10,FALSE),"NA")</f>
        <v>No</v>
      </c>
      <c r="BB465" t="str">
        <f>_xlfn.IFNA(VLOOKUP($C465,[1]akclindata!$A:$U,11,FALSE),"NA")</f>
        <v>No</v>
      </c>
      <c r="BC465" s="1">
        <f>_xlfn.IFNA(VLOOKUP($C465,[1]akclindata!$A:$U,6,FALSE),"NA")</f>
        <v>44426</v>
      </c>
      <c r="BD465" s="1">
        <f>_xlfn.IFNA(VLOOKUP($C465,[1]akclindata!$A:$U,18,FALSE),"NA")</f>
        <v>44652</v>
      </c>
      <c r="BE465" s="1">
        <f>_xlfn.IFNA(VLOOKUP($C465,[1]akclindata!$A:$U,19,FALSE),"NA")</f>
        <v>44727</v>
      </c>
      <c r="BF465" s="1" t="str">
        <f>_xlfn.IFNA(VLOOKUP($C465,[1]akclindata!$A:$U,20,FALSE),"NA")</f>
        <v>No</v>
      </c>
      <c r="BG465">
        <f>_xlfn.IFNA(VLOOKUP($C465,[1]akclindata!$A:$U,21,FALSE),"NA")</f>
        <v>0</v>
      </c>
    </row>
    <row r="466" spans="1:60" x14ac:dyDescent="0.25">
      <c r="A466" t="s">
        <v>911</v>
      </c>
      <c r="C466" t="s">
        <v>912</v>
      </c>
      <c r="D466">
        <v>0</v>
      </c>
      <c r="E466" s="5">
        <f>VLOOKUP($A466,[1]Sheet1!$1:$1048576,3,FALSE)</f>
        <v>3</v>
      </c>
      <c r="F466" s="1">
        <f>VLOOKUP(A466,[1]Sheet1!$1:$1048576,4,FALSE)</f>
        <v>44715</v>
      </c>
      <c r="G466" t="str">
        <f>_xlfn.IFNA(VLOOKUP($A466,[1]Sheet1!$1:$1048576,6,FALSE),"No")</f>
        <v>Yes</v>
      </c>
      <c r="H466" t="s">
        <v>49</v>
      </c>
      <c r="I466" s="1" t="str">
        <f>VLOOKUP($A466,[1]Sheet1!$1:$1048576,12,FALSE)</f>
        <v>HCC</v>
      </c>
      <c r="J466" t="s">
        <v>73</v>
      </c>
      <c r="K466" s="5">
        <v>2</v>
      </c>
      <c r="L466">
        <f>VLOOKUP($A466,[1]Sheet1!$1:$1048576,8,FALSE)</f>
        <v>66</v>
      </c>
      <c r="M466" s="1">
        <f>VLOOKUP($A466,[1]Sheet1!$1:$1048576,9,FALSE)</f>
        <v>44657</v>
      </c>
      <c r="N466" t="str">
        <f>VLOOKUP($A466,[1]Sheet1!$1:$1048576,10,FALSE)</f>
        <v>A</v>
      </c>
      <c r="O466" t="str">
        <f>VLOOKUP($A466,[1]Sheet1!$1:$1048576,11,FALSE)</f>
        <v>B</v>
      </c>
      <c r="P466">
        <f>_xlfn.IFNA(VLOOKUP($C466,[1]akclindata!$A:$U,17,FALSE),"NA")</f>
        <v>9.4</v>
      </c>
      <c r="Q466" t="s">
        <v>40</v>
      </c>
      <c r="S466">
        <f>_xlfn.IFNA(VLOOKUP($C466,[1]akclindata!$A:$U,14,FALSE),"NA")</f>
        <v>28.85</v>
      </c>
      <c r="T466" t="str">
        <f>_xlfn.IFNA(VLOOKUP($C466,[1]akclindata!$A:$U,16,FALSE),"NA")</f>
        <v>NAFLD</v>
      </c>
      <c r="U466" t="str">
        <f>_xlfn.IFNA(VLOOKUP($C466,[1]akclindata!$A:$U,15,FALSE),"NA")</f>
        <v>A</v>
      </c>
      <c r="X466" s="1">
        <f>VLOOKUP($A466,[1]Sheet1!$1:$1048576,17,FALSE)</f>
        <v>44728</v>
      </c>
      <c r="Y466">
        <f>VLOOKUP($A466,[1]Sheet1!$1:$1048576,18,FALSE)</f>
        <v>17</v>
      </c>
      <c r="Z466" t="str">
        <f>VLOOKUP($A466,[1]Sheet1!$1:$1048576,19,FALSE)</f>
        <v>ZF</v>
      </c>
      <c r="AA466">
        <f>VLOOKUP($A466,[1]Sheet1!$1:$1048576,35,FALSE)</f>
        <v>59.847678571428574</v>
      </c>
      <c r="AB466">
        <f>VLOOKUP($A466,[1]Sheet1!$1:$1048576,40,FALSE)</f>
        <v>15</v>
      </c>
      <c r="AC466" s="1">
        <f>VLOOKUP($A466,[1]Sheet1!$1:$1048576,44,FALSE)</f>
        <v>44753</v>
      </c>
      <c r="AD466">
        <f>VLOOKUP($A466,[1]Sheet1!$1:$1048576,43,FALSE)</f>
        <v>12</v>
      </c>
      <c r="AE466" t="str">
        <f>VLOOKUP($A466,[1]Sheet1!$1:$1048576,46,FALSE)</f>
        <v>IDT8_UDI_37</v>
      </c>
      <c r="AF466">
        <f>VLOOKUP($A466,[1]Sheet1!$1:$1048576,48,FALSE)</f>
        <v>4</v>
      </c>
      <c r="AG466" t="str">
        <f>VLOOKUP($A466,[1]Sheet1!$1:$1048576,49,FALSE)</f>
        <v>ZF</v>
      </c>
      <c r="AH466">
        <f>VLOOKUP($A466,[1]Sheet1!$1:$1048576,72,FALSE)</f>
        <v>0.28999999999999998</v>
      </c>
      <c r="AI466" s="1">
        <f>VLOOKUP($A466,[1]Sheet1!$1:$1048576,74,FALSE)</f>
        <v>44781</v>
      </c>
      <c r="AV466">
        <f>_xlfn.IFNA(VLOOKUP($C466,[1]akclindata!$A:$U,17,FALSE),"NA")</f>
        <v>9.4</v>
      </c>
      <c r="AW466">
        <f>_xlfn.IFNA(VLOOKUP($C466,[1]akclindata!$A:$U,17,FALSE),"NA")</f>
        <v>9.4</v>
      </c>
      <c r="AX466">
        <f>_xlfn.IFNA(VLOOKUP($C466,[1]akclindata!$A:$U,7,FALSE),"NA")</f>
        <v>1</v>
      </c>
      <c r="AY466">
        <f>_xlfn.IFNA(VLOOKUP($C466,[1]akclindata!$A:$U,8,FALSE),"NA")</f>
        <v>2.2999999999999998</v>
      </c>
      <c r="AZ466">
        <f>_xlfn.IFNA(VLOOKUP($C466,[1]akclindata!$A:$U,9,FALSE),"NA")</f>
        <v>1.8</v>
      </c>
      <c r="BA466" t="str">
        <f>_xlfn.IFNA(VLOOKUP($C466,[1]akclindata!$A:$U,10,FALSE),"NA")</f>
        <v>No</v>
      </c>
      <c r="BB466" t="str">
        <f>_xlfn.IFNA(VLOOKUP($C466,[1]akclindata!$A:$U,11,FALSE),"NA")</f>
        <v>No</v>
      </c>
      <c r="BC466" s="1">
        <f>_xlfn.IFNA(VLOOKUP($C466,[1]akclindata!$A:$U,6,FALSE),"NA")</f>
        <v>44426</v>
      </c>
      <c r="BD466" s="1">
        <f>_xlfn.IFNA(VLOOKUP($C466,[1]akclindata!$A:$U,18,FALSE),"NA")</f>
        <v>44652</v>
      </c>
      <c r="BE466" s="1">
        <f>_xlfn.IFNA(VLOOKUP($C466,[1]akclindata!$A:$U,19,FALSE),"NA")</f>
        <v>44727</v>
      </c>
      <c r="BF466" s="1" t="str">
        <f>_xlfn.IFNA(VLOOKUP($C466,[1]akclindata!$A:$U,20,FALSE),"NA")</f>
        <v>No</v>
      </c>
      <c r="BG466">
        <f>_xlfn.IFNA(VLOOKUP($C466,[1]akclindata!$A:$U,21,FALSE),"NA")</f>
        <v>0</v>
      </c>
    </row>
    <row r="467" spans="1:60" x14ac:dyDescent="0.25">
      <c r="A467" t="s">
        <v>913</v>
      </c>
      <c r="C467" t="s">
        <v>914</v>
      </c>
      <c r="D467">
        <v>0</v>
      </c>
      <c r="E467" s="5">
        <f>VLOOKUP($A467,[1]Sheet1!$1:$1048576,3,FALSE)</f>
        <v>2.7</v>
      </c>
      <c r="F467" s="1">
        <f>VLOOKUP(A467,[1]Sheet1!$1:$1048576,4,FALSE)</f>
        <v>44715</v>
      </c>
      <c r="G467" t="str">
        <f>_xlfn.IFNA(VLOOKUP($A467,[1]Sheet1!$1:$1048576,6,FALSE),"No")</f>
        <v>Yes</v>
      </c>
      <c r="H467" t="s">
        <v>49</v>
      </c>
      <c r="I467" s="1" t="str">
        <f>VLOOKUP($A467,[1]Sheet1!$1:$1048576,12,FALSE)</f>
        <v>HCC</v>
      </c>
      <c r="J467" t="s">
        <v>73</v>
      </c>
      <c r="K467" s="5">
        <v>2</v>
      </c>
      <c r="L467">
        <f>VLOOKUP($A467,[1]Sheet1!$1:$1048576,8,FALSE)</f>
        <v>67</v>
      </c>
      <c r="M467" s="1">
        <f>VLOOKUP($A467,[1]Sheet1!$1:$1048576,9,FALSE)</f>
        <v>43432</v>
      </c>
      <c r="N467">
        <f>VLOOKUP($A467,[1]Sheet1!$1:$1048576,10,FALSE)</f>
        <v>0</v>
      </c>
      <c r="O467">
        <f>VLOOKUP($A467,[1]Sheet1!$1:$1048576,11,FALSE)</f>
        <v>0</v>
      </c>
      <c r="P467">
        <f>_xlfn.IFNA(VLOOKUP($C467,[1]akclindata!$A:$U,17,FALSE),"NA")</f>
        <v>0</v>
      </c>
      <c r="Q467" t="s">
        <v>40</v>
      </c>
      <c r="S467">
        <f>_xlfn.IFNA(VLOOKUP($C467,[1]akclindata!$A:$U,14,FALSE),"NA")</f>
        <v>0</v>
      </c>
      <c r="T467">
        <f>_xlfn.IFNA(VLOOKUP($C467,[1]akclindata!$A:$U,16,FALSE),"NA")</f>
        <v>0</v>
      </c>
      <c r="U467" t="str">
        <f>_xlfn.IFNA(VLOOKUP($C467,[1]akclindata!$A:$U,15,FALSE),"NA")</f>
        <v>W</v>
      </c>
      <c r="X467" s="1">
        <f>VLOOKUP($A467,[1]Sheet1!$1:$1048576,17,FALSE)</f>
        <v>44728</v>
      </c>
      <c r="Y467">
        <f>VLOOKUP($A467,[1]Sheet1!$1:$1048576,18,FALSE)</f>
        <v>17</v>
      </c>
      <c r="Z467" t="str">
        <f>VLOOKUP($A467,[1]Sheet1!$1:$1048576,19,FALSE)</f>
        <v>ZF</v>
      </c>
      <c r="AA467">
        <f>VLOOKUP($A467,[1]Sheet1!$1:$1048576,35,FALSE)</f>
        <v>2.2765384615384612</v>
      </c>
      <c r="AB467">
        <f>VLOOKUP($A467,[1]Sheet1!$1:$1048576,40,FALSE)</f>
        <v>5.9189999999999996</v>
      </c>
      <c r="AC467" s="1">
        <f>VLOOKUP($A467,[1]Sheet1!$1:$1048576,44,FALSE)</f>
        <v>44753</v>
      </c>
      <c r="AD467">
        <f>VLOOKUP($A467,[1]Sheet1!$1:$1048576,43,FALSE)</f>
        <v>12</v>
      </c>
      <c r="AE467" t="str">
        <f>VLOOKUP($A467,[1]Sheet1!$1:$1048576,46,FALSE)</f>
        <v>IDT8_UDI_38</v>
      </c>
      <c r="AF467">
        <f>VLOOKUP($A467,[1]Sheet1!$1:$1048576,48,FALSE)</f>
        <v>4</v>
      </c>
      <c r="AG467" t="str">
        <f>VLOOKUP($A467,[1]Sheet1!$1:$1048576,49,FALSE)</f>
        <v>ZF</v>
      </c>
      <c r="AH467">
        <f>VLOOKUP($A467,[1]Sheet1!$1:$1048576,72,FALSE)</f>
        <v>8.5</v>
      </c>
      <c r="AI467" s="1">
        <f>VLOOKUP($A467,[1]Sheet1!$1:$1048576,74,FALSE)</f>
        <v>44781</v>
      </c>
      <c r="AV467">
        <f>_xlfn.IFNA(VLOOKUP($C467,[1]akclindata!$A:$U,17,FALSE),"NA")</f>
        <v>0</v>
      </c>
      <c r="AW467">
        <f>_xlfn.IFNA(VLOOKUP($C467,[1]akclindata!$A:$U,17,FALSE),"NA")</f>
        <v>0</v>
      </c>
      <c r="AX467">
        <f>_xlfn.IFNA(VLOOKUP($C467,[1]akclindata!$A:$U,7,FALSE),"NA")</f>
        <v>0</v>
      </c>
      <c r="AY467">
        <f>_xlfn.IFNA(VLOOKUP($C467,[1]akclindata!$A:$U,8,FALSE),"NA")</f>
        <v>0</v>
      </c>
      <c r="AZ467">
        <f>_xlfn.IFNA(VLOOKUP($C467,[1]akclindata!$A:$U,9,FALSE),"NA")</f>
        <v>0</v>
      </c>
      <c r="BA467">
        <f>_xlfn.IFNA(VLOOKUP($C467,[1]akclindata!$A:$U,10,FALSE),"NA")</f>
        <v>0</v>
      </c>
      <c r="BB467">
        <f>_xlfn.IFNA(VLOOKUP($C467,[1]akclindata!$A:$U,11,FALSE),"NA")</f>
        <v>0</v>
      </c>
      <c r="BC467" s="1">
        <f>_xlfn.IFNA(VLOOKUP($C467,[1]akclindata!$A:$U,6,FALSE),"NA")</f>
        <v>0</v>
      </c>
      <c r="BD467" s="1">
        <f>_xlfn.IFNA(VLOOKUP($C467,[1]akclindata!$A:$U,18,FALSE),"NA")</f>
        <v>0</v>
      </c>
      <c r="BE467" s="1">
        <f>_xlfn.IFNA(VLOOKUP($C467,[1]akclindata!$A:$U,19,FALSE),"NA")</f>
        <v>0</v>
      </c>
      <c r="BF467" s="1">
        <f>_xlfn.IFNA(VLOOKUP($C467,[1]akclindata!$A:$U,20,FALSE),"NA")</f>
        <v>0</v>
      </c>
      <c r="BG467">
        <f>_xlfn.IFNA(VLOOKUP($C467,[1]akclindata!$A:$U,21,FALSE),"NA")</f>
        <v>0</v>
      </c>
    </row>
    <row r="468" spans="1:60" x14ac:dyDescent="0.25">
      <c r="A468" t="s">
        <v>915</v>
      </c>
      <c r="C468">
        <v>30086</v>
      </c>
      <c r="D468">
        <v>1</v>
      </c>
      <c r="E468" s="5">
        <f>VLOOKUP($A468,[1]Sheet1!$1:$1048576,3,FALSE)</f>
        <v>1</v>
      </c>
      <c r="F468" s="1">
        <f>VLOOKUP(A468,[1]Sheet1!$1:$1048576,4,FALSE)</f>
        <v>44673</v>
      </c>
      <c r="G468" t="str">
        <f>_xlfn.IFNA(VLOOKUP($A468,[1]Sheet1!$1:$1048576,6,FALSE),"No")</f>
        <v>No</v>
      </c>
      <c r="H468" t="s">
        <v>49</v>
      </c>
      <c r="I468" s="1" t="str">
        <f>VLOOKUP($A468,[1]Sheet1!$1:$1048576,12,FALSE)</f>
        <v>HCV</v>
      </c>
      <c r="J468" t="s">
        <v>1042</v>
      </c>
      <c r="K468" s="5">
        <v>1</v>
      </c>
      <c r="L468">
        <f>VLOOKUP($A468,[1]Sheet1!$1:$1048576,8,FALSE)</f>
        <v>61.442847364818597</v>
      </c>
      <c r="M468" s="1">
        <f>VLOOKUP($A468,[1]Sheet1!$1:$1048576,9,FALSE)</f>
        <v>42171</v>
      </c>
      <c r="N468" t="str">
        <f>VLOOKUP($A468,[1]Sheet1!$1:$1048576,10,FALSE)</f>
        <v>N</v>
      </c>
      <c r="O468">
        <f>VLOOKUP($A468,[1]Sheet1!$1:$1048576,11,FALSE)</f>
        <v>0</v>
      </c>
      <c r="P468" t="str">
        <f>_xlfn.IFNA(VLOOKUP($C468,[1]akclindata!$A:$U,17,FALSE),"NA")</f>
        <v>NA</v>
      </c>
      <c r="Q468" t="s">
        <v>40</v>
      </c>
      <c r="S468">
        <f>_xlfn.IFNA(VLOOKUP($C468,[1]Sheet7!$A:$T,15,FALSE),"NA")</f>
        <v>31.854900167657402</v>
      </c>
      <c r="T468" t="str">
        <f>_xlfn.IFNA(VLOOKUP($C468,[1]akclindata!$A:$U,16,FALSE),"NA")</f>
        <v>NA</v>
      </c>
      <c r="U468" t="str">
        <f>IF(VLOOKUP($C468,[1]Sheet7!$A:$T,14,FALSE)=1,"Black","Unknown")</f>
        <v>Black</v>
      </c>
      <c r="X468" s="1">
        <f>VLOOKUP($A468,[1]Sheet1!$1:$1048576,17,FALSE)</f>
        <v>44718</v>
      </c>
      <c r="Y468">
        <f>VLOOKUP($A468,[1]Sheet1!$1:$1048576,18,FALSE)</f>
        <v>13</v>
      </c>
      <c r="Z468" t="str">
        <f>VLOOKUP($A468,[1]Sheet1!$1:$1048576,19,FALSE)</f>
        <v>ZF</v>
      </c>
      <c r="AA468">
        <f>VLOOKUP($A468,[1]Sheet1!$1:$1048576,35,FALSE)</f>
        <v>11.755000000000001</v>
      </c>
      <c r="AB468">
        <f>VLOOKUP($A468,[1]Sheet1!$1:$1048576,40,FALSE)</f>
        <v>11.755000000000001</v>
      </c>
      <c r="AC468" s="1">
        <f>VLOOKUP($A468,[1]Sheet1!$1:$1048576,44,FALSE)</f>
        <v>44760</v>
      </c>
      <c r="AD468">
        <f>VLOOKUP($A468,[1]Sheet1!$1:$1048576,43,FALSE)</f>
        <v>13</v>
      </c>
      <c r="AE468" t="str">
        <f>VLOOKUP($A468,[1]Sheet1!$1:$1048576,46,FALSE)</f>
        <v>IDT8_UDI_40</v>
      </c>
      <c r="AF468">
        <f>VLOOKUP($A468,[1]Sheet1!$1:$1048576,48,FALSE)</f>
        <v>4</v>
      </c>
      <c r="AG468" t="str">
        <f>VLOOKUP($A468,[1]Sheet1!$1:$1048576,49,FALSE)</f>
        <v>ZF</v>
      </c>
      <c r="AH468">
        <f>VLOOKUP($A468,[1]Sheet1!$1:$1048576,72,FALSE)</f>
        <v>1.92</v>
      </c>
      <c r="AI468" s="1">
        <f>VLOOKUP($A468,[1]Sheet1!$1:$1048576,74,FALSE)</f>
        <v>44781</v>
      </c>
      <c r="AV468" t="str">
        <f>_xlfn.IFNA(VLOOKUP($C468,[1]akclindata!$A:$U,17,FALSE),"NA")</f>
        <v>NA</v>
      </c>
      <c r="AW468" t="str">
        <f>_xlfn.IFNA(VLOOKUP($C468,[1]akclindata!$A:$U,17,FALSE),"NA")</f>
        <v>NA</v>
      </c>
      <c r="AX468" t="str">
        <f>_xlfn.IFNA(VLOOKUP($C468,[1]akclindata!$A:$U,7,FALSE),"NA")</f>
        <v>NA</v>
      </c>
      <c r="AY468" t="str">
        <f>_xlfn.IFNA(VLOOKUP($C468,[1]akclindata!$A:$U,8,FALSE),"NA")</f>
        <v>NA</v>
      </c>
      <c r="AZ468" t="str">
        <f>_xlfn.IFNA(VLOOKUP($C468,[1]akclindata!$A:$U,9,FALSE),"NA")</f>
        <v>NA</v>
      </c>
      <c r="BA468" t="str">
        <f>_xlfn.IFNA(VLOOKUP($C468,[1]akclindata!$A:$U,10,FALSE),"NA")</f>
        <v>NA</v>
      </c>
      <c r="BB468" t="str">
        <f>_xlfn.IFNA(VLOOKUP($C468,[1]akclindata!$A:$U,11,FALSE),"NA")</f>
        <v>NA</v>
      </c>
      <c r="BC468" s="1" t="str">
        <f>_xlfn.IFNA(VLOOKUP($C468,[1]akclindata!$A:$U,6,FALSE),"NA")</f>
        <v>NA</v>
      </c>
      <c r="BD468" s="1" t="str">
        <f>_xlfn.IFNA(VLOOKUP($C468,[1]akclindata!$A:$U,18,FALSE),"NA")</f>
        <v>NA</v>
      </c>
      <c r="BE468" s="1" t="str">
        <f>_xlfn.IFNA(VLOOKUP($C468,[1]akclindata!$A:$U,19,FALSE),"NA")</f>
        <v>NA</v>
      </c>
      <c r="BF468" s="1" t="str">
        <f>_xlfn.IFNA(VLOOKUP($C468,[1]akclindata!$A:$U,20,FALSE),"NA")</f>
        <v>NA</v>
      </c>
      <c r="BG468" t="str">
        <f>_xlfn.IFNA(VLOOKUP($C468,[1]akclindata!$A:$U,21,FALSE),"NA")</f>
        <v>NA</v>
      </c>
      <c r="BH468" s="1" t="str">
        <f>_xlfn.IFNA(VLOOKUP($C468,[2]Sheet1!$1:$1048576,6,FALSE),_xlfn.IFNA(VLOOKUP($C468,'[2]Transfer 06.03.22'!$1:$1048576,7,FALSE),_xlfn.IFNA(VLOOKUP($C468,'[2]Transfer 06.08.22'!$1:$1048576,7,FALSE),"None")))</f>
        <v>None</v>
      </c>
    </row>
    <row r="469" spans="1:60" x14ac:dyDescent="0.25">
      <c r="A469" t="s">
        <v>916</v>
      </c>
      <c r="C469">
        <v>30564</v>
      </c>
      <c r="D469">
        <v>1</v>
      </c>
      <c r="E469" s="5">
        <f>VLOOKUP($A469,[1]Sheet1!$1:$1048576,3,FALSE)</f>
        <v>1</v>
      </c>
      <c r="F469" s="1">
        <f>VLOOKUP(A469,[1]Sheet1!$1:$1048576,4,FALSE)</f>
        <v>44673</v>
      </c>
      <c r="G469" t="str">
        <f>_xlfn.IFNA(VLOOKUP($A469,[1]Sheet1!$1:$1048576,6,FALSE),"No")</f>
        <v>No</v>
      </c>
      <c r="H469" t="s">
        <v>49</v>
      </c>
      <c r="I469" s="1" t="str">
        <f>VLOOKUP($A469,[1]Sheet1!$1:$1048576,12,FALSE)</f>
        <v>HCV</v>
      </c>
      <c r="J469" t="s">
        <v>1042</v>
      </c>
      <c r="K469" s="5">
        <v>1</v>
      </c>
      <c r="L469">
        <f>VLOOKUP($A469,[1]Sheet1!$1:$1048576,8,FALSE)</f>
        <v>32.169746748802197</v>
      </c>
      <c r="M469" s="1">
        <f>VLOOKUP($A469,[1]Sheet1!$1:$1048576,9,FALSE)</f>
        <v>42172</v>
      </c>
      <c r="N469" t="str">
        <f>VLOOKUP($A469,[1]Sheet1!$1:$1048576,10,FALSE)</f>
        <v>N</v>
      </c>
      <c r="O469">
        <f>VLOOKUP($A469,[1]Sheet1!$1:$1048576,11,FALSE)</f>
        <v>0</v>
      </c>
      <c r="P469" t="str">
        <f>_xlfn.IFNA(VLOOKUP($C469,[1]akclindata!$A:$U,17,FALSE),"NA")</f>
        <v>NA</v>
      </c>
      <c r="Q469" t="s">
        <v>40</v>
      </c>
      <c r="S469">
        <f>_xlfn.IFNA(VLOOKUP($C469,[1]Sheet7!$A:$T,15,FALSE),"NA")</f>
        <v>32.006088767825702</v>
      </c>
      <c r="T469" t="str">
        <f>_xlfn.IFNA(VLOOKUP($C469,[1]akclindata!$A:$U,16,FALSE),"NA")</f>
        <v>NA</v>
      </c>
      <c r="U469" t="str">
        <f>IF(VLOOKUP($C469,[1]Sheet7!$A:$T,14,FALSE)=1,"Black","Unknown")</f>
        <v>Unknown</v>
      </c>
      <c r="X469" s="1">
        <f>VLOOKUP($A469,[1]Sheet1!$1:$1048576,17,FALSE)</f>
        <v>44718</v>
      </c>
      <c r="Y469">
        <f>VLOOKUP($A469,[1]Sheet1!$1:$1048576,18,FALSE)</f>
        <v>13</v>
      </c>
      <c r="Z469" t="str">
        <f>VLOOKUP($A469,[1]Sheet1!$1:$1048576,19,FALSE)</f>
        <v>ZF</v>
      </c>
      <c r="AA469">
        <f>VLOOKUP($A469,[1]Sheet1!$1:$1048576,35,FALSE)</f>
        <v>2.016</v>
      </c>
      <c r="AB469">
        <f>VLOOKUP($A469,[1]Sheet1!$1:$1048576,40,FALSE)</f>
        <v>2.016</v>
      </c>
      <c r="AC469" s="1">
        <f>VLOOKUP($A469,[1]Sheet1!$1:$1048576,44,FALSE)</f>
        <v>44760</v>
      </c>
      <c r="AD469">
        <f>VLOOKUP($A469,[1]Sheet1!$1:$1048576,43,FALSE)</f>
        <v>13</v>
      </c>
      <c r="AE469" t="str">
        <f>VLOOKUP($A469,[1]Sheet1!$1:$1048576,46,FALSE)</f>
        <v>IDT8_UDI_41</v>
      </c>
      <c r="AF469">
        <f>VLOOKUP($A469,[1]Sheet1!$1:$1048576,48,FALSE)</f>
        <v>4</v>
      </c>
      <c r="AG469" t="str">
        <f>VLOOKUP($A469,[1]Sheet1!$1:$1048576,49,FALSE)</f>
        <v>ZF</v>
      </c>
      <c r="AH469">
        <f>VLOOKUP($A469,[1]Sheet1!$1:$1048576,72,FALSE)</f>
        <v>1.44</v>
      </c>
      <c r="AI469" s="1">
        <f>VLOOKUP($A469,[1]Sheet1!$1:$1048576,74,FALSE)</f>
        <v>44781</v>
      </c>
      <c r="AV469" t="str">
        <f>_xlfn.IFNA(VLOOKUP($C469,[1]akclindata!$A:$U,17,FALSE),"NA")</f>
        <v>NA</v>
      </c>
      <c r="AW469" t="str">
        <f>_xlfn.IFNA(VLOOKUP($C469,[1]akclindata!$A:$U,17,FALSE),"NA")</f>
        <v>NA</v>
      </c>
      <c r="AX469" t="str">
        <f>_xlfn.IFNA(VLOOKUP($C469,[1]akclindata!$A:$U,7,FALSE),"NA")</f>
        <v>NA</v>
      </c>
      <c r="AY469" t="str">
        <f>_xlfn.IFNA(VLOOKUP($C469,[1]akclindata!$A:$U,8,FALSE),"NA")</f>
        <v>NA</v>
      </c>
      <c r="AZ469" t="str">
        <f>_xlfn.IFNA(VLOOKUP($C469,[1]akclindata!$A:$U,9,FALSE),"NA")</f>
        <v>NA</v>
      </c>
      <c r="BA469" t="str">
        <f>_xlfn.IFNA(VLOOKUP($C469,[1]akclindata!$A:$U,10,FALSE),"NA")</f>
        <v>NA</v>
      </c>
      <c r="BB469" t="str">
        <f>_xlfn.IFNA(VLOOKUP($C469,[1]akclindata!$A:$U,11,FALSE),"NA")</f>
        <v>NA</v>
      </c>
      <c r="BC469" s="1" t="str">
        <f>_xlfn.IFNA(VLOOKUP($C469,[1]akclindata!$A:$U,6,FALSE),"NA")</f>
        <v>NA</v>
      </c>
      <c r="BD469" s="1" t="str">
        <f>_xlfn.IFNA(VLOOKUP($C469,[1]akclindata!$A:$U,18,FALSE),"NA")</f>
        <v>NA</v>
      </c>
      <c r="BE469" s="1" t="str">
        <f>_xlfn.IFNA(VLOOKUP($C469,[1]akclindata!$A:$U,19,FALSE),"NA")</f>
        <v>NA</v>
      </c>
      <c r="BF469" s="1" t="str">
        <f>_xlfn.IFNA(VLOOKUP($C469,[1]akclindata!$A:$U,20,FALSE),"NA")</f>
        <v>NA</v>
      </c>
      <c r="BG469" t="str">
        <f>_xlfn.IFNA(VLOOKUP($C469,[1]akclindata!$A:$U,21,FALSE),"NA")</f>
        <v>NA</v>
      </c>
      <c r="BH469" s="1" t="str">
        <f>_xlfn.IFNA(VLOOKUP($C469,[2]Sheet1!$1:$1048576,6,FALSE),_xlfn.IFNA(VLOOKUP($C469,'[2]Transfer 06.03.22'!$1:$1048576,7,FALSE),_xlfn.IFNA(VLOOKUP($C469,'[2]Transfer 06.08.22'!$1:$1048576,7,FALSE),"None")))</f>
        <v>None</v>
      </c>
    </row>
    <row r="470" spans="1:60" x14ac:dyDescent="0.25">
      <c r="A470" t="s">
        <v>917</v>
      </c>
      <c r="C470">
        <v>30806</v>
      </c>
      <c r="D470">
        <v>1</v>
      </c>
      <c r="E470" s="5">
        <f>VLOOKUP($A470,[1]Sheet1!$1:$1048576,3,FALSE)</f>
        <v>1</v>
      </c>
      <c r="F470" s="1">
        <f>VLOOKUP(A470,[1]Sheet1!$1:$1048576,4,FALSE)</f>
        <v>44673</v>
      </c>
      <c r="G470" t="str">
        <f>_xlfn.IFNA(VLOOKUP($A470,[1]Sheet1!$1:$1048576,6,FALSE),"No")</f>
        <v>No</v>
      </c>
      <c r="H470" s="1" t="str">
        <f>VLOOKUP($A470,[1]Sheet1!$1:$1048576,13,FALSE)</f>
        <v>No</v>
      </c>
      <c r="I470" s="1" t="str">
        <f>VLOOKUP($A470,[1]Sheet1!$1:$1048576,12,FALSE)</f>
        <v>HCV</v>
      </c>
      <c r="J470" t="s">
        <v>1042</v>
      </c>
      <c r="K470" s="5">
        <v>1</v>
      </c>
      <c r="L470">
        <f>VLOOKUP($A470,[1]Sheet1!$1:$1048576,8,FALSE)</f>
        <v>54.784394250513301</v>
      </c>
      <c r="M470" s="1">
        <f>VLOOKUP($A470,[1]Sheet1!$1:$1048576,9,FALSE)</f>
        <v>42541</v>
      </c>
      <c r="N470" t="str">
        <f>VLOOKUP($A470,[1]Sheet1!$1:$1048576,10,FALSE)</f>
        <v>N</v>
      </c>
      <c r="O470">
        <f>VLOOKUP($A470,[1]Sheet1!$1:$1048576,11,FALSE)</f>
        <v>0</v>
      </c>
      <c r="P470" t="str">
        <f>_xlfn.IFNA(VLOOKUP($C470,[1]akclindata!$A:$U,17,FALSE),"NA")</f>
        <v>NA</v>
      </c>
      <c r="Q470" t="s">
        <v>40</v>
      </c>
      <c r="S470">
        <f>_xlfn.IFNA(VLOOKUP($C470,[1]Sheet7!$A:$T,15,FALSE),"NA")</f>
        <v>25.024766398603902</v>
      </c>
      <c r="T470" t="str">
        <f>_xlfn.IFNA(VLOOKUP($C470,[1]akclindata!$A:$U,16,FALSE),"NA")</f>
        <v>NA</v>
      </c>
      <c r="U470" t="str">
        <f>IF(VLOOKUP($C470,[1]Sheet7!$A:$T,14,FALSE)=1,"Black","Unknown")</f>
        <v>Black</v>
      </c>
      <c r="X470" s="1">
        <f>VLOOKUP($A470,[1]Sheet1!$1:$1048576,17,FALSE)</f>
        <v>44718</v>
      </c>
      <c r="Y470">
        <f>VLOOKUP($A470,[1]Sheet1!$1:$1048576,18,FALSE)</f>
        <v>13</v>
      </c>
      <c r="Z470" t="str">
        <f>VLOOKUP($A470,[1]Sheet1!$1:$1048576,19,FALSE)</f>
        <v>ZF</v>
      </c>
      <c r="AA470">
        <f>VLOOKUP($A470,[1]Sheet1!$1:$1048576,35,FALSE)</f>
        <v>0.65249999999999997</v>
      </c>
      <c r="AB470">
        <f>VLOOKUP($A470,[1]Sheet1!$1:$1048576,40,FALSE)</f>
        <v>0.65249999999999997</v>
      </c>
      <c r="AC470" s="1">
        <f>VLOOKUP($A470,[1]Sheet1!$1:$1048576,44,FALSE)</f>
        <v>44760</v>
      </c>
      <c r="AD470">
        <f>VLOOKUP($A470,[1]Sheet1!$1:$1048576,43,FALSE)</f>
        <v>13</v>
      </c>
      <c r="AE470" t="str">
        <f>VLOOKUP($A470,[1]Sheet1!$1:$1048576,46,FALSE)</f>
        <v>IDT8_UDI_42</v>
      </c>
      <c r="AF470">
        <f>VLOOKUP($A470,[1]Sheet1!$1:$1048576,48,FALSE)</f>
        <v>4</v>
      </c>
      <c r="AG470" t="str">
        <f>VLOOKUP($A470,[1]Sheet1!$1:$1048576,49,FALSE)</f>
        <v>ZF</v>
      </c>
      <c r="AH470">
        <f>VLOOKUP($A470,[1]Sheet1!$1:$1048576,72,FALSE)</f>
        <v>0.79</v>
      </c>
      <c r="AI470" s="1">
        <f>VLOOKUP($A470,[1]Sheet1!$1:$1048576,74,FALSE)</f>
        <v>44781</v>
      </c>
      <c r="AV470" t="str">
        <f>_xlfn.IFNA(VLOOKUP($C470,[1]akclindata!$A:$U,17,FALSE),"NA")</f>
        <v>NA</v>
      </c>
      <c r="AW470" t="str">
        <f>_xlfn.IFNA(VLOOKUP($C470,[1]akclindata!$A:$U,17,FALSE),"NA")</f>
        <v>NA</v>
      </c>
      <c r="AX470" t="str">
        <f>_xlfn.IFNA(VLOOKUP($C470,[1]akclindata!$A:$U,7,FALSE),"NA")</f>
        <v>NA</v>
      </c>
      <c r="AY470" t="str">
        <f>_xlfn.IFNA(VLOOKUP($C470,[1]akclindata!$A:$U,8,FALSE),"NA")</f>
        <v>NA</v>
      </c>
      <c r="AZ470" t="str">
        <f>_xlfn.IFNA(VLOOKUP($C470,[1]akclindata!$A:$U,9,FALSE),"NA")</f>
        <v>NA</v>
      </c>
      <c r="BA470" t="str">
        <f>_xlfn.IFNA(VLOOKUP($C470,[1]akclindata!$A:$U,10,FALSE),"NA")</f>
        <v>NA</v>
      </c>
      <c r="BB470" t="str">
        <f>_xlfn.IFNA(VLOOKUP($C470,[1]akclindata!$A:$U,11,FALSE),"NA")</f>
        <v>NA</v>
      </c>
      <c r="BC470" s="1" t="str">
        <f>_xlfn.IFNA(VLOOKUP($C470,[1]akclindata!$A:$U,6,FALSE),"NA")</f>
        <v>NA</v>
      </c>
      <c r="BD470" s="1" t="str">
        <f>_xlfn.IFNA(VLOOKUP($C470,[1]akclindata!$A:$U,18,FALSE),"NA")</f>
        <v>NA</v>
      </c>
      <c r="BE470" s="1" t="str">
        <f>_xlfn.IFNA(VLOOKUP($C470,[1]akclindata!$A:$U,19,FALSE),"NA")</f>
        <v>NA</v>
      </c>
      <c r="BF470" s="1" t="str">
        <f>_xlfn.IFNA(VLOOKUP($C470,[1]akclindata!$A:$U,20,FALSE),"NA")</f>
        <v>NA</v>
      </c>
      <c r="BG470" t="str">
        <f>_xlfn.IFNA(VLOOKUP($C470,[1]akclindata!$A:$U,21,FALSE),"NA")</f>
        <v>NA</v>
      </c>
      <c r="BH470" s="1" t="str">
        <f>_xlfn.IFNA(VLOOKUP($C470,[2]Sheet1!$1:$1048576,6,FALSE),_xlfn.IFNA(VLOOKUP($C470,'[2]Transfer 06.03.22'!$1:$1048576,7,FALSE),_xlfn.IFNA(VLOOKUP($C470,'[2]Transfer 06.08.22'!$1:$1048576,7,FALSE),"None")))</f>
        <v>None</v>
      </c>
    </row>
    <row r="471" spans="1:60" x14ac:dyDescent="0.25">
      <c r="A471" t="s">
        <v>918</v>
      </c>
      <c r="C471">
        <v>30697</v>
      </c>
      <c r="D471">
        <v>1</v>
      </c>
      <c r="E471" s="5">
        <f>VLOOKUP($A471,[1]Sheet1!$1:$1048576,3,FALSE)</f>
        <v>1</v>
      </c>
      <c r="F471" s="1">
        <f>VLOOKUP(A471,[1]Sheet1!$1:$1048576,4,FALSE)</f>
        <v>44673</v>
      </c>
      <c r="G471" t="str">
        <f>_xlfn.IFNA(VLOOKUP($A471,[1]Sheet1!$1:$1048576,6,FALSE),"No")</f>
        <v>No</v>
      </c>
      <c r="H471" s="1" t="str">
        <f>VLOOKUP($A471,[1]Sheet1!$1:$1048576,13,FALSE)</f>
        <v>No</v>
      </c>
      <c r="I471" s="1" t="str">
        <f>VLOOKUP($A471,[1]Sheet1!$1:$1048576,12,FALSE)</f>
        <v>HCV</v>
      </c>
      <c r="J471" t="s">
        <v>1042</v>
      </c>
      <c r="K471" s="5">
        <v>2</v>
      </c>
      <c r="L471">
        <f>VLOOKUP($A471,[1]Sheet1!$1:$1048576,8,FALSE)</f>
        <v>52.008213552361397</v>
      </c>
      <c r="M471" s="1">
        <f>VLOOKUP($A471,[1]Sheet1!$1:$1048576,9,FALSE)</f>
        <v>42521</v>
      </c>
      <c r="N471" t="str">
        <f>VLOOKUP($A471,[1]Sheet1!$1:$1048576,10,FALSE)</f>
        <v>N</v>
      </c>
      <c r="O471">
        <f>VLOOKUP($A471,[1]Sheet1!$1:$1048576,11,FALSE)</f>
        <v>0</v>
      </c>
      <c r="P471" t="str">
        <f>_xlfn.IFNA(VLOOKUP($C471,[1]akclindata!$A:$U,17,FALSE),"NA")</f>
        <v>NA</v>
      </c>
      <c r="Q471" t="s">
        <v>40</v>
      </c>
      <c r="S471">
        <f>_xlfn.IFNA(VLOOKUP($C471,[1]Sheet7!$A:$T,15,FALSE),"NA")</f>
        <v>26.346025079133199</v>
      </c>
      <c r="T471" t="str">
        <f>_xlfn.IFNA(VLOOKUP($C471,[1]akclindata!$A:$U,16,FALSE),"NA")</f>
        <v>NA</v>
      </c>
      <c r="U471" t="str">
        <f>IF(VLOOKUP($C471,[1]Sheet7!$A:$T,14,FALSE)=1,"Black","Unknown")</f>
        <v>Black</v>
      </c>
      <c r="X471" s="1">
        <f>VLOOKUP($A471,[1]Sheet1!$1:$1048576,17,FALSE)</f>
        <v>44718</v>
      </c>
      <c r="Y471">
        <f>VLOOKUP($A471,[1]Sheet1!$1:$1048576,18,FALSE)</f>
        <v>13</v>
      </c>
      <c r="Z471" t="str">
        <f>VLOOKUP($A471,[1]Sheet1!$1:$1048576,19,FALSE)</f>
        <v>ZF</v>
      </c>
      <c r="AA471">
        <f>VLOOKUP($A471,[1]Sheet1!$1:$1048576,35,FALSE)</f>
        <v>1.6379999999999999</v>
      </c>
      <c r="AB471">
        <f>VLOOKUP($A471,[1]Sheet1!$1:$1048576,40,FALSE)</f>
        <v>1.6379999999999999</v>
      </c>
      <c r="AC471" s="1">
        <f>VLOOKUP($A471,[1]Sheet1!$1:$1048576,44,FALSE)</f>
        <v>44760</v>
      </c>
      <c r="AD471">
        <f>VLOOKUP($A471,[1]Sheet1!$1:$1048576,43,FALSE)</f>
        <v>13</v>
      </c>
      <c r="AE471" t="str">
        <f>VLOOKUP($A471,[1]Sheet1!$1:$1048576,46,FALSE)</f>
        <v>IDT8_UDI_43</v>
      </c>
      <c r="AF471">
        <f>VLOOKUP($A471,[1]Sheet1!$1:$1048576,48,FALSE)</f>
        <v>4</v>
      </c>
      <c r="AG471" t="str">
        <f>VLOOKUP($A471,[1]Sheet1!$1:$1048576,49,FALSE)</f>
        <v>ZF</v>
      </c>
      <c r="AH471">
        <f>VLOOKUP($A471,[1]Sheet1!$1:$1048576,72,FALSE)</f>
        <v>1.24</v>
      </c>
      <c r="AI471" s="1">
        <f>VLOOKUP($A471,[1]Sheet1!$1:$1048576,74,FALSE)</f>
        <v>44781</v>
      </c>
      <c r="AV471" t="str">
        <f>_xlfn.IFNA(VLOOKUP($C471,[1]akclindata!$A:$U,17,FALSE),"NA")</f>
        <v>NA</v>
      </c>
      <c r="AW471" t="str">
        <f>_xlfn.IFNA(VLOOKUP($C471,[1]akclindata!$A:$U,17,FALSE),"NA")</f>
        <v>NA</v>
      </c>
      <c r="AX471" t="str">
        <f>_xlfn.IFNA(VLOOKUP($C471,[1]akclindata!$A:$U,7,FALSE),"NA")</f>
        <v>NA</v>
      </c>
      <c r="AY471" t="str">
        <f>_xlfn.IFNA(VLOOKUP($C471,[1]akclindata!$A:$U,8,FALSE),"NA")</f>
        <v>NA</v>
      </c>
      <c r="AZ471" t="str">
        <f>_xlfn.IFNA(VLOOKUP($C471,[1]akclindata!$A:$U,9,FALSE),"NA")</f>
        <v>NA</v>
      </c>
      <c r="BA471" t="str">
        <f>_xlfn.IFNA(VLOOKUP($C471,[1]akclindata!$A:$U,10,FALSE),"NA")</f>
        <v>NA</v>
      </c>
      <c r="BB471" t="str">
        <f>_xlfn.IFNA(VLOOKUP($C471,[1]akclindata!$A:$U,11,FALSE),"NA")</f>
        <v>NA</v>
      </c>
      <c r="BC471" s="1" t="str">
        <f>_xlfn.IFNA(VLOOKUP($C471,[1]akclindata!$A:$U,6,FALSE),"NA")</f>
        <v>NA</v>
      </c>
      <c r="BD471" s="1" t="str">
        <f>_xlfn.IFNA(VLOOKUP($C471,[1]akclindata!$A:$U,18,FALSE),"NA")</f>
        <v>NA</v>
      </c>
      <c r="BE471" s="1" t="str">
        <f>_xlfn.IFNA(VLOOKUP($C471,[1]akclindata!$A:$U,19,FALSE),"NA")</f>
        <v>NA</v>
      </c>
      <c r="BF471" s="1" t="str">
        <f>_xlfn.IFNA(VLOOKUP($C471,[1]akclindata!$A:$U,20,FALSE),"NA")</f>
        <v>NA</v>
      </c>
      <c r="BG471" t="str">
        <f>_xlfn.IFNA(VLOOKUP($C471,[1]akclindata!$A:$U,21,FALSE),"NA")</f>
        <v>NA</v>
      </c>
      <c r="BH471" s="1" t="str">
        <f>_xlfn.IFNA(VLOOKUP($C471,[2]Sheet1!$1:$1048576,6,FALSE),_xlfn.IFNA(VLOOKUP($C471,'[2]Transfer 06.03.22'!$1:$1048576,7,FALSE),_xlfn.IFNA(VLOOKUP($C471,'[2]Transfer 06.08.22'!$1:$1048576,7,FALSE),"None")))</f>
        <v>None</v>
      </c>
    </row>
    <row r="472" spans="1:60" x14ac:dyDescent="0.25">
      <c r="A472" t="s">
        <v>919</v>
      </c>
      <c r="C472">
        <v>12061</v>
      </c>
      <c r="D472">
        <v>1</v>
      </c>
      <c r="E472" s="5">
        <f>VLOOKUP($A472,[1]Sheet1!$1:$1048576,3,FALSE)</f>
        <v>1</v>
      </c>
      <c r="F472" s="1">
        <f>VLOOKUP(A472,[1]Sheet1!$1:$1048576,4,FALSE)</f>
        <v>44673</v>
      </c>
      <c r="G472" t="str">
        <f>_xlfn.IFNA(VLOOKUP($A472,[1]Sheet1!$1:$1048576,6,FALSE),"No")</f>
        <v>No</v>
      </c>
      <c r="H472" t="s">
        <v>49</v>
      </c>
      <c r="I472" s="1" t="str">
        <f>VLOOKUP($A472,[1]Sheet1!$1:$1048576,12,FALSE)</f>
        <v>HCV</v>
      </c>
      <c r="J472" t="s">
        <v>1042</v>
      </c>
      <c r="K472" s="5">
        <v>1</v>
      </c>
      <c r="L472">
        <f>VLOOKUP($A472,[1]Sheet1!$1:$1048576,8,FALSE)</f>
        <v>60.960985626283403</v>
      </c>
      <c r="M472" s="1">
        <f>VLOOKUP($A472,[1]Sheet1!$1:$1048576,9,FALSE)</f>
        <v>42506</v>
      </c>
      <c r="N472" t="str">
        <f>VLOOKUP($A472,[1]Sheet1!$1:$1048576,10,FALSE)</f>
        <v>N</v>
      </c>
      <c r="O472">
        <f>VLOOKUP($A472,[1]Sheet1!$1:$1048576,11,FALSE)</f>
        <v>0</v>
      </c>
      <c r="P472" t="str">
        <f>_xlfn.IFNA(VLOOKUP($C472,[1]akclindata!$A:$U,17,FALSE),"NA")</f>
        <v>NA</v>
      </c>
      <c r="Q472" t="s">
        <v>40</v>
      </c>
      <c r="S472">
        <f>_xlfn.IFNA(VLOOKUP($C472,[1]Sheet7!$A:$T,15,FALSE),"NA")</f>
        <v>19.8076514444619</v>
      </c>
      <c r="T472" t="str">
        <f>_xlfn.IFNA(VLOOKUP($C472,[1]akclindata!$A:$U,16,FALSE),"NA")</f>
        <v>NA</v>
      </c>
      <c r="U472" t="str">
        <f>IF(VLOOKUP($C472,[1]Sheet7!$A:$T,14,FALSE)=1,"Black","Unknown")</f>
        <v>Black</v>
      </c>
      <c r="X472" s="1">
        <f>VLOOKUP($A472,[1]Sheet1!$1:$1048576,17,FALSE)</f>
        <v>44718</v>
      </c>
      <c r="Y472">
        <f>VLOOKUP($A472,[1]Sheet1!$1:$1048576,18,FALSE)</f>
        <v>13</v>
      </c>
      <c r="Z472" t="str">
        <f>VLOOKUP($A472,[1]Sheet1!$1:$1048576,19,FALSE)</f>
        <v>ZF</v>
      </c>
      <c r="AA472">
        <f>VLOOKUP($A472,[1]Sheet1!$1:$1048576,35,FALSE)</f>
        <v>2.9864999999999999</v>
      </c>
      <c r="AB472">
        <f>VLOOKUP($A472,[1]Sheet1!$1:$1048576,40,FALSE)</f>
        <v>2.9864999999999999</v>
      </c>
      <c r="AC472" s="1">
        <f>VLOOKUP($A472,[1]Sheet1!$1:$1048576,44,FALSE)</f>
        <v>44760</v>
      </c>
      <c r="AD472">
        <f>VLOOKUP($A472,[1]Sheet1!$1:$1048576,43,FALSE)</f>
        <v>13</v>
      </c>
      <c r="AE472" t="str">
        <f>VLOOKUP($A472,[1]Sheet1!$1:$1048576,46,FALSE)</f>
        <v>IDT8_UDI_51</v>
      </c>
      <c r="AF472">
        <f>VLOOKUP($A472,[1]Sheet1!$1:$1048576,48,FALSE)</f>
        <v>4</v>
      </c>
      <c r="AG472" t="str">
        <f>VLOOKUP($A472,[1]Sheet1!$1:$1048576,49,FALSE)</f>
        <v>ZF</v>
      </c>
      <c r="AH472">
        <f>VLOOKUP($A472,[1]Sheet1!$1:$1048576,72,FALSE)</f>
        <v>1.87</v>
      </c>
      <c r="AI472" s="1">
        <f>VLOOKUP($A472,[1]Sheet1!$1:$1048576,74,FALSE)</f>
        <v>44781</v>
      </c>
      <c r="AV472" t="str">
        <f>_xlfn.IFNA(VLOOKUP($C472,[1]akclindata!$A:$U,17,FALSE),"NA")</f>
        <v>NA</v>
      </c>
      <c r="AW472" t="str">
        <f>_xlfn.IFNA(VLOOKUP($C472,[1]akclindata!$A:$U,17,FALSE),"NA")</f>
        <v>NA</v>
      </c>
      <c r="AX472" t="str">
        <f>_xlfn.IFNA(VLOOKUP($C472,[1]akclindata!$A:$U,7,FALSE),"NA")</f>
        <v>NA</v>
      </c>
      <c r="AY472" t="str">
        <f>_xlfn.IFNA(VLOOKUP($C472,[1]akclindata!$A:$U,8,FALSE),"NA")</f>
        <v>NA</v>
      </c>
      <c r="AZ472" t="str">
        <f>_xlfn.IFNA(VLOOKUP($C472,[1]akclindata!$A:$U,9,FALSE),"NA")</f>
        <v>NA</v>
      </c>
      <c r="BA472" t="str">
        <f>_xlfn.IFNA(VLOOKUP($C472,[1]akclindata!$A:$U,10,FALSE),"NA")</f>
        <v>NA</v>
      </c>
      <c r="BB472" t="str">
        <f>_xlfn.IFNA(VLOOKUP($C472,[1]akclindata!$A:$U,11,FALSE),"NA")</f>
        <v>NA</v>
      </c>
      <c r="BC472" s="1" t="str">
        <f>_xlfn.IFNA(VLOOKUP($C472,[1]akclindata!$A:$U,6,FALSE),"NA")</f>
        <v>NA</v>
      </c>
      <c r="BD472" s="1" t="str">
        <f>_xlfn.IFNA(VLOOKUP($C472,[1]akclindata!$A:$U,18,FALSE),"NA")</f>
        <v>NA</v>
      </c>
      <c r="BE472" s="1" t="str">
        <f>_xlfn.IFNA(VLOOKUP($C472,[1]akclindata!$A:$U,19,FALSE),"NA")</f>
        <v>NA</v>
      </c>
      <c r="BF472" s="1" t="str">
        <f>_xlfn.IFNA(VLOOKUP($C472,[1]akclindata!$A:$U,20,FALSE),"NA")</f>
        <v>NA</v>
      </c>
      <c r="BG472" t="str">
        <f>_xlfn.IFNA(VLOOKUP($C472,[1]akclindata!$A:$U,21,FALSE),"NA")</f>
        <v>NA</v>
      </c>
      <c r="BH472" s="1" t="str">
        <f>_xlfn.IFNA(VLOOKUP($C472,[2]Sheet1!$1:$1048576,6,FALSE),_xlfn.IFNA(VLOOKUP($C472,'[2]Transfer 06.03.22'!$1:$1048576,7,FALSE),_xlfn.IFNA(VLOOKUP($C472,'[2]Transfer 06.08.22'!$1:$1048576,7,FALSE),"None")))</f>
        <v>None</v>
      </c>
    </row>
    <row r="473" spans="1:60" x14ac:dyDescent="0.25">
      <c r="A473" t="s">
        <v>920</v>
      </c>
      <c r="C473">
        <v>70420</v>
      </c>
      <c r="D473">
        <v>1</v>
      </c>
      <c r="E473" s="5">
        <f>VLOOKUP($A473,[1]Sheet1!$1:$1048576,3,FALSE)</f>
        <v>1</v>
      </c>
      <c r="F473" s="1">
        <f>VLOOKUP(A473,[1]Sheet1!$1:$1048576,4,FALSE)</f>
        <v>44673</v>
      </c>
      <c r="G473" t="str">
        <f>_xlfn.IFNA(VLOOKUP($A473,[1]Sheet1!$1:$1048576,6,FALSE),"No")</f>
        <v>No</v>
      </c>
      <c r="H473" s="1" t="str">
        <f>VLOOKUP($A473,[1]Sheet1!$1:$1048576,13,FALSE)</f>
        <v>No</v>
      </c>
      <c r="I473" s="1" t="str">
        <f>VLOOKUP($A473,[1]Sheet1!$1:$1048576,12,FALSE)</f>
        <v>HCV</v>
      </c>
      <c r="J473" t="s">
        <v>1042</v>
      </c>
      <c r="K473" s="5">
        <v>1</v>
      </c>
      <c r="L473">
        <f>VLOOKUP($A473,[1]Sheet1!$1:$1048576,8,FALSE)</f>
        <v>57.300479123887698</v>
      </c>
      <c r="M473" s="1">
        <f>VLOOKUP($A473,[1]Sheet1!$1:$1048576,9,FALSE)</f>
        <v>42802</v>
      </c>
      <c r="N473" t="str">
        <f>VLOOKUP($A473,[1]Sheet1!$1:$1048576,10,FALSE)</f>
        <v>N</v>
      </c>
      <c r="O473">
        <f>VLOOKUP($A473,[1]Sheet1!$1:$1048576,11,FALSE)</f>
        <v>0</v>
      </c>
      <c r="P473" t="str">
        <f>_xlfn.IFNA(VLOOKUP($C473,[1]akclindata!$A:$U,17,FALSE),"NA")</f>
        <v>NA</v>
      </c>
      <c r="Q473" t="s">
        <v>40</v>
      </c>
      <c r="S473">
        <f>_xlfn.IFNA(VLOOKUP($C473,[1]Sheet7!$A:$T,15,FALSE),"NA")</f>
        <v>21.002496388731998</v>
      </c>
      <c r="T473" t="str">
        <f>_xlfn.IFNA(VLOOKUP($C473,[1]akclindata!$A:$U,16,FALSE),"NA")</f>
        <v>NA</v>
      </c>
      <c r="U473" t="str">
        <f>IF(VLOOKUP($C473,[1]Sheet7!$A:$T,14,FALSE)=1,"Black","Unknown")</f>
        <v>Black</v>
      </c>
      <c r="X473" s="1">
        <f>VLOOKUP($A473,[1]Sheet1!$1:$1048576,17,FALSE)</f>
        <v>44718</v>
      </c>
      <c r="Y473">
        <f>VLOOKUP($A473,[1]Sheet1!$1:$1048576,18,FALSE)</f>
        <v>13</v>
      </c>
      <c r="Z473" t="str">
        <f>VLOOKUP($A473,[1]Sheet1!$1:$1048576,19,FALSE)</f>
        <v>ZF</v>
      </c>
      <c r="AA473">
        <f>VLOOKUP($A473,[1]Sheet1!$1:$1048576,35,FALSE)</f>
        <v>5.2344999999999997</v>
      </c>
      <c r="AB473">
        <f>VLOOKUP($A473,[1]Sheet1!$1:$1048576,40,FALSE)</f>
        <v>5.2344999999999997</v>
      </c>
      <c r="AC473" s="1">
        <f>VLOOKUP($A473,[1]Sheet1!$1:$1048576,44,FALSE)</f>
        <v>44760</v>
      </c>
      <c r="AD473">
        <f>VLOOKUP($A473,[1]Sheet1!$1:$1048576,43,FALSE)</f>
        <v>13</v>
      </c>
      <c r="AE473" t="str">
        <f>VLOOKUP($A473,[1]Sheet1!$1:$1048576,46,FALSE)</f>
        <v>IDT8_UDI_52</v>
      </c>
      <c r="AF473">
        <f>VLOOKUP($A473,[1]Sheet1!$1:$1048576,48,FALSE)</f>
        <v>4</v>
      </c>
      <c r="AG473" t="str">
        <f>VLOOKUP($A473,[1]Sheet1!$1:$1048576,49,FALSE)</f>
        <v>ZF</v>
      </c>
      <c r="AH473">
        <f>VLOOKUP($A473,[1]Sheet1!$1:$1048576,72,FALSE)</f>
        <v>2.14</v>
      </c>
      <c r="AI473" s="1">
        <f>VLOOKUP($A473,[1]Sheet1!$1:$1048576,74,FALSE)</f>
        <v>44781</v>
      </c>
      <c r="AV473" t="str">
        <f>_xlfn.IFNA(VLOOKUP($C473,[1]akclindata!$A:$U,17,FALSE),"NA")</f>
        <v>NA</v>
      </c>
      <c r="AW473" t="str">
        <f>_xlfn.IFNA(VLOOKUP($C473,[1]akclindata!$A:$U,17,FALSE),"NA")</f>
        <v>NA</v>
      </c>
      <c r="AX473" t="str">
        <f>_xlfn.IFNA(VLOOKUP($C473,[1]akclindata!$A:$U,7,FALSE),"NA")</f>
        <v>NA</v>
      </c>
      <c r="AY473" t="str">
        <f>_xlfn.IFNA(VLOOKUP($C473,[1]akclindata!$A:$U,8,FALSE),"NA")</f>
        <v>NA</v>
      </c>
      <c r="AZ473" t="str">
        <f>_xlfn.IFNA(VLOOKUP($C473,[1]akclindata!$A:$U,9,FALSE),"NA")</f>
        <v>NA</v>
      </c>
      <c r="BA473" t="str">
        <f>_xlfn.IFNA(VLOOKUP($C473,[1]akclindata!$A:$U,10,FALSE),"NA")</f>
        <v>NA</v>
      </c>
      <c r="BB473" t="str">
        <f>_xlfn.IFNA(VLOOKUP($C473,[1]akclindata!$A:$U,11,FALSE),"NA")</f>
        <v>NA</v>
      </c>
      <c r="BC473" s="1" t="str">
        <f>_xlfn.IFNA(VLOOKUP($C473,[1]akclindata!$A:$U,6,FALSE),"NA")</f>
        <v>NA</v>
      </c>
      <c r="BD473" s="1" t="str">
        <f>_xlfn.IFNA(VLOOKUP($C473,[1]akclindata!$A:$U,18,FALSE),"NA")</f>
        <v>NA</v>
      </c>
      <c r="BE473" s="1" t="str">
        <f>_xlfn.IFNA(VLOOKUP($C473,[1]akclindata!$A:$U,19,FALSE),"NA")</f>
        <v>NA</v>
      </c>
      <c r="BF473" s="1" t="str">
        <f>_xlfn.IFNA(VLOOKUP($C473,[1]akclindata!$A:$U,20,FALSE),"NA")</f>
        <v>NA</v>
      </c>
      <c r="BG473" t="str">
        <f>_xlfn.IFNA(VLOOKUP($C473,[1]akclindata!$A:$U,21,FALSE),"NA")</f>
        <v>NA</v>
      </c>
      <c r="BH473" s="1" t="str">
        <f>_xlfn.IFNA(VLOOKUP($C473,[2]Sheet1!$1:$1048576,6,FALSE),_xlfn.IFNA(VLOOKUP($C473,'[2]Transfer 06.03.22'!$1:$1048576,7,FALSE),_xlfn.IFNA(VLOOKUP($C473,'[2]Transfer 06.08.22'!$1:$1048576,7,FALSE),"None")))</f>
        <v>None</v>
      </c>
    </row>
    <row r="474" spans="1:60" x14ac:dyDescent="0.25">
      <c r="A474" t="s">
        <v>921</v>
      </c>
      <c r="C474" t="s">
        <v>922</v>
      </c>
      <c r="D474">
        <v>0</v>
      </c>
      <c r="E474" s="5">
        <f>VLOOKUP($A474,[1]Sheet1!$1:$1048576,3,FALSE)</f>
        <v>3</v>
      </c>
      <c r="F474" s="1">
        <f>VLOOKUP(A474,[1]Sheet1!$1:$1048576,4,FALSE)</f>
        <v>44715</v>
      </c>
      <c r="G474" t="str">
        <f>_xlfn.IFNA(VLOOKUP($A474,[1]Sheet1!$1:$1048576,6,FALSE),"No")</f>
        <v>Yes</v>
      </c>
      <c r="H474" t="s">
        <v>49</v>
      </c>
      <c r="I474" s="1" t="str">
        <f>VLOOKUP($A474,[1]Sheet1!$1:$1048576,12,FALSE)</f>
        <v>HCC</v>
      </c>
      <c r="J474" t="s">
        <v>73</v>
      </c>
      <c r="K474" s="5">
        <v>1</v>
      </c>
      <c r="L474">
        <f>VLOOKUP($A474,[1]Sheet1!$1:$1048576,8,FALSE)</f>
        <v>53</v>
      </c>
      <c r="M474" s="1">
        <f>VLOOKUP($A474,[1]Sheet1!$1:$1048576,9,FALSE)</f>
        <v>43593</v>
      </c>
      <c r="N474">
        <f>VLOOKUP($A474,[1]Sheet1!$1:$1048576,10,FALSE)</f>
        <v>0</v>
      </c>
      <c r="O474">
        <f>VLOOKUP($A474,[1]Sheet1!$1:$1048576,11,FALSE)</f>
        <v>0</v>
      </c>
      <c r="P474">
        <f>_xlfn.IFNA(VLOOKUP($C474,[1]akclindata!$A:$U,17,FALSE),"NA")</f>
        <v>0</v>
      </c>
      <c r="Q474" t="s">
        <v>40</v>
      </c>
      <c r="S474">
        <f>_xlfn.IFNA(VLOOKUP($C474,[1]akclindata!$A:$U,14,FALSE),"NA")</f>
        <v>0</v>
      </c>
      <c r="T474">
        <f>_xlfn.IFNA(VLOOKUP($C474,[1]akclindata!$A:$U,16,FALSE),"NA")</f>
        <v>0</v>
      </c>
      <c r="U474" t="str">
        <f>_xlfn.IFNA(VLOOKUP($C474,[1]akclindata!$A:$U,15,FALSE),"NA")</f>
        <v>W</v>
      </c>
      <c r="X474" s="1">
        <f>VLOOKUP($A474,[1]Sheet1!$1:$1048576,17,FALSE)</f>
        <v>44728</v>
      </c>
      <c r="Y474">
        <f>VLOOKUP($A474,[1]Sheet1!$1:$1048576,18,FALSE)</f>
        <v>17</v>
      </c>
      <c r="Z474" t="str">
        <f>VLOOKUP($A474,[1]Sheet1!$1:$1048576,19,FALSE)</f>
        <v>ZF</v>
      </c>
      <c r="AA474">
        <f>VLOOKUP($A474,[1]Sheet1!$1:$1048576,35,FALSE)</f>
        <v>62.390333333333331</v>
      </c>
      <c r="AB474">
        <f>VLOOKUP($A474,[1]Sheet1!$1:$1048576,40,FALSE)</f>
        <v>15</v>
      </c>
      <c r="AC474" s="1">
        <f>VLOOKUP($A474,[1]Sheet1!$1:$1048576,44,FALSE)</f>
        <v>44760</v>
      </c>
      <c r="AD474">
        <f>VLOOKUP($A474,[1]Sheet1!$1:$1048576,43,FALSE)</f>
        <v>13</v>
      </c>
      <c r="AE474">
        <f>VLOOKUP($A474,[1]Sheet1!$1:$1048576,46,FALSE)</f>
        <v>93</v>
      </c>
      <c r="AF474">
        <f>VLOOKUP($A474,[1]Sheet1!$1:$1048576,48,FALSE)</f>
        <v>4</v>
      </c>
      <c r="AG474" t="str">
        <f>VLOOKUP($A474,[1]Sheet1!$1:$1048576,49,FALSE)</f>
        <v>ZF</v>
      </c>
      <c r="AH474">
        <f>VLOOKUP($A474,[1]Sheet1!$1:$1048576,72,FALSE)</f>
        <v>2.4550000000000001</v>
      </c>
      <c r="AI474" s="1">
        <f>VLOOKUP($A474,[1]Sheet1!$1:$1048576,74,FALSE)</f>
        <v>44781</v>
      </c>
      <c r="AV474">
        <f>_xlfn.IFNA(VLOOKUP($C474,[1]akclindata!$A:$U,17,FALSE),"NA")</f>
        <v>0</v>
      </c>
      <c r="AW474">
        <f>_xlfn.IFNA(VLOOKUP($C474,[1]akclindata!$A:$U,17,FALSE),"NA")</f>
        <v>0</v>
      </c>
      <c r="AX474">
        <f>_xlfn.IFNA(VLOOKUP($C474,[1]akclindata!$A:$U,7,FALSE),"NA")</f>
        <v>0</v>
      </c>
      <c r="AY474">
        <f>_xlfn.IFNA(VLOOKUP($C474,[1]akclindata!$A:$U,8,FALSE),"NA")</f>
        <v>0</v>
      </c>
      <c r="AZ474">
        <f>_xlfn.IFNA(VLOOKUP($C474,[1]akclindata!$A:$U,9,FALSE),"NA")</f>
        <v>0</v>
      </c>
      <c r="BA474">
        <f>_xlfn.IFNA(VLOOKUP($C474,[1]akclindata!$A:$U,10,FALSE),"NA")</f>
        <v>0</v>
      </c>
      <c r="BB474">
        <f>_xlfn.IFNA(VLOOKUP($C474,[1]akclindata!$A:$U,11,FALSE),"NA")</f>
        <v>0</v>
      </c>
      <c r="BC474" s="1">
        <f>_xlfn.IFNA(VLOOKUP($C474,[1]akclindata!$A:$U,6,FALSE),"NA")</f>
        <v>0</v>
      </c>
      <c r="BD474" s="1">
        <f>_xlfn.IFNA(VLOOKUP($C474,[1]akclindata!$A:$U,18,FALSE),"NA")</f>
        <v>0</v>
      </c>
      <c r="BE474" s="1">
        <f>_xlfn.IFNA(VLOOKUP($C474,[1]akclindata!$A:$U,19,FALSE),"NA")</f>
        <v>0</v>
      </c>
      <c r="BF474" s="1">
        <f>_xlfn.IFNA(VLOOKUP($C474,[1]akclindata!$A:$U,20,FALSE),"NA")</f>
        <v>0</v>
      </c>
      <c r="BG474">
        <f>_xlfn.IFNA(VLOOKUP($C474,[1]akclindata!$A:$U,21,FALSE),"NA")</f>
        <v>0</v>
      </c>
    </row>
    <row r="475" spans="1:60" x14ac:dyDescent="0.25">
      <c r="A475" t="s">
        <v>923</v>
      </c>
      <c r="C475" t="s">
        <v>924</v>
      </c>
      <c r="D475">
        <v>0</v>
      </c>
      <c r="E475" s="5">
        <f>VLOOKUP($A475,[1]Sheet1!$1:$1048576,3,FALSE)</f>
        <v>3</v>
      </c>
      <c r="F475" s="1">
        <f>VLOOKUP(A475,[1]Sheet1!$1:$1048576,4,FALSE)</f>
        <v>44715</v>
      </c>
      <c r="G475" t="str">
        <f>_xlfn.IFNA(VLOOKUP($A475,[1]Sheet1!$1:$1048576,6,FALSE),"No")</f>
        <v>Yes</v>
      </c>
      <c r="H475" t="s">
        <v>49</v>
      </c>
      <c r="I475" s="1" t="str">
        <f>VLOOKUP($A475,[1]Sheet1!$1:$1048576,12,FALSE)</f>
        <v>HCC</v>
      </c>
      <c r="J475" t="s">
        <v>73</v>
      </c>
      <c r="K475" s="5">
        <v>2</v>
      </c>
      <c r="L475">
        <f>VLOOKUP($A475,[1]Sheet1!$1:$1048576,8,FALSE)</f>
        <v>65</v>
      </c>
      <c r="M475" s="1">
        <f>VLOOKUP($A475,[1]Sheet1!$1:$1048576,9,FALSE)</f>
        <v>43601</v>
      </c>
      <c r="N475">
        <f>VLOOKUP($A475,[1]Sheet1!$1:$1048576,10,FALSE)</f>
        <v>0</v>
      </c>
      <c r="O475">
        <f>VLOOKUP($A475,[1]Sheet1!$1:$1048576,11,FALSE)</f>
        <v>0</v>
      </c>
      <c r="P475">
        <f>_xlfn.IFNA(VLOOKUP($C475,[1]akclindata!$A:$U,17,FALSE),"NA")</f>
        <v>0</v>
      </c>
      <c r="Q475" t="s">
        <v>40</v>
      </c>
      <c r="S475">
        <f>_xlfn.IFNA(VLOOKUP($C475,[1]akclindata!$A:$U,14,FALSE),"NA")</f>
        <v>0</v>
      </c>
      <c r="T475">
        <f>_xlfn.IFNA(VLOOKUP($C475,[1]akclindata!$A:$U,16,FALSE),"NA")</f>
        <v>0</v>
      </c>
      <c r="U475" t="str">
        <f>_xlfn.IFNA(VLOOKUP($C475,[1]akclindata!$A:$U,15,FALSE),"NA")</f>
        <v>W</v>
      </c>
      <c r="X475" s="1">
        <f>VLOOKUP($A475,[1]Sheet1!$1:$1048576,17,FALSE)</f>
        <v>44728</v>
      </c>
      <c r="Y475">
        <f>VLOOKUP($A475,[1]Sheet1!$1:$1048576,18,FALSE)</f>
        <v>17</v>
      </c>
      <c r="Z475" t="str">
        <f>VLOOKUP($A475,[1]Sheet1!$1:$1048576,19,FALSE)</f>
        <v>ZF</v>
      </c>
      <c r="AA475">
        <f>VLOOKUP($A475,[1]Sheet1!$1:$1048576,35,FALSE)</f>
        <v>75.393666666666675</v>
      </c>
      <c r="AB475">
        <f>VLOOKUP($A475,[1]Sheet1!$1:$1048576,40,FALSE)</f>
        <v>15</v>
      </c>
      <c r="AC475" s="1">
        <f>VLOOKUP($A475,[1]Sheet1!$1:$1048576,44,FALSE)</f>
        <v>44760</v>
      </c>
      <c r="AD475">
        <f>VLOOKUP($A475,[1]Sheet1!$1:$1048576,43,FALSE)</f>
        <v>13</v>
      </c>
      <c r="AE475" t="str">
        <f>VLOOKUP($A475,[1]Sheet1!$1:$1048576,46,FALSE)</f>
        <v>IDT8_UDI_54</v>
      </c>
      <c r="AF475">
        <f>VLOOKUP($A475,[1]Sheet1!$1:$1048576,48,FALSE)</f>
        <v>4</v>
      </c>
      <c r="AG475" t="str">
        <f>VLOOKUP($A475,[1]Sheet1!$1:$1048576,49,FALSE)</f>
        <v>ZF</v>
      </c>
      <c r="AH475">
        <f>VLOOKUP($A475,[1]Sheet1!$1:$1048576,72,FALSE)</f>
        <v>3.78</v>
      </c>
      <c r="AI475" s="1">
        <f>VLOOKUP($A475,[1]Sheet1!$1:$1048576,74,FALSE)</f>
        <v>44781</v>
      </c>
      <c r="AV475">
        <f>_xlfn.IFNA(VLOOKUP($C475,[1]akclindata!$A:$U,17,FALSE),"NA")</f>
        <v>0</v>
      </c>
      <c r="AW475">
        <f>_xlfn.IFNA(VLOOKUP($C475,[1]akclindata!$A:$U,17,FALSE),"NA")</f>
        <v>0</v>
      </c>
      <c r="AX475">
        <f>_xlfn.IFNA(VLOOKUP($C475,[1]akclindata!$A:$U,7,FALSE),"NA")</f>
        <v>0</v>
      </c>
      <c r="AY475">
        <f>_xlfn.IFNA(VLOOKUP($C475,[1]akclindata!$A:$U,8,FALSE),"NA")</f>
        <v>0</v>
      </c>
      <c r="AZ475">
        <f>_xlfn.IFNA(VLOOKUP($C475,[1]akclindata!$A:$U,9,FALSE),"NA")</f>
        <v>0</v>
      </c>
      <c r="BA475">
        <f>_xlfn.IFNA(VLOOKUP($C475,[1]akclindata!$A:$U,10,FALSE),"NA")</f>
        <v>0</v>
      </c>
      <c r="BB475">
        <f>_xlfn.IFNA(VLOOKUP($C475,[1]akclindata!$A:$U,11,FALSE),"NA")</f>
        <v>0</v>
      </c>
      <c r="BC475" s="1">
        <f>_xlfn.IFNA(VLOOKUP($C475,[1]akclindata!$A:$U,6,FALSE),"NA")</f>
        <v>0</v>
      </c>
      <c r="BD475" s="1">
        <f>_xlfn.IFNA(VLOOKUP($C475,[1]akclindata!$A:$U,18,FALSE),"NA")</f>
        <v>0</v>
      </c>
      <c r="BE475" s="1">
        <f>_xlfn.IFNA(VLOOKUP($C475,[1]akclindata!$A:$U,19,FALSE),"NA")</f>
        <v>0</v>
      </c>
      <c r="BF475" s="1">
        <f>_xlfn.IFNA(VLOOKUP($C475,[1]akclindata!$A:$U,20,FALSE),"NA")</f>
        <v>0</v>
      </c>
      <c r="BG475">
        <f>_xlfn.IFNA(VLOOKUP($C475,[1]akclindata!$A:$U,21,FALSE),"NA")</f>
        <v>0</v>
      </c>
    </row>
    <row r="476" spans="1:60" x14ac:dyDescent="0.25">
      <c r="A476" t="s">
        <v>925</v>
      </c>
      <c r="C476" t="s">
        <v>926</v>
      </c>
      <c r="D476">
        <v>0</v>
      </c>
      <c r="E476" s="5">
        <f>VLOOKUP($A476,[1]Sheet1!$1:$1048576,3,FALSE)</f>
        <v>3</v>
      </c>
      <c r="F476" s="1">
        <f>VLOOKUP(A476,[1]Sheet1!$1:$1048576,4,FALSE)</f>
        <v>44715</v>
      </c>
      <c r="G476" t="str">
        <f>_xlfn.IFNA(VLOOKUP($A476,[1]Sheet1!$1:$1048576,6,FALSE),"No")</f>
        <v>Yes</v>
      </c>
      <c r="H476" t="s">
        <v>49</v>
      </c>
      <c r="I476" s="1" t="str">
        <f>VLOOKUP($A476,[1]Sheet1!$1:$1048576,12,FALSE)</f>
        <v>HCC</v>
      </c>
      <c r="J476" t="s">
        <v>73</v>
      </c>
      <c r="K476" s="5">
        <v>2</v>
      </c>
      <c r="L476">
        <f>VLOOKUP($A476,[1]Sheet1!$1:$1048576,8,FALSE)</f>
        <v>55</v>
      </c>
      <c r="M476" s="1">
        <f>VLOOKUP($A476,[1]Sheet1!$1:$1048576,9,FALSE)</f>
        <v>43734</v>
      </c>
      <c r="N476">
        <f>VLOOKUP($A476,[1]Sheet1!$1:$1048576,10,FALSE)</f>
        <v>0</v>
      </c>
      <c r="O476">
        <f>VLOOKUP($A476,[1]Sheet1!$1:$1048576,11,FALSE)</f>
        <v>0</v>
      </c>
      <c r="P476">
        <f>_xlfn.IFNA(VLOOKUP($C476,[1]akclindata!$A:$U,17,FALSE),"NA")</f>
        <v>0</v>
      </c>
      <c r="Q476" t="s">
        <v>40</v>
      </c>
      <c r="S476">
        <f>_xlfn.IFNA(VLOOKUP($C476,[1]akclindata!$A:$U,14,FALSE),"NA")</f>
        <v>0</v>
      </c>
      <c r="T476">
        <f>_xlfn.IFNA(VLOOKUP($C476,[1]akclindata!$A:$U,16,FALSE),"NA")</f>
        <v>0</v>
      </c>
      <c r="U476" t="str">
        <f>_xlfn.IFNA(VLOOKUP($C476,[1]akclindata!$A:$U,15,FALSE),"NA")</f>
        <v>W</v>
      </c>
      <c r="X476" s="1">
        <f>VLOOKUP($A476,[1]Sheet1!$1:$1048576,17,FALSE)</f>
        <v>44728</v>
      </c>
      <c r="Y476">
        <f>VLOOKUP($A476,[1]Sheet1!$1:$1048576,18,FALSE)</f>
        <v>17</v>
      </c>
      <c r="Z476" t="str">
        <f>VLOOKUP($A476,[1]Sheet1!$1:$1048576,19,FALSE)</f>
        <v>ZF</v>
      </c>
      <c r="AA476">
        <f>VLOOKUP($A476,[1]Sheet1!$1:$1048576,35,FALSE)</f>
        <v>36.456833333333336</v>
      </c>
      <c r="AB476">
        <f>VLOOKUP($A476,[1]Sheet1!$1:$1048576,40,FALSE)</f>
        <v>15</v>
      </c>
      <c r="AC476" s="1">
        <f>VLOOKUP($A476,[1]Sheet1!$1:$1048576,44,FALSE)</f>
        <v>44760</v>
      </c>
      <c r="AD476">
        <f>VLOOKUP($A476,[1]Sheet1!$1:$1048576,43,FALSE)</f>
        <v>13</v>
      </c>
      <c r="AE476">
        <f>VLOOKUP($A476,[1]Sheet1!$1:$1048576,46,FALSE)</f>
        <v>94</v>
      </c>
      <c r="AF476">
        <f>VLOOKUP($A476,[1]Sheet1!$1:$1048576,48,FALSE)</f>
        <v>4</v>
      </c>
      <c r="AG476" t="str">
        <f>VLOOKUP($A476,[1]Sheet1!$1:$1048576,49,FALSE)</f>
        <v>ZF</v>
      </c>
      <c r="AH476">
        <f>VLOOKUP($A476,[1]Sheet1!$1:$1048576,72,FALSE)</f>
        <v>9.6999999999999993</v>
      </c>
      <c r="AI476" s="1">
        <f>VLOOKUP($A476,[1]Sheet1!$1:$1048576,74,FALSE)</f>
        <v>44781</v>
      </c>
      <c r="AV476">
        <f>_xlfn.IFNA(VLOOKUP($C476,[1]akclindata!$A:$U,17,FALSE),"NA")</f>
        <v>0</v>
      </c>
      <c r="AW476">
        <f>_xlfn.IFNA(VLOOKUP($C476,[1]akclindata!$A:$U,17,FALSE),"NA")</f>
        <v>0</v>
      </c>
      <c r="AX476">
        <f>_xlfn.IFNA(VLOOKUP($C476,[1]akclindata!$A:$U,7,FALSE),"NA")</f>
        <v>0</v>
      </c>
      <c r="AY476">
        <f>_xlfn.IFNA(VLOOKUP($C476,[1]akclindata!$A:$U,8,FALSE),"NA")</f>
        <v>0</v>
      </c>
      <c r="AZ476">
        <f>_xlfn.IFNA(VLOOKUP($C476,[1]akclindata!$A:$U,9,FALSE),"NA")</f>
        <v>0</v>
      </c>
      <c r="BA476">
        <f>_xlfn.IFNA(VLOOKUP($C476,[1]akclindata!$A:$U,10,FALSE),"NA")</f>
        <v>0</v>
      </c>
      <c r="BB476">
        <f>_xlfn.IFNA(VLOOKUP($C476,[1]akclindata!$A:$U,11,FALSE),"NA")</f>
        <v>0</v>
      </c>
      <c r="BC476" s="1">
        <f>_xlfn.IFNA(VLOOKUP($C476,[1]akclindata!$A:$U,6,FALSE),"NA")</f>
        <v>0</v>
      </c>
      <c r="BD476" s="1">
        <f>_xlfn.IFNA(VLOOKUP($C476,[1]akclindata!$A:$U,18,FALSE),"NA")</f>
        <v>0</v>
      </c>
      <c r="BE476" s="1">
        <f>_xlfn.IFNA(VLOOKUP($C476,[1]akclindata!$A:$U,19,FALSE),"NA")</f>
        <v>0</v>
      </c>
      <c r="BF476" s="1">
        <f>_xlfn.IFNA(VLOOKUP($C476,[1]akclindata!$A:$U,20,FALSE),"NA")</f>
        <v>0</v>
      </c>
      <c r="BG476">
        <f>_xlfn.IFNA(VLOOKUP($C476,[1]akclindata!$A:$U,21,FALSE),"NA")</f>
        <v>0</v>
      </c>
    </row>
    <row r="477" spans="1:60" x14ac:dyDescent="0.25">
      <c r="A477" t="s">
        <v>927</v>
      </c>
      <c r="C477" t="s">
        <v>928</v>
      </c>
      <c r="D477">
        <v>0</v>
      </c>
      <c r="E477" s="5">
        <f>VLOOKUP($A477,[1]Sheet1!$1:$1048576,3,FALSE)</f>
        <v>3</v>
      </c>
      <c r="F477" s="1">
        <f>VLOOKUP(A477,[1]Sheet1!$1:$1048576,4,FALSE)</f>
        <v>44715</v>
      </c>
      <c r="G477" t="str">
        <f>_xlfn.IFNA(VLOOKUP($A477,[1]Sheet1!$1:$1048576,6,FALSE),"No")</f>
        <v>Yes</v>
      </c>
      <c r="H477" t="s">
        <v>49</v>
      </c>
      <c r="I477" s="1" t="str">
        <f>VLOOKUP($A477,[1]Sheet1!$1:$1048576,12,FALSE)</f>
        <v>HCC</v>
      </c>
      <c r="J477" t="s">
        <v>73</v>
      </c>
      <c r="K477" s="5">
        <v>2</v>
      </c>
      <c r="L477">
        <f>VLOOKUP($A477,[1]Sheet1!$1:$1048576,8,FALSE)</f>
        <v>62</v>
      </c>
      <c r="M477" s="1">
        <f>VLOOKUP($A477,[1]Sheet1!$1:$1048576,9,FALSE)</f>
        <v>44033</v>
      </c>
      <c r="N477">
        <f>VLOOKUP($A477,[1]Sheet1!$1:$1048576,10,FALSE)</f>
        <v>0</v>
      </c>
      <c r="O477">
        <f>VLOOKUP($A477,[1]Sheet1!$1:$1048576,11,FALSE)</f>
        <v>0</v>
      </c>
      <c r="P477">
        <f>_xlfn.IFNA(VLOOKUP($C477,[1]akclindata!$A:$U,17,FALSE),"NA")</f>
        <v>0</v>
      </c>
      <c r="Q477" t="s">
        <v>40</v>
      </c>
      <c r="S477">
        <f>_xlfn.IFNA(VLOOKUP($C477,[1]akclindata!$A:$U,14,FALSE),"NA")</f>
        <v>0</v>
      </c>
      <c r="T477">
        <f>_xlfn.IFNA(VLOOKUP($C477,[1]akclindata!$A:$U,16,FALSE),"NA")</f>
        <v>0</v>
      </c>
      <c r="U477" t="str">
        <f>_xlfn.IFNA(VLOOKUP($C477,[1]akclindata!$A:$U,15,FALSE),"NA")</f>
        <v>W</v>
      </c>
      <c r="X477" s="1">
        <f>VLOOKUP($A477,[1]Sheet1!$1:$1048576,17,FALSE)</f>
        <v>44728</v>
      </c>
      <c r="Y477">
        <f>VLOOKUP($A477,[1]Sheet1!$1:$1048576,18,FALSE)</f>
        <v>17</v>
      </c>
      <c r="Z477" t="str">
        <f>VLOOKUP($A477,[1]Sheet1!$1:$1048576,19,FALSE)</f>
        <v>ZF</v>
      </c>
      <c r="AA477">
        <f>VLOOKUP($A477,[1]Sheet1!$1:$1048576,35,FALSE)</f>
        <v>62.893478260869571</v>
      </c>
      <c r="AB477">
        <f>VLOOKUP($A477,[1]Sheet1!$1:$1048576,40,FALSE)</f>
        <v>15</v>
      </c>
      <c r="AC477" s="1">
        <f>VLOOKUP($A477,[1]Sheet1!$1:$1048576,44,FALSE)</f>
        <v>44760</v>
      </c>
      <c r="AD477">
        <f>VLOOKUP($A477,[1]Sheet1!$1:$1048576,43,FALSE)</f>
        <v>13</v>
      </c>
      <c r="AE477" t="str">
        <f>VLOOKUP($A477,[1]Sheet1!$1:$1048576,46,FALSE)</f>
        <v>IDT8_UDI_56</v>
      </c>
      <c r="AF477">
        <f>VLOOKUP($A477,[1]Sheet1!$1:$1048576,48,FALSE)</f>
        <v>4</v>
      </c>
      <c r="AG477" t="str">
        <f>VLOOKUP($A477,[1]Sheet1!$1:$1048576,49,FALSE)</f>
        <v>ZF</v>
      </c>
      <c r="AH477">
        <f>VLOOKUP($A477,[1]Sheet1!$1:$1048576,72,FALSE)</f>
        <v>3.3899999999999997</v>
      </c>
      <c r="AI477" s="1">
        <f>VLOOKUP($A477,[1]Sheet1!$1:$1048576,74,FALSE)</f>
        <v>44781</v>
      </c>
      <c r="AV477">
        <f>_xlfn.IFNA(VLOOKUP($C477,[1]akclindata!$A:$U,17,FALSE),"NA")</f>
        <v>0</v>
      </c>
      <c r="AW477">
        <f>_xlfn.IFNA(VLOOKUP($C477,[1]akclindata!$A:$U,17,FALSE),"NA")</f>
        <v>0</v>
      </c>
      <c r="AX477">
        <f>_xlfn.IFNA(VLOOKUP($C477,[1]akclindata!$A:$U,7,FALSE),"NA")</f>
        <v>0</v>
      </c>
      <c r="AY477">
        <f>_xlfn.IFNA(VLOOKUP($C477,[1]akclindata!$A:$U,8,FALSE),"NA")</f>
        <v>0</v>
      </c>
      <c r="AZ477">
        <f>_xlfn.IFNA(VLOOKUP($C477,[1]akclindata!$A:$U,9,FALSE),"NA")</f>
        <v>0</v>
      </c>
      <c r="BA477">
        <f>_xlfn.IFNA(VLOOKUP($C477,[1]akclindata!$A:$U,10,FALSE),"NA")</f>
        <v>0</v>
      </c>
      <c r="BB477">
        <f>_xlfn.IFNA(VLOOKUP($C477,[1]akclindata!$A:$U,11,FALSE),"NA")</f>
        <v>0</v>
      </c>
      <c r="BC477" s="1">
        <f>_xlfn.IFNA(VLOOKUP($C477,[1]akclindata!$A:$U,6,FALSE),"NA")</f>
        <v>0</v>
      </c>
      <c r="BD477" s="1">
        <f>_xlfn.IFNA(VLOOKUP($C477,[1]akclindata!$A:$U,18,FALSE),"NA")</f>
        <v>0</v>
      </c>
      <c r="BE477" s="1">
        <f>_xlfn.IFNA(VLOOKUP($C477,[1]akclindata!$A:$U,19,FALSE),"NA")</f>
        <v>0</v>
      </c>
      <c r="BF477" s="1">
        <f>_xlfn.IFNA(VLOOKUP($C477,[1]akclindata!$A:$U,20,FALSE),"NA")</f>
        <v>0</v>
      </c>
      <c r="BG477">
        <f>_xlfn.IFNA(VLOOKUP($C477,[1]akclindata!$A:$U,21,FALSE),"NA")</f>
        <v>0</v>
      </c>
    </row>
    <row r="478" spans="1:60" x14ac:dyDescent="0.25">
      <c r="A478" t="s">
        <v>929</v>
      </c>
      <c r="C478" t="s">
        <v>930</v>
      </c>
      <c r="D478">
        <v>0</v>
      </c>
      <c r="E478" s="5">
        <f>VLOOKUP($A478,[1]Sheet1!$1:$1048576,3,FALSE)</f>
        <v>3</v>
      </c>
      <c r="F478" s="1">
        <f>VLOOKUP(A478,[1]Sheet1!$1:$1048576,4,FALSE)</f>
        <v>44715</v>
      </c>
      <c r="G478" t="str">
        <f>_xlfn.IFNA(VLOOKUP($A478,[1]Sheet1!$1:$1048576,6,FALSE),"No")</f>
        <v>Yes</v>
      </c>
      <c r="H478" t="s">
        <v>49</v>
      </c>
      <c r="I478" s="1" t="str">
        <f>VLOOKUP($A478,[1]Sheet1!$1:$1048576,12,FALSE)</f>
        <v>HCC</v>
      </c>
      <c r="J478" t="s">
        <v>73</v>
      </c>
      <c r="K478" s="5">
        <v>1</v>
      </c>
      <c r="L478">
        <f>VLOOKUP($A478,[1]Sheet1!$1:$1048576,8,FALSE)</f>
        <v>50</v>
      </c>
      <c r="M478" s="1">
        <f>VLOOKUP($A478,[1]Sheet1!$1:$1048576,9,FALSE)</f>
        <v>43882</v>
      </c>
      <c r="N478">
        <f>VLOOKUP($A478,[1]Sheet1!$1:$1048576,10,FALSE)</f>
        <v>0</v>
      </c>
      <c r="O478">
        <f>VLOOKUP($A478,[1]Sheet1!$1:$1048576,11,FALSE)</f>
        <v>0</v>
      </c>
      <c r="P478">
        <f>_xlfn.IFNA(VLOOKUP($C478,[1]akclindata!$A:$U,17,FALSE),"NA")</f>
        <v>0</v>
      </c>
      <c r="Q478" t="s">
        <v>40</v>
      </c>
      <c r="S478">
        <f>_xlfn.IFNA(VLOOKUP($C478,[1]akclindata!$A:$U,14,FALSE),"NA")</f>
        <v>0</v>
      </c>
      <c r="T478">
        <f>_xlfn.IFNA(VLOOKUP($C478,[1]akclindata!$A:$U,16,FALSE),"NA")</f>
        <v>0</v>
      </c>
      <c r="U478" t="str">
        <f>_xlfn.IFNA(VLOOKUP($C478,[1]akclindata!$A:$U,15,FALSE),"NA")</f>
        <v>W</v>
      </c>
      <c r="X478" s="1">
        <f>VLOOKUP($A478,[1]Sheet1!$1:$1048576,17,FALSE)</f>
        <v>44728</v>
      </c>
      <c r="Y478">
        <f>VLOOKUP($A478,[1]Sheet1!$1:$1048576,18,FALSE)</f>
        <v>17</v>
      </c>
      <c r="Z478" t="str">
        <f>VLOOKUP($A478,[1]Sheet1!$1:$1048576,19,FALSE)</f>
        <v>ZF</v>
      </c>
      <c r="AA478">
        <f>VLOOKUP($A478,[1]Sheet1!$1:$1048576,35,FALSE)</f>
        <v>36.333999999999996</v>
      </c>
      <c r="AB478">
        <f>VLOOKUP($A478,[1]Sheet1!$1:$1048576,40,FALSE)</f>
        <v>15</v>
      </c>
      <c r="AC478" s="1">
        <f>VLOOKUP($A478,[1]Sheet1!$1:$1048576,44,FALSE)</f>
        <v>44760</v>
      </c>
      <c r="AD478">
        <f>VLOOKUP($A478,[1]Sheet1!$1:$1048576,43,FALSE)</f>
        <v>13</v>
      </c>
      <c r="AE478">
        <f>VLOOKUP($A478,[1]Sheet1!$1:$1048576,46,FALSE)</f>
        <v>95</v>
      </c>
      <c r="AF478">
        <f>VLOOKUP($A478,[1]Sheet1!$1:$1048576,48,FALSE)</f>
        <v>4</v>
      </c>
      <c r="AG478" t="str">
        <f>VLOOKUP($A478,[1]Sheet1!$1:$1048576,49,FALSE)</f>
        <v>ZF</v>
      </c>
      <c r="AH478">
        <f>VLOOKUP($A478,[1]Sheet1!$1:$1048576,72,FALSE)</f>
        <v>5.4399999999999995</v>
      </c>
      <c r="AI478" s="1">
        <f>VLOOKUP($A478,[1]Sheet1!$1:$1048576,74,FALSE)</f>
        <v>44781</v>
      </c>
      <c r="AV478">
        <f>_xlfn.IFNA(VLOOKUP($C478,[1]akclindata!$A:$U,17,FALSE),"NA")</f>
        <v>0</v>
      </c>
      <c r="AW478">
        <f>_xlfn.IFNA(VLOOKUP($C478,[1]akclindata!$A:$U,17,FALSE),"NA")</f>
        <v>0</v>
      </c>
      <c r="AX478">
        <f>_xlfn.IFNA(VLOOKUP($C478,[1]akclindata!$A:$U,7,FALSE),"NA")</f>
        <v>0</v>
      </c>
      <c r="AY478">
        <f>_xlfn.IFNA(VLOOKUP($C478,[1]akclindata!$A:$U,8,FALSE),"NA")</f>
        <v>0</v>
      </c>
      <c r="AZ478">
        <f>_xlfn.IFNA(VLOOKUP($C478,[1]akclindata!$A:$U,9,FALSE),"NA")</f>
        <v>0</v>
      </c>
      <c r="BA478">
        <f>_xlfn.IFNA(VLOOKUP($C478,[1]akclindata!$A:$U,10,FALSE),"NA")</f>
        <v>0</v>
      </c>
      <c r="BB478">
        <f>_xlfn.IFNA(VLOOKUP($C478,[1]akclindata!$A:$U,11,FALSE),"NA")</f>
        <v>0</v>
      </c>
      <c r="BC478" s="1">
        <f>_xlfn.IFNA(VLOOKUP($C478,[1]akclindata!$A:$U,6,FALSE),"NA")</f>
        <v>0</v>
      </c>
      <c r="BD478" s="1">
        <f>_xlfn.IFNA(VLOOKUP($C478,[1]akclindata!$A:$U,18,FALSE),"NA")</f>
        <v>0</v>
      </c>
      <c r="BE478" s="1">
        <f>_xlfn.IFNA(VLOOKUP($C478,[1]akclindata!$A:$U,19,FALSE),"NA")</f>
        <v>0</v>
      </c>
      <c r="BF478" s="1">
        <f>_xlfn.IFNA(VLOOKUP($C478,[1]akclindata!$A:$U,20,FALSE),"NA")</f>
        <v>0</v>
      </c>
      <c r="BG478">
        <f>_xlfn.IFNA(VLOOKUP($C478,[1]akclindata!$A:$U,21,FALSE),"NA")</f>
        <v>0</v>
      </c>
    </row>
    <row r="479" spans="1:60" x14ac:dyDescent="0.25">
      <c r="A479" t="s">
        <v>931</v>
      </c>
      <c r="C479" t="s">
        <v>932</v>
      </c>
      <c r="D479">
        <v>0</v>
      </c>
      <c r="E479" s="5">
        <f>VLOOKUP($A479,[1]Sheet1!$1:$1048576,3,FALSE)</f>
        <v>3</v>
      </c>
      <c r="F479" s="1">
        <f>VLOOKUP(A479,[1]Sheet1!$1:$1048576,4,FALSE)</f>
        <v>44715</v>
      </c>
      <c r="G479" t="str">
        <f>_xlfn.IFNA(VLOOKUP($A479,[1]Sheet1!$1:$1048576,6,FALSE),"No")</f>
        <v>Yes</v>
      </c>
      <c r="H479" t="s">
        <v>49</v>
      </c>
      <c r="I479" s="1" t="str">
        <f>VLOOKUP($A479,[1]Sheet1!$1:$1048576,12,FALSE)</f>
        <v>HCC</v>
      </c>
      <c r="J479" t="s">
        <v>73</v>
      </c>
      <c r="K479" s="5">
        <v>2</v>
      </c>
      <c r="L479">
        <f>VLOOKUP($A479,[1]Sheet1!$1:$1048576,8,FALSE)</f>
        <v>64</v>
      </c>
      <c r="M479" s="1">
        <f>VLOOKUP($A479,[1]Sheet1!$1:$1048576,9,FALSE)</f>
        <v>43972</v>
      </c>
      <c r="N479">
        <f>VLOOKUP($A479,[1]Sheet1!$1:$1048576,10,FALSE)</f>
        <v>0</v>
      </c>
      <c r="O479">
        <f>VLOOKUP($A479,[1]Sheet1!$1:$1048576,11,FALSE)</f>
        <v>0</v>
      </c>
      <c r="P479">
        <f>_xlfn.IFNA(VLOOKUP($C479,[1]akclindata!$A:$U,17,FALSE),"NA")</f>
        <v>0</v>
      </c>
      <c r="Q479" t="s">
        <v>40</v>
      </c>
      <c r="S479">
        <f>_xlfn.IFNA(VLOOKUP($C479,[1]akclindata!$A:$U,14,FALSE),"NA")</f>
        <v>0</v>
      </c>
      <c r="T479">
        <f>_xlfn.IFNA(VLOOKUP($C479,[1]akclindata!$A:$U,16,FALSE),"NA")</f>
        <v>0</v>
      </c>
      <c r="U479" t="str">
        <f>_xlfn.IFNA(VLOOKUP($C479,[1]akclindata!$A:$U,15,FALSE),"NA")</f>
        <v>W</v>
      </c>
      <c r="X479" s="1">
        <f>VLOOKUP($A479,[1]Sheet1!$1:$1048576,17,FALSE)</f>
        <v>44728</v>
      </c>
      <c r="Y479">
        <f>VLOOKUP($A479,[1]Sheet1!$1:$1048576,18,FALSE)</f>
        <v>17</v>
      </c>
      <c r="Z479" t="str">
        <f>VLOOKUP($A479,[1]Sheet1!$1:$1048576,19,FALSE)</f>
        <v>ZF</v>
      </c>
      <c r="AA479">
        <f>VLOOKUP($A479,[1]Sheet1!$1:$1048576,35,FALSE)</f>
        <v>545.16442307692307</v>
      </c>
      <c r="AB479">
        <f>VLOOKUP($A479,[1]Sheet1!$1:$1048576,40,FALSE)</f>
        <v>15</v>
      </c>
      <c r="AC479" s="1">
        <f>VLOOKUP($A479,[1]Sheet1!$1:$1048576,44,FALSE)</f>
        <v>44760</v>
      </c>
      <c r="AD479">
        <f>VLOOKUP($A479,[1]Sheet1!$1:$1048576,43,FALSE)</f>
        <v>13</v>
      </c>
      <c r="AE479">
        <f>VLOOKUP($A479,[1]Sheet1!$1:$1048576,46,FALSE)</f>
        <v>96</v>
      </c>
      <c r="AF479">
        <f>VLOOKUP($A479,[1]Sheet1!$1:$1048576,48,FALSE)</f>
        <v>4</v>
      </c>
      <c r="AG479" t="str">
        <f>VLOOKUP($A479,[1]Sheet1!$1:$1048576,49,FALSE)</f>
        <v>ZF</v>
      </c>
      <c r="AH479">
        <f>VLOOKUP($A479,[1]Sheet1!$1:$1048576,72,FALSE)</f>
        <v>1.34</v>
      </c>
      <c r="AI479" s="1">
        <f>VLOOKUP($A479,[1]Sheet1!$1:$1048576,74,FALSE)</f>
        <v>44781</v>
      </c>
      <c r="AV479">
        <f>_xlfn.IFNA(VLOOKUP($C479,[1]akclindata!$A:$U,17,FALSE),"NA")</f>
        <v>0</v>
      </c>
      <c r="AW479">
        <f>_xlfn.IFNA(VLOOKUP($C479,[1]akclindata!$A:$U,17,FALSE),"NA")</f>
        <v>0</v>
      </c>
      <c r="AX479">
        <f>_xlfn.IFNA(VLOOKUP($C479,[1]akclindata!$A:$U,7,FALSE),"NA")</f>
        <v>0</v>
      </c>
      <c r="AY479">
        <f>_xlfn.IFNA(VLOOKUP($C479,[1]akclindata!$A:$U,8,FALSE),"NA")</f>
        <v>0</v>
      </c>
      <c r="AZ479">
        <f>_xlfn.IFNA(VLOOKUP($C479,[1]akclindata!$A:$U,9,FALSE),"NA")</f>
        <v>0</v>
      </c>
      <c r="BA479">
        <f>_xlfn.IFNA(VLOOKUP($C479,[1]akclindata!$A:$U,10,FALSE),"NA")</f>
        <v>0</v>
      </c>
      <c r="BB479">
        <f>_xlfn.IFNA(VLOOKUP($C479,[1]akclindata!$A:$U,11,FALSE),"NA")</f>
        <v>0</v>
      </c>
      <c r="BC479" s="1">
        <f>_xlfn.IFNA(VLOOKUP($C479,[1]akclindata!$A:$U,6,FALSE),"NA")</f>
        <v>0</v>
      </c>
      <c r="BD479" s="1">
        <f>_xlfn.IFNA(VLOOKUP($C479,[1]akclindata!$A:$U,18,FALSE),"NA")</f>
        <v>0</v>
      </c>
      <c r="BE479" s="1">
        <f>_xlfn.IFNA(VLOOKUP($C479,[1]akclindata!$A:$U,19,FALSE),"NA")</f>
        <v>0</v>
      </c>
      <c r="BF479" s="1">
        <f>_xlfn.IFNA(VLOOKUP($C479,[1]akclindata!$A:$U,20,FALSE),"NA")</f>
        <v>0</v>
      </c>
      <c r="BG479">
        <f>_xlfn.IFNA(VLOOKUP($C479,[1]akclindata!$A:$U,21,FALSE),"NA")</f>
        <v>0</v>
      </c>
    </row>
    <row r="480" spans="1:60" x14ac:dyDescent="0.25">
      <c r="A480" t="s">
        <v>933</v>
      </c>
      <c r="C480" t="s">
        <v>934</v>
      </c>
      <c r="D480">
        <v>0</v>
      </c>
      <c r="E480" s="5">
        <f>VLOOKUP($A480,[1]Sheet1!$1:$1048576,3,FALSE)</f>
        <v>3</v>
      </c>
      <c r="F480" s="1">
        <f>VLOOKUP(A480,[1]Sheet1!$1:$1048576,4,FALSE)</f>
        <v>44715</v>
      </c>
      <c r="G480" t="str">
        <f>_xlfn.IFNA(VLOOKUP($A480,[1]Sheet1!$1:$1048576,6,FALSE),"No")</f>
        <v>Yes</v>
      </c>
      <c r="H480" t="s">
        <v>49</v>
      </c>
      <c r="I480" s="1" t="str">
        <f>VLOOKUP($A480,[1]Sheet1!$1:$1048576,12,FALSE)</f>
        <v>HCC</v>
      </c>
      <c r="J480" t="s">
        <v>73</v>
      </c>
      <c r="K480" s="5">
        <v>2</v>
      </c>
      <c r="L480">
        <f>VLOOKUP($A480,[1]Sheet1!$1:$1048576,8,FALSE)</f>
        <v>62</v>
      </c>
      <c r="M480" s="1">
        <f>VLOOKUP($A480,[1]Sheet1!$1:$1048576,9,FALSE)</f>
        <v>44294</v>
      </c>
      <c r="N480">
        <f>VLOOKUP($A480,[1]Sheet1!$1:$1048576,10,FALSE)</f>
        <v>0</v>
      </c>
      <c r="O480">
        <f>VLOOKUP($A480,[1]Sheet1!$1:$1048576,11,FALSE)</f>
        <v>0</v>
      </c>
      <c r="P480">
        <f>_xlfn.IFNA(VLOOKUP($C480,[1]akclindata!$A:$U,17,FALSE),"NA")</f>
        <v>0</v>
      </c>
      <c r="Q480" t="s">
        <v>40</v>
      </c>
      <c r="S480">
        <f>_xlfn.IFNA(VLOOKUP($C480,[1]akclindata!$A:$U,14,FALSE),"NA")</f>
        <v>0</v>
      </c>
      <c r="T480">
        <f>_xlfn.IFNA(VLOOKUP($C480,[1]akclindata!$A:$U,16,FALSE),"NA")</f>
        <v>0</v>
      </c>
      <c r="U480" t="str">
        <f>_xlfn.IFNA(VLOOKUP($C480,[1]akclindata!$A:$U,15,FALSE),"NA")</f>
        <v>W</v>
      </c>
      <c r="X480" s="1">
        <f>VLOOKUP($A480,[1]Sheet1!$1:$1048576,17,FALSE)</f>
        <v>44729</v>
      </c>
      <c r="Y480">
        <f>VLOOKUP($A480,[1]Sheet1!$1:$1048576,18,FALSE)</f>
        <v>18</v>
      </c>
      <c r="Z480" t="str">
        <f>VLOOKUP($A480,[1]Sheet1!$1:$1048576,19,FALSE)</f>
        <v>ZF</v>
      </c>
      <c r="AA480">
        <f>VLOOKUP($A480,[1]Sheet1!$1:$1048576,35,FALSE)</f>
        <v>97.888333333333321</v>
      </c>
      <c r="AB480">
        <f>VLOOKUP($A480,[1]Sheet1!$1:$1048576,40,FALSE)</f>
        <v>15</v>
      </c>
      <c r="AC480" s="1">
        <f>VLOOKUP($A480,[1]Sheet1!$1:$1048576,44,FALSE)</f>
        <v>44760</v>
      </c>
      <c r="AD480">
        <f>VLOOKUP($A480,[1]Sheet1!$1:$1048576,43,FALSE)</f>
        <v>13</v>
      </c>
      <c r="AE480" t="str">
        <f>VLOOKUP($A480,[1]Sheet1!$1:$1048576,46,FALSE)</f>
        <v>IDT8_UDI_59</v>
      </c>
      <c r="AF480">
        <f>VLOOKUP($A480,[1]Sheet1!$1:$1048576,48,FALSE)</f>
        <v>4</v>
      </c>
      <c r="AG480" t="str">
        <f>VLOOKUP($A480,[1]Sheet1!$1:$1048576,49,FALSE)</f>
        <v>ZF</v>
      </c>
      <c r="AH480">
        <f>VLOOKUP($A480,[1]Sheet1!$1:$1048576,72,FALSE)</f>
        <v>27.87</v>
      </c>
      <c r="AI480" s="1">
        <f>VLOOKUP($A480,[1]Sheet1!$1:$1048576,74,FALSE)</f>
        <v>44781</v>
      </c>
      <c r="AV480">
        <f>_xlfn.IFNA(VLOOKUP($C480,[1]akclindata!$A:$U,17,FALSE),"NA")</f>
        <v>0</v>
      </c>
      <c r="AW480">
        <f>_xlfn.IFNA(VLOOKUP($C480,[1]akclindata!$A:$U,17,FALSE),"NA")</f>
        <v>0</v>
      </c>
      <c r="AX480">
        <f>_xlfn.IFNA(VLOOKUP($C480,[1]akclindata!$A:$U,7,FALSE),"NA")</f>
        <v>0</v>
      </c>
      <c r="AY480">
        <f>_xlfn.IFNA(VLOOKUP($C480,[1]akclindata!$A:$U,8,FALSE),"NA")</f>
        <v>0</v>
      </c>
      <c r="AZ480">
        <f>_xlfn.IFNA(VLOOKUP($C480,[1]akclindata!$A:$U,9,FALSE),"NA")</f>
        <v>0</v>
      </c>
      <c r="BA480">
        <f>_xlfn.IFNA(VLOOKUP($C480,[1]akclindata!$A:$U,10,FALSE),"NA")</f>
        <v>0</v>
      </c>
      <c r="BB480">
        <f>_xlfn.IFNA(VLOOKUP($C480,[1]akclindata!$A:$U,11,FALSE),"NA")</f>
        <v>0</v>
      </c>
      <c r="BC480" s="1">
        <f>_xlfn.IFNA(VLOOKUP($C480,[1]akclindata!$A:$U,6,FALSE),"NA")</f>
        <v>0</v>
      </c>
      <c r="BD480" s="1">
        <f>_xlfn.IFNA(VLOOKUP($C480,[1]akclindata!$A:$U,18,FALSE),"NA")</f>
        <v>0</v>
      </c>
      <c r="BE480" s="1">
        <f>_xlfn.IFNA(VLOOKUP($C480,[1]akclindata!$A:$U,19,FALSE),"NA")</f>
        <v>0</v>
      </c>
      <c r="BF480" s="1">
        <f>_xlfn.IFNA(VLOOKUP($C480,[1]akclindata!$A:$U,20,FALSE),"NA")</f>
        <v>0</v>
      </c>
      <c r="BG480">
        <f>_xlfn.IFNA(VLOOKUP($C480,[1]akclindata!$A:$U,21,FALSE),"NA")</f>
        <v>0</v>
      </c>
    </row>
    <row r="481" spans="1:60" x14ac:dyDescent="0.25">
      <c r="A481" t="s">
        <v>935</v>
      </c>
      <c r="C481" t="s">
        <v>936</v>
      </c>
      <c r="D481">
        <v>1</v>
      </c>
      <c r="E481" s="5">
        <f>VLOOKUP($A481,[1]Sheet1!$1:$1048576,3,FALSE)</f>
        <v>3</v>
      </c>
      <c r="F481" s="1">
        <f>VLOOKUP(A481,[1]Sheet1!$1:$1048576,4,FALSE)</f>
        <v>44715</v>
      </c>
      <c r="G481" t="str">
        <f>_xlfn.IFNA(VLOOKUP($A481,[1]Sheet1!$1:$1048576,6,FALSE),"No")</f>
        <v>Yes</v>
      </c>
      <c r="H481" t="s">
        <v>49</v>
      </c>
      <c r="I481" s="1" t="str">
        <f>VLOOKUP($A481,[1]Sheet1!$1:$1048576,12,FALSE)</f>
        <v>HCC</v>
      </c>
      <c r="J481" t="s">
        <v>73</v>
      </c>
      <c r="K481" s="5">
        <v>2</v>
      </c>
      <c r="L481">
        <f>VLOOKUP($A481,[1]Sheet1!$1:$1048576,8,FALSE)</f>
        <v>69</v>
      </c>
      <c r="M481" s="1">
        <f>VLOOKUP($A481,[1]Sheet1!$1:$1048576,9,FALSE)</f>
        <v>43846</v>
      </c>
      <c r="N481" t="str">
        <f>VLOOKUP($A481,[1]Sheet1!$1:$1048576,10,FALSE)</f>
        <v>C</v>
      </c>
      <c r="O481" t="str">
        <f>VLOOKUP($A481,[1]Sheet1!$1:$1048576,11,FALSE)</f>
        <v>A</v>
      </c>
      <c r="P481">
        <f>_xlfn.IFNA(VLOOKUP($C481,[1]akclindata!$A:$U,17,FALSE),"NA")</f>
        <v>4.5</v>
      </c>
      <c r="Q481" t="s">
        <v>40</v>
      </c>
      <c r="S481">
        <f>_xlfn.IFNA(VLOOKUP($C481,[1]akclindata!$A:$U,14,FALSE),"NA")</f>
        <v>28.79</v>
      </c>
      <c r="T481" t="str">
        <f>_xlfn.IFNA(VLOOKUP($C481,[1]akclindata!$A:$U,16,FALSE),"NA")</f>
        <v>HCV Cirrhosis</v>
      </c>
      <c r="U481" t="str">
        <f>_xlfn.IFNA(VLOOKUP($C481,[1]akclindata!$A:$U,15,FALSE),"NA")</f>
        <v>W</v>
      </c>
      <c r="X481" s="1">
        <f>VLOOKUP($A481,[1]Sheet1!$1:$1048576,17,FALSE)</f>
        <v>44729</v>
      </c>
      <c r="Y481">
        <f>VLOOKUP($A481,[1]Sheet1!$1:$1048576,18,FALSE)</f>
        <v>18</v>
      </c>
      <c r="Z481" t="str">
        <f>VLOOKUP($A481,[1]Sheet1!$1:$1048576,19,FALSE)</f>
        <v>ZF</v>
      </c>
      <c r="AA481">
        <f>VLOOKUP($A481,[1]Sheet1!$1:$1048576,35,FALSE)</f>
        <v>23.750178571428574</v>
      </c>
      <c r="AB481">
        <f>VLOOKUP($A481,[1]Sheet1!$1:$1048576,40,FALSE)</f>
        <v>15</v>
      </c>
      <c r="AC481" s="1">
        <f>VLOOKUP($A481,[1]Sheet1!$1:$1048576,44,FALSE)</f>
        <v>44760</v>
      </c>
      <c r="AD481">
        <f>VLOOKUP($A481,[1]Sheet1!$1:$1048576,43,FALSE)</f>
        <v>13</v>
      </c>
      <c r="AE481" t="str">
        <f>VLOOKUP($A481,[1]Sheet1!$1:$1048576,46,FALSE)</f>
        <v>IDT8_UDI_90</v>
      </c>
      <c r="AF481">
        <f>VLOOKUP($A481,[1]Sheet1!$1:$1048576,48,FALSE)</f>
        <v>4</v>
      </c>
      <c r="AG481" t="str">
        <f>VLOOKUP($A481,[1]Sheet1!$1:$1048576,49,FALSE)</f>
        <v>ZF</v>
      </c>
      <c r="AH481">
        <f>VLOOKUP($A481,[1]Sheet1!$1:$1048576,72,FALSE)</f>
        <v>4.6100000000000003</v>
      </c>
      <c r="AI481" s="1">
        <f>VLOOKUP($A481,[1]Sheet1!$1:$1048576,74,FALSE)</f>
        <v>44781</v>
      </c>
      <c r="AV481">
        <f>_xlfn.IFNA(VLOOKUP($C481,[1]akclindata!$A:$U,17,FALSE),"NA")</f>
        <v>4.5</v>
      </c>
      <c r="AW481">
        <f>_xlfn.IFNA(VLOOKUP($C481,[1]akclindata!$A:$U,17,FALSE),"NA")</f>
        <v>4.5</v>
      </c>
      <c r="AX481">
        <f>_xlfn.IFNA(VLOOKUP($C481,[1]akclindata!$A:$U,7,FALSE),"NA")</f>
        <v>1</v>
      </c>
      <c r="AY481">
        <f>_xlfn.IFNA(VLOOKUP($C481,[1]akclindata!$A:$U,8,FALSE),"NA")</f>
        <v>9.3000000000000007</v>
      </c>
      <c r="AZ481">
        <f>_xlfn.IFNA(VLOOKUP($C481,[1]akclindata!$A:$U,9,FALSE),"NA")</f>
        <v>11.9</v>
      </c>
      <c r="BA481" t="str">
        <f>_xlfn.IFNA(VLOOKUP($C481,[1]akclindata!$A:$U,10,FALSE),"NA")</f>
        <v>Yes</v>
      </c>
      <c r="BB481" t="str">
        <f>_xlfn.IFNA(VLOOKUP($C481,[1]akclindata!$A:$U,11,FALSE),"NA")</f>
        <v>No</v>
      </c>
      <c r="BC481" s="1">
        <f>_xlfn.IFNA(VLOOKUP($C481,[1]akclindata!$A:$U,6,FALSE),"NA")</f>
        <v>43844</v>
      </c>
      <c r="BD481" s="1" t="str">
        <f>_xlfn.IFNA(VLOOKUP($C481,[1]akclindata!$A:$U,18,FALSE),"NA")</f>
        <v>NA</v>
      </c>
      <c r="BE481" s="1">
        <f>_xlfn.IFNA(VLOOKUP($C481,[1]akclindata!$A:$U,19,FALSE),"NA")</f>
        <v>44726</v>
      </c>
      <c r="BF481" s="1" t="str">
        <f>_xlfn.IFNA(VLOOKUP($C481,[1]akclindata!$A:$U,20,FALSE),"NA")</f>
        <v>No</v>
      </c>
      <c r="BG481">
        <f>_xlfn.IFNA(VLOOKUP($C481,[1]akclindata!$A:$U,21,FALSE),"NA")</f>
        <v>0</v>
      </c>
      <c r="BH481" s="1" t="str">
        <f>_xlfn.IFNA(VLOOKUP($C481,[2]Sheet1!$1:$1048576,6,FALSE),_xlfn.IFNA(VLOOKUP($C481,'[2]Transfer 06.03.22'!$1:$1048576,7,FALSE),_xlfn.IFNA(VLOOKUP($C481,'[2]Transfer 06.08.22'!$1:$1048576,7,FALSE),"None")))</f>
        <v>No Prior Treatment</v>
      </c>
    </row>
    <row r="482" spans="1:60" x14ac:dyDescent="0.25">
      <c r="A482" t="s">
        <v>937</v>
      </c>
      <c r="C482" t="s">
        <v>938</v>
      </c>
      <c r="D482">
        <v>0</v>
      </c>
      <c r="E482" s="5">
        <f>VLOOKUP($A482,[1]Sheet1!$1:$1048576,3,FALSE)</f>
        <v>3</v>
      </c>
      <c r="F482" s="1">
        <f>VLOOKUP(A482,[1]Sheet1!$1:$1048576,4,FALSE)</f>
        <v>44715</v>
      </c>
      <c r="G482" t="str">
        <f>_xlfn.IFNA(VLOOKUP($A482,[1]Sheet1!$1:$1048576,6,FALSE),"No")</f>
        <v>Yes</v>
      </c>
      <c r="H482" t="s">
        <v>49</v>
      </c>
      <c r="I482" s="1" t="str">
        <f>VLOOKUP($A482,[1]Sheet1!$1:$1048576,12,FALSE)</f>
        <v>HCC</v>
      </c>
      <c r="J482" t="s">
        <v>73</v>
      </c>
      <c r="K482" s="5">
        <v>2</v>
      </c>
      <c r="L482">
        <f>VLOOKUP($A482,[1]Sheet1!$1:$1048576,8,FALSE)</f>
        <v>69</v>
      </c>
      <c r="M482" s="1">
        <f>VLOOKUP($A482,[1]Sheet1!$1:$1048576,9,FALSE)</f>
        <v>43888</v>
      </c>
      <c r="N482" t="str">
        <f>VLOOKUP($A482,[1]Sheet1!$1:$1048576,10,FALSE)</f>
        <v>C</v>
      </c>
      <c r="O482" t="str">
        <f>VLOOKUP($A482,[1]Sheet1!$1:$1048576,11,FALSE)</f>
        <v>A</v>
      </c>
      <c r="P482">
        <f>_xlfn.IFNA(VLOOKUP($C482,[1]akclindata!$A:$U,17,FALSE),"NA")</f>
        <v>5.5</v>
      </c>
      <c r="Q482" t="s">
        <v>40</v>
      </c>
      <c r="S482">
        <f>_xlfn.IFNA(VLOOKUP($C482,[1]akclindata!$A:$U,14,FALSE),"NA")</f>
        <v>29.79</v>
      </c>
      <c r="T482" t="str">
        <f>_xlfn.IFNA(VLOOKUP($C482,[1]akclindata!$A:$U,16,FALSE),"NA")</f>
        <v>HCV Cirrhosis</v>
      </c>
      <c r="U482" t="str">
        <f>_xlfn.IFNA(VLOOKUP($C482,[1]akclindata!$A:$U,15,FALSE),"NA")</f>
        <v>W</v>
      </c>
      <c r="X482" s="1">
        <f>VLOOKUP($A482,[1]Sheet1!$1:$1048576,17,FALSE)</f>
        <v>44729</v>
      </c>
      <c r="Y482">
        <f>VLOOKUP($A482,[1]Sheet1!$1:$1048576,18,FALSE)</f>
        <v>18</v>
      </c>
      <c r="Z482" t="str">
        <f>VLOOKUP($A482,[1]Sheet1!$1:$1048576,19,FALSE)</f>
        <v>ZF</v>
      </c>
      <c r="AA482">
        <f>VLOOKUP($A482,[1]Sheet1!$1:$1048576,35,FALSE)</f>
        <v>2.9946428571428574</v>
      </c>
      <c r="AB482">
        <f>VLOOKUP($A482,[1]Sheet1!$1:$1048576,40,FALSE)</f>
        <v>8.3849999999999998</v>
      </c>
      <c r="AC482" s="1">
        <f>VLOOKUP($A482,[1]Sheet1!$1:$1048576,44,FALSE)</f>
        <v>44760</v>
      </c>
      <c r="AD482">
        <f>VLOOKUP($A482,[1]Sheet1!$1:$1048576,43,FALSE)</f>
        <v>13</v>
      </c>
      <c r="AE482" t="str">
        <f>VLOOKUP($A482,[1]Sheet1!$1:$1048576,46,FALSE)</f>
        <v>IDT8_UDI_91</v>
      </c>
      <c r="AF482">
        <f>VLOOKUP($A482,[1]Sheet1!$1:$1048576,48,FALSE)</f>
        <v>4</v>
      </c>
      <c r="AG482" t="str">
        <f>VLOOKUP($A482,[1]Sheet1!$1:$1048576,49,FALSE)</f>
        <v>ZF</v>
      </c>
      <c r="AH482">
        <f>VLOOKUP($A482,[1]Sheet1!$1:$1048576,72,FALSE)</f>
        <v>2.4550000000000001</v>
      </c>
      <c r="AI482" s="1">
        <f>VLOOKUP($A482,[1]Sheet1!$1:$1048576,74,FALSE)</f>
        <v>44781</v>
      </c>
      <c r="AV482">
        <f>_xlfn.IFNA(VLOOKUP($C482,[1]akclindata!$A:$U,17,FALSE),"NA")</f>
        <v>5.5</v>
      </c>
      <c r="AW482">
        <f>_xlfn.IFNA(VLOOKUP($C482,[1]akclindata!$A:$U,17,FALSE),"NA")</f>
        <v>5.5</v>
      </c>
      <c r="AX482">
        <f>_xlfn.IFNA(VLOOKUP($C482,[1]akclindata!$A:$U,7,FALSE),"NA")</f>
        <v>1</v>
      </c>
      <c r="AY482">
        <f>_xlfn.IFNA(VLOOKUP($C482,[1]akclindata!$A:$U,8,FALSE),"NA")</f>
        <v>9.3000000000000007</v>
      </c>
      <c r="AZ482">
        <f>_xlfn.IFNA(VLOOKUP($C482,[1]akclindata!$A:$U,9,FALSE),"NA")</f>
        <v>11.9</v>
      </c>
      <c r="BA482" t="str">
        <f>_xlfn.IFNA(VLOOKUP($C482,[1]akclindata!$A:$U,10,FALSE),"NA")</f>
        <v>Yes</v>
      </c>
      <c r="BB482" t="str">
        <f>_xlfn.IFNA(VLOOKUP($C482,[1]akclindata!$A:$U,11,FALSE),"NA")</f>
        <v>No</v>
      </c>
      <c r="BC482" s="1">
        <f>_xlfn.IFNA(VLOOKUP($C482,[1]akclindata!$A:$U,6,FALSE),"NA")</f>
        <v>43845</v>
      </c>
      <c r="BD482" s="1" t="str">
        <f>_xlfn.IFNA(VLOOKUP($C482,[1]akclindata!$A:$U,18,FALSE),"NA")</f>
        <v>NA</v>
      </c>
      <c r="BE482" s="1">
        <f>_xlfn.IFNA(VLOOKUP($C482,[1]akclindata!$A:$U,19,FALSE),"NA")</f>
        <v>44727</v>
      </c>
      <c r="BF482" s="1" t="str">
        <f>_xlfn.IFNA(VLOOKUP($C482,[1]akclindata!$A:$U,20,FALSE),"NA")</f>
        <v>No</v>
      </c>
      <c r="BG482">
        <f>_xlfn.IFNA(VLOOKUP($C482,[1]akclindata!$A:$U,21,FALSE),"NA")</f>
        <v>0</v>
      </c>
      <c r="BH482" s="1">
        <f>_xlfn.IFNA(VLOOKUP($C482,[2]Sheet1!$1:$1048576,6,FALSE),_xlfn.IFNA(VLOOKUP($C482,'[2]Transfer 06.03.22'!$1:$1048576,7,FALSE),_xlfn.IFNA(VLOOKUP($C482,'[2]Transfer 06.08.22'!$1:$1048576,7,FALSE),"None")))</f>
        <v>43846</v>
      </c>
    </row>
    <row r="483" spans="1:60" x14ac:dyDescent="0.25">
      <c r="A483" t="s">
        <v>939</v>
      </c>
      <c r="C483">
        <v>50227</v>
      </c>
      <c r="D483">
        <v>1</v>
      </c>
      <c r="E483" s="5">
        <f>VLOOKUP($A483,[1]Sheet1!$1:$1048576,3,FALSE)</f>
        <v>1</v>
      </c>
      <c r="F483" s="1">
        <f>VLOOKUP(A483,[1]Sheet1!$1:$1048576,4,FALSE)</f>
        <v>44673</v>
      </c>
      <c r="G483" t="str">
        <f>_xlfn.IFNA(VLOOKUP($A483,[1]Sheet1!$1:$1048576,6,FALSE),"No")</f>
        <v>No</v>
      </c>
      <c r="H483" t="s">
        <v>49</v>
      </c>
      <c r="I483" s="1" t="str">
        <f>VLOOKUP($A483,[1]Sheet1!$1:$1048576,12,FALSE)</f>
        <v>HCV</v>
      </c>
      <c r="J483" t="s">
        <v>1042</v>
      </c>
      <c r="K483" s="5">
        <v>2</v>
      </c>
      <c r="L483">
        <f>VLOOKUP($A483,[1]Sheet1!$1:$1048576,8,FALSE)</f>
        <v>40.216290212183402</v>
      </c>
      <c r="M483" s="1">
        <f>VLOOKUP($A483,[1]Sheet1!$1:$1048576,9,FALSE)</f>
        <v>42481</v>
      </c>
      <c r="N483" t="str">
        <f>VLOOKUP($A483,[1]Sheet1!$1:$1048576,10,FALSE)</f>
        <v>N</v>
      </c>
      <c r="O483">
        <f>VLOOKUP($A483,[1]Sheet1!$1:$1048576,11,FALSE)</f>
        <v>0</v>
      </c>
      <c r="P483" t="str">
        <f>_xlfn.IFNA(VLOOKUP($C483,[1]akclindata!$A:$U,17,FALSE),"NA")</f>
        <v>NA</v>
      </c>
      <c r="Q483" t="s">
        <v>40</v>
      </c>
      <c r="S483">
        <f>_xlfn.IFNA(VLOOKUP($C483,[1]Sheet7!$A:$T,15,FALSE),"NA")</f>
        <v>27.0176458335417</v>
      </c>
      <c r="T483" t="str">
        <f>_xlfn.IFNA(VLOOKUP($C483,[1]akclindata!$A:$U,16,FALSE),"NA")</f>
        <v>NA</v>
      </c>
      <c r="U483" t="str">
        <f>IF(VLOOKUP($C483,[1]Sheet7!$A:$T,14,FALSE)=1,"Black","Unknown")</f>
        <v>Unknown</v>
      </c>
      <c r="X483" s="1">
        <f>VLOOKUP($A483,[1]Sheet1!$1:$1048576,17,FALSE)</f>
        <v>44718</v>
      </c>
      <c r="Y483">
        <f>VLOOKUP($A483,[1]Sheet1!$1:$1048576,18,FALSE)</f>
        <v>13</v>
      </c>
      <c r="Z483" t="str">
        <f>VLOOKUP($A483,[1]Sheet1!$1:$1048576,19,FALSE)</f>
        <v>ZF</v>
      </c>
      <c r="AA483">
        <f>VLOOKUP($A483,[1]Sheet1!$1:$1048576,35,FALSE)</f>
        <v>1.8574999999999999</v>
      </c>
      <c r="AB483">
        <f>VLOOKUP($A483,[1]Sheet1!$1:$1048576,40,FALSE)</f>
        <v>1.8574999999999999</v>
      </c>
      <c r="AC483" s="1">
        <f>VLOOKUP($A483,[1]Sheet1!$1:$1048576,44,FALSE)</f>
        <v>44762</v>
      </c>
      <c r="AD483">
        <f>VLOOKUP($A483,[1]Sheet1!$1:$1048576,43,FALSE)</f>
        <v>14</v>
      </c>
      <c r="AE483" t="str">
        <f>VLOOKUP($A483,[1]Sheet1!$1:$1048576,46,FALSE)</f>
        <v>IDT8_UDI_93</v>
      </c>
      <c r="AF483">
        <f>VLOOKUP($A483,[1]Sheet1!$1:$1048576,48,FALSE)</f>
        <v>4</v>
      </c>
      <c r="AG483" t="str">
        <f>VLOOKUP($A483,[1]Sheet1!$1:$1048576,49,FALSE)</f>
        <v>ZF</v>
      </c>
      <c r="AH483">
        <f>VLOOKUP($A483,[1]Sheet1!$1:$1048576,72,FALSE)</f>
        <v>0.38</v>
      </c>
      <c r="AI483" s="1">
        <f>VLOOKUP($A483,[1]Sheet1!$1:$1048576,74,FALSE)</f>
        <v>44781</v>
      </c>
      <c r="AV483" t="str">
        <f>_xlfn.IFNA(VLOOKUP($C483,[1]akclindata!$A:$U,17,FALSE),"NA")</f>
        <v>NA</v>
      </c>
      <c r="AW483" t="str">
        <f>_xlfn.IFNA(VLOOKUP($C483,[1]akclindata!$A:$U,17,FALSE),"NA")</f>
        <v>NA</v>
      </c>
      <c r="AX483" t="str">
        <f>_xlfn.IFNA(VLOOKUP($C483,[1]akclindata!$A:$U,7,FALSE),"NA")</f>
        <v>NA</v>
      </c>
      <c r="AY483" t="str">
        <f>_xlfn.IFNA(VLOOKUP($C483,[1]akclindata!$A:$U,8,FALSE),"NA")</f>
        <v>NA</v>
      </c>
      <c r="AZ483" t="str">
        <f>_xlfn.IFNA(VLOOKUP($C483,[1]akclindata!$A:$U,9,FALSE),"NA")</f>
        <v>NA</v>
      </c>
      <c r="BA483" t="str">
        <f>_xlfn.IFNA(VLOOKUP($C483,[1]akclindata!$A:$U,10,FALSE),"NA")</f>
        <v>NA</v>
      </c>
      <c r="BB483" t="str">
        <f>_xlfn.IFNA(VLOOKUP($C483,[1]akclindata!$A:$U,11,FALSE),"NA")</f>
        <v>NA</v>
      </c>
      <c r="BC483" s="1" t="str">
        <f>_xlfn.IFNA(VLOOKUP($C483,[1]akclindata!$A:$U,6,FALSE),"NA")</f>
        <v>NA</v>
      </c>
      <c r="BD483" s="1" t="str">
        <f>_xlfn.IFNA(VLOOKUP($C483,[1]akclindata!$A:$U,18,FALSE),"NA")</f>
        <v>NA</v>
      </c>
      <c r="BE483" s="1" t="str">
        <f>_xlfn.IFNA(VLOOKUP($C483,[1]akclindata!$A:$U,19,FALSE),"NA")</f>
        <v>NA</v>
      </c>
      <c r="BF483" s="1" t="str">
        <f>_xlfn.IFNA(VLOOKUP($C483,[1]akclindata!$A:$U,20,FALSE),"NA")</f>
        <v>NA</v>
      </c>
      <c r="BG483" t="str">
        <f>_xlfn.IFNA(VLOOKUP($C483,[1]akclindata!$A:$U,21,FALSE),"NA")</f>
        <v>NA</v>
      </c>
      <c r="BH483" s="1" t="str">
        <f>_xlfn.IFNA(VLOOKUP($C483,[2]Sheet1!$1:$1048576,6,FALSE),_xlfn.IFNA(VLOOKUP($C483,'[2]Transfer 06.03.22'!$1:$1048576,7,FALSE),_xlfn.IFNA(VLOOKUP($C483,'[2]Transfer 06.08.22'!$1:$1048576,7,FALSE),"None")))</f>
        <v>None</v>
      </c>
    </row>
    <row r="484" spans="1:60" x14ac:dyDescent="0.25">
      <c r="A484" t="s">
        <v>940</v>
      </c>
      <c r="C484">
        <v>50725</v>
      </c>
      <c r="D484">
        <v>1</v>
      </c>
      <c r="E484" s="5">
        <f>VLOOKUP($A484,[1]Sheet1!$1:$1048576,3,FALSE)</f>
        <v>1</v>
      </c>
      <c r="F484" s="1">
        <f>VLOOKUP(A484,[1]Sheet1!$1:$1048576,4,FALSE)</f>
        <v>44673</v>
      </c>
      <c r="G484" t="str">
        <f>_xlfn.IFNA(VLOOKUP($A484,[1]Sheet1!$1:$1048576,6,FALSE),"No")</f>
        <v>No</v>
      </c>
      <c r="H484" t="s">
        <v>49</v>
      </c>
      <c r="I484" s="1" t="str">
        <f>VLOOKUP($A484,[1]Sheet1!$1:$1048576,12,FALSE)</f>
        <v>HCV</v>
      </c>
      <c r="J484" t="s">
        <v>1042</v>
      </c>
      <c r="K484" s="5">
        <v>2</v>
      </c>
      <c r="L484">
        <f>VLOOKUP($A484,[1]Sheet1!$1:$1048576,8,FALSE)</f>
        <v>62.067077344284698</v>
      </c>
      <c r="M484" s="1">
        <f>VLOOKUP($A484,[1]Sheet1!$1:$1048576,9,FALSE)</f>
        <v>42761</v>
      </c>
      <c r="N484" t="str">
        <f>VLOOKUP($A484,[1]Sheet1!$1:$1048576,10,FALSE)</f>
        <v>N</v>
      </c>
      <c r="O484">
        <f>VLOOKUP($A484,[1]Sheet1!$1:$1048576,11,FALSE)</f>
        <v>0</v>
      </c>
      <c r="P484" t="str">
        <f>_xlfn.IFNA(VLOOKUP($C484,[1]akclindata!$A:$U,17,FALSE),"NA")</f>
        <v>NA</v>
      </c>
      <c r="Q484" t="s">
        <v>40</v>
      </c>
      <c r="S484">
        <f>_xlfn.IFNA(VLOOKUP($C484,[1]Sheet7!$A:$T,15,FALSE),"NA")</f>
        <v>29.391349758374201</v>
      </c>
      <c r="T484" t="str">
        <f>_xlfn.IFNA(VLOOKUP($C484,[1]akclindata!$A:$U,16,FALSE),"NA")</f>
        <v>NA</v>
      </c>
      <c r="U484" t="str">
        <f>IF(VLOOKUP($C484,[1]Sheet7!$A:$T,14,FALSE)=1,"Black","Unknown")</f>
        <v>Black</v>
      </c>
      <c r="X484" s="1">
        <f>VLOOKUP($A484,[1]Sheet1!$1:$1048576,17,FALSE)</f>
        <v>44718</v>
      </c>
      <c r="Y484">
        <f>VLOOKUP($A484,[1]Sheet1!$1:$1048576,18,FALSE)</f>
        <v>13</v>
      </c>
      <c r="Z484" t="str">
        <f>VLOOKUP($A484,[1]Sheet1!$1:$1048576,19,FALSE)</f>
        <v>ZF</v>
      </c>
      <c r="AA484">
        <f>VLOOKUP($A484,[1]Sheet1!$1:$1048576,35,FALSE)</f>
        <v>4.76</v>
      </c>
      <c r="AB484">
        <f>VLOOKUP($A484,[1]Sheet1!$1:$1048576,40,FALSE)</f>
        <v>4.76</v>
      </c>
      <c r="AC484" s="1">
        <f>VLOOKUP($A484,[1]Sheet1!$1:$1048576,44,FALSE)</f>
        <v>44762</v>
      </c>
      <c r="AD484">
        <f>VLOOKUP($A484,[1]Sheet1!$1:$1048576,43,FALSE)</f>
        <v>14</v>
      </c>
      <c r="AE484" t="str">
        <f>VLOOKUP($A484,[1]Sheet1!$1:$1048576,46,FALSE)</f>
        <v>IDT8_UDI_94</v>
      </c>
      <c r="AF484">
        <f>VLOOKUP($A484,[1]Sheet1!$1:$1048576,48,FALSE)</f>
        <v>4</v>
      </c>
      <c r="AG484" t="str">
        <f>VLOOKUP($A484,[1]Sheet1!$1:$1048576,49,FALSE)</f>
        <v>ZF</v>
      </c>
      <c r="AH484">
        <f>VLOOKUP($A484,[1]Sheet1!$1:$1048576,72,FALSE)</f>
        <v>1.17</v>
      </c>
      <c r="AI484" s="1">
        <f>VLOOKUP($A484,[1]Sheet1!$1:$1048576,74,FALSE)</f>
        <v>44781</v>
      </c>
      <c r="AV484" t="str">
        <f>_xlfn.IFNA(VLOOKUP($C484,[1]akclindata!$A:$U,17,FALSE),"NA")</f>
        <v>NA</v>
      </c>
      <c r="AW484" t="str">
        <f>_xlfn.IFNA(VLOOKUP($C484,[1]akclindata!$A:$U,17,FALSE),"NA")</f>
        <v>NA</v>
      </c>
      <c r="AX484" t="str">
        <f>_xlfn.IFNA(VLOOKUP($C484,[1]akclindata!$A:$U,7,FALSE),"NA")</f>
        <v>NA</v>
      </c>
      <c r="AY484" t="str">
        <f>_xlfn.IFNA(VLOOKUP($C484,[1]akclindata!$A:$U,8,FALSE),"NA")</f>
        <v>NA</v>
      </c>
      <c r="AZ484" t="str">
        <f>_xlfn.IFNA(VLOOKUP($C484,[1]akclindata!$A:$U,9,FALSE),"NA")</f>
        <v>NA</v>
      </c>
      <c r="BA484" t="str">
        <f>_xlfn.IFNA(VLOOKUP($C484,[1]akclindata!$A:$U,10,FALSE),"NA")</f>
        <v>NA</v>
      </c>
      <c r="BB484" t="str">
        <f>_xlfn.IFNA(VLOOKUP($C484,[1]akclindata!$A:$U,11,FALSE),"NA")</f>
        <v>NA</v>
      </c>
      <c r="BC484" s="1" t="str">
        <f>_xlfn.IFNA(VLOOKUP($C484,[1]akclindata!$A:$U,6,FALSE),"NA")</f>
        <v>NA</v>
      </c>
      <c r="BD484" s="1" t="str">
        <f>_xlfn.IFNA(VLOOKUP($C484,[1]akclindata!$A:$U,18,FALSE),"NA")</f>
        <v>NA</v>
      </c>
      <c r="BE484" s="1" t="str">
        <f>_xlfn.IFNA(VLOOKUP($C484,[1]akclindata!$A:$U,19,FALSE),"NA")</f>
        <v>NA</v>
      </c>
      <c r="BF484" s="1" t="str">
        <f>_xlfn.IFNA(VLOOKUP($C484,[1]akclindata!$A:$U,20,FALSE),"NA")</f>
        <v>NA</v>
      </c>
      <c r="BG484" t="str">
        <f>_xlfn.IFNA(VLOOKUP($C484,[1]akclindata!$A:$U,21,FALSE),"NA")</f>
        <v>NA</v>
      </c>
      <c r="BH484" s="1" t="str">
        <f>_xlfn.IFNA(VLOOKUP($C484,[2]Sheet1!$1:$1048576,6,FALSE),_xlfn.IFNA(VLOOKUP($C484,'[2]Transfer 06.03.22'!$1:$1048576,7,FALSE),_xlfn.IFNA(VLOOKUP($C484,'[2]Transfer 06.08.22'!$1:$1048576,7,FALSE),"None")))</f>
        <v>None</v>
      </c>
    </row>
    <row r="485" spans="1:60" x14ac:dyDescent="0.25">
      <c r="A485" t="s">
        <v>941</v>
      </c>
      <c r="C485">
        <v>12880</v>
      </c>
      <c r="D485">
        <v>1</v>
      </c>
      <c r="E485" s="5">
        <f>VLOOKUP($A485,[1]Sheet1!$1:$1048576,3,FALSE)</f>
        <v>1</v>
      </c>
      <c r="F485" s="1">
        <f>VLOOKUP(A485,[1]Sheet1!$1:$1048576,4,FALSE)</f>
        <v>44673</v>
      </c>
      <c r="G485" t="str">
        <f>_xlfn.IFNA(VLOOKUP($A485,[1]Sheet1!$1:$1048576,6,FALSE),"No")</f>
        <v>No</v>
      </c>
      <c r="H485" t="s">
        <v>49</v>
      </c>
      <c r="I485" s="1" t="str">
        <f>VLOOKUP($A485,[1]Sheet1!$1:$1048576,12,FALSE)</f>
        <v>HCV</v>
      </c>
      <c r="J485" t="s">
        <v>1042</v>
      </c>
      <c r="K485" s="5">
        <v>2</v>
      </c>
      <c r="L485">
        <f>VLOOKUP($A485,[1]Sheet1!$1:$1048576,8,FALSE)</f>
        <v>52.459958932238202</v>
      </c>
      <c r="M485" s="1">
        <f>VLOOKUP($A485,[1]Sheet1!$1:$1048576,9,FALSE)</f>
        <v>42790</v>
      </c>
      <c r="N485" t="str">
        <f>VLOOKUP($A485,[1]Sheet1!$1:$1048576,10,FALSE)</f>
        <v>N</v>
      </c>
      <c r="O485">
        <f>VLOOKUP($A485,[1]Sheet1!$1:$1048576,11,FALSE)</f>
        <v>0</v>
      </c>
      <c r="P485" t="str">
        <f>_xlfn.IFNA(VLOOKUP($C485,[1]akclindata!$A:$U,17,FALSE),"NA")</f>
        <v>NA</v>
      </c>
      <c r="Q485" t="s">
        <v>40</v>
      </c>
      <c r="S485">
        <f>_xlfn.IFNA(VLOOKUP($C485,[1]Sheet7!$A:$T,15,FALSE),"NA")</f>
        <v>24.037826471680901</v>
      </c>
      <c r="T485" t="str">
        <f>_xlfn.IFNA(VLOOKUP($C485,[1]akclindata!$A:$U,16,FALSE),"NA")</f>
        <v>NA</v>
      </c>
      <c r="U485" t="str">
        <f>IF(VLOOKUP($C485,[1]Sheet7!$A:$T,14,FALSE)=1,"Black","Unknown")</f>
        <v>Unknown</v>
      </c>
      <c r="X485" s="1">
        <f>VLOOKUP($A485,[1]Sheet1!$1:$1048576,17,FALSE)</f>
        <v>44718</v>
      </c>
      <c r="Y485">
        <f>VLOOKUP($A485,[1]Sheet1!$1:$1048576,18,FALSE)</f>
        <v>13</v>
      </c>
      <c r="Z485" t="str">
        <f>VLOOKUP($A485,[1]Sheet1!$1:$1048576,19,FALSE)</f>
        <v>ZF</v>
      </c>
      <c r="AA485">
        <f>VLOOKUP($A485,[1]Sheet1!$1:$1048576,35,FALSE)</f>
        <v>1.2190000000000001</v>
      </c>
      <c r="AB485">
        <f>VLOOKUP($A485,[1]Sheet1!$1:$1048576,40,FALSE)</f>
        <v>1.2190000000000001</v>
      </c>
      <c r="AC485" s="1">
        <f>VLOOKUP($A485,[1]Sheet1!$1:$1048576,44,FALSE)</f>
        <v>44762</v>
      </c>
      <c r="AD485">
        <f>VLOOKUP($A485,[1]Sheet1!$1:$1048576,43,FALSE)</f>
        <v>14</v>
      </c>
      <c r="AE485" t="str">
        <f>VLOOKUP($A485,[1]Sheet1!$1:$1048576,46,FALSE)</f>
        <v>IDT8_UDI_95</v>
      </c>
      <c r="AF485">
        <f>VLOOKUP($A485,[1]Sheet1!$1:$1048576,48,FALSE)</f>
        <v>4</v>
      </c>
      <c r="AG485" t="str">
        <f>VLOOKUP($A485,[1]Sheet1!$1:$1048576,49,FALSE)</f>
        <v>ZF</v>
      </c>
      <c r="AH485">
        <f>VLOOKUP($A485,[1]Sheet1!$1:$1048576,72,FALSE)</f>
        <v>0.68</v>
      </c>
      <c r="AI485" s="1">
        <f>VLOOKUP($A485,[1]Sheet1!$1:$1048576,74,FALSE)</f>
        <v>44781</v>
      </c>
      <c r="AV485" t="str">
        <f>_xlfn.IFNA(VLOOKUP($C485,[1]akclindata!$A:$U,17,FALSE),"NA")</f>
        <v>NA</v>
      </c>
      <c r="AW485" t="str">
        <f>_xlfn.IFNA(VLOOKUP($C485,[1]akclindata!$A:$U,17,FALSE),"NA")</f>
        <v>NA</v>
      </c>
      <c r="AX485" t="str">
        <f>_xlfn.IFNA(VLOOKUP($C485,[1]akclindata!$A:$U,7,FALSE),"NA")</f>
        <v>NA</v>
      </c>
      <c r="AY485" t="str">
        <f>_xlfn.IFNA(VLOOKUP($C485,[1]akclindata!$A:$U,8,FALSE),"NA")</f>
        <v>NA</v>
      </c>
      <c r="AZ485" t="str">
        <f>_xlfn.IFNA(VLOOKUP($C485,[1]akclindata!$A:$U,9,FALSE),"NA")</f>
        <v>NA</v>
      </c>
      <c r="BA485" t="str">
        <f>_xlfn.IFNA(VLOOKUP($C485,[1]akclindata!$A:$U,10,FALSE),"NA")</f>
        <v>NA</v>
      </c>
      <c r="BB485" t="str">
        <f>_xlfn.IFNA(VLOOKUP($C485,[1]akclindata!$A:$U,11,FALSE),"NA")</f>
        <v>NA</v>
      </c>
      <c r="BC485" s="1" t="str">
        <f>_xlfn.IFNA(VLOOKUP($C485,[1]akclindata!$A:$U,6,FALSE),"NA")</f>
        <v>NA</v>
      </c>
      <c r="BD485" s="1" t="str">
        <f>_xlfn.IFNA(VLOOKUP($C485,[1]akclindata!$A:$U,18,FALSE),"NA")</f>
        <v>NA</v>
      </c>
      <c r="BE485" s="1" t="str">
        <f>_xlfn.IFNA(VLOOKUP($C485,[1]akclindata!$A:$U,19,FALSE),"NA")</f>
        <v>NA</v>
      </c>
      <c r="BF485" s="1" t="str">
        <f>_xlfn.IFNA(VLOOKUP($C485,[1]akclindata!$A:$U,20,FALSE),"NA")</f>
        <v>NA</v>
      </c>
      <c r="BG485" t="str">
        <f>_xlfn.IFNA(VLOOKUP($C485,[1]akclindata!$A:$U,21,FALSE),"NA")</f>
        <v>NA</v>
      </c>
      <c r="BH485" s="1" t="str">
        <f>_xlfn.IFNA(VLOOKUP($C485,[2]Sheet1!$1:$1048576,6,FALSE),_xlfn.IFNA(VLOOKUP($C485,'[2]Transfer 06.03.22'!$1:$1048576,7,FALSE),_xlfn.IFNA(VLOOKUP($C485,'[2]Transfer 06.08.22'!$1:$1048576,7,FALSE),"None")))</f>
        <v>None</v>
      </c>
    </row>
    <row r="486" spans="1:60" x14ac:dyDescent="0.25">
      <c r="A486" t="s">
        <v>942</v>
      </c>
      <c r="C486">
        <v>50856</v>
      </c>
      <c r="D486">
        <v>1</v>
      </c>
      <c r="E486" s="5">
        <f>VLOOKUP($A486,[1]Sheet1!$1:$1048576,3,FALSE)</f>
        <v>1</v>
      </c>
      <c r="F486" s="1">
        <f>VLOOKUP(A486,[1]Sheet1!$1:$1048576,4,FALSE)</f>
        <v>44673</v>
      </c>
      <c r="G486" t="str">
        <f>_xlfn.IFNA(VLOOKUP($A486,[1]Sheet1!$1:$1048576,6,FALSE),"No")</f>
        <v>No</v>
      </c>
      <c r="H486" t="s">
        <v>49</v>
      </c>
      <c r="I486" s="1" t="str">
        <f>VLOOKUP($A486,[1]Sheet1!$1:$1048576,12,FALSE)</f>
        <v>HCV</v>
      </c>
      <c r="J486" t="s">
        <v>1042</v>
      </c>
      <c r="K486" s="5">
        <v>2</v>
      </c>
      <c r="L486">
        <f>VLOOKUP($A486,[1]Sheet1!$1:$1048576,8,FALSE)</f>
        <v>59.260780287474297</v>
      </c>
      <c r="M486" s="1">
        <f>VLOOKUP($A486,[1]Sheet1!$1:$1048576,9,FALSE)</f>
        <v>42800</v>
      </c>
      <c r="N486" t="str">
        <f>VLOOKUP($A486,[1]Sheet1!$1:$1048576,10,FALSE)</f>
        <v>N</v>
      </c>
      <c r="O486">
        <f>VLOOKUP($A486,[1]Sheet1!$1:$1048576,11,FALSE)</f>
        <v>0</v>
      </c>
      <c r="P486" t="str">
        <f>_xlfn.IFNA(VLOOKUP($C486,[1]akclindata!$A:$U,17,FALSE),"NA")</f>
        <v>NA</v>
      </c>
      <c r="Q486" t="s">
        <v>40</v>
      </c>
      <c r="S486">
        <f>_xlfn.IFNA(VLOOKUP($C486,[1]Sheet7!$A:$T,15,FALSE),"NA")</f>
        <v>35.7785467128028</v>
      </c>
      <c r="T486" t="str">
        <f>_xlfn.IFNA(VLOOKUP($C486,[1]akclindata!$A:$U,16,FALSE),"NA")</f>
        <v>NA</v>
      </c>
      <c r="U486" t="str">
        <f>IF(VLOOKUP($C486,[1]Sheet7!$A:$T,14,FALSE)=1,"Black","Unknown")</f>
        <v>Black</v>
      </c>
      <c r="X486" s="1">
        <f>VLOOKUP($A486,[1]Sheet1!$1:$1048576,17,FALSE)</f>
        <v>44718</v>
      </c>
      <c r="Y486">
        <f>VLOOKUP($A486,[1]Sheet1!$1:$1048576,18,FALSE)</f>
        <v>13</v>
      </c>
      <c r="Z486" t="str">
        <f>VLOOKUP($A486,[1]Sheet1!$1:$1048576,19,FALSE)</f>
        <v>ZF</v>
      </c>
      <c r="AA486">
        <f>VLOOKUP($A486,[1]Sheet1!$1:$1048576,35,FALSE)</f>
        <v>5.4314999999999998</v>
      </c>
      <c r="AB486">
        <f>VLOOKUP($A486,[1]Sheet1!$1:$1048576,40,FALSE)</f>
        <v>5.4314999999999998</v>
      </c>
      <c r="AC486" s="1">
        <f>VLOOKUP($A486,[1]Sheet1!$1:$1048576,44,FALSE)</f>
        <v>44762</v>
      </c>
      <c r="AD486">
        <f>VLOOKUP($A486,[1]Sheet1!$1:$1048576,43,FALSE)</f>
        <v>14</v>
      </c>
      <c r="AE486" t="str">
        <f>VLOOKUP($A486,[1]Sheet1!$1:$1048576,46,FALSE)</f>
        <v>IDT8_UDI_96</v>
      </c>
      <c r="AF486">
        <f>VLOOKUP($A486,[1]Sheet1!$1:$1048576,48,FALSE)</f>
        <v>4</v>
      </c>
      <c r="AG486" t="str">
        <f>VLOOKUP($A486,[1]Sheet1!$1:$1048576,49,FALSE)</f>
        <v>ZF</v>
      </c>
      <c r="AH486">
        <f>VLOOKUP($A486,[1]Sheet1!$1:$1048576,72,FALSE)</f>
        <v>0.43</v>
      </c>
      <c r="AI486" s="1">
        <f>VLOOKUP($A486,[1]Sheet1!$1:$1048576,74,FALSE)</f>
        <v>44781</v>
      </c>
      <c r="AV486" t="str">
        <f>_xlfn.IFNA(VLOOKUP($C486,[1]akclindata!$A:$U,17,FALSE),"NA")</f>
        <v>NA</v>
      </c>
      <c r="AW486" t="str">
        <f>_xlfn.IFNA(VLOOKUP($C486,[1]akclindata!$A:$U,17,FALSE),"NA")</f>
        <v>NA</v>
      </c>
      <c r="AX486" t="str">
        <f>_xlfn.IFNA(VLOOKUP($C486,[1]akclindata!$A:$U,7,FALSE),"NA")</f>
        <v>NA</v>
      </c>
      <c r="AY486" t="str">
        <f>_xlfn.IFNA(VLOOKUP($C486,[1]akclindata!$A:$U,8,FALSE),"NA")</f>
        <v>NA</v>
      </c>
      <c r="AZ486" t="str">
        <f>_xlfn.IFNA(VLOOKUP($C486,[1]akclindata!$A:$U,9,FALSE),"NA")</f>
        <v>NA</v>
      </c>
      <c r="BA486" t="str">
        <f>_xlfn.IFNA(VLOOKUP($C486,[1]akclindata!$A:$U,10,FALSE),"NA")</f>
        <v>NA</v>
      </c>
      <c r="BB486" t="str">
        <f>_xlfn.IFNA(VLOOKUP($C486,[1]akclindata!$A:$U,11,FALSE),"NA")</f>
        <v>NA</v>
      </c>
      <c r="BC486" s="1" t="str">
        <f>_xlfn.IFNA(VLOOKUP($C486,[1]akclindata!$A:$U,6,FALSE),"NA")</f>
        <v>NA</v>
      </c>
      <c r="BD486" s="1" t="str">
        <f>_xlfn.IFNA(VLOOKUP($C486,[1]akclindata!$A:$U,18,FALSE),"NA")</f>
        <v>NA</v>
      </c>
      <c r="BE486" s="1" t="str">
        <f>_xlfn.IFNA(VLOOKUP($C486,[1]akclindata!$A:$U,19,FALSE),"NA")</f>
        <v>NA</v>
      </c>
      <c r="BF486" s="1" t="str">
        <f>_xlfn.IFNA(VLOOKUP($C486,[1]akclindata!$A:$U,20,FALSE),"NA")</f>
        <v>NA</v>
      </c>
      <c r="BG486" t="str">
        <f>_xlfn.IFNA(VLOOKUP($C486,[1]akclindata!$A:$U,21,FALSE),"NA")</f>
        <v>NA</v>
      </c>
      <c r="BH486" s="1" t="str">
        <f>_xlfn.IFNA(VLOOKUP($C486,[2]Sheet1!$1:$1048576,6,FALSE),_xlfn.IFNA(VLOOKUP($C486,'[2]Transfer 06.03.22'!$1:$1048576,7,FALSE),_xlfn.IFNA(VLOOKUP($C486,'[2]Transfer 06.08.22'!$1:$1048576,7,FALSE),"None")))</f>
        <v>None</v>
      </c>
    </row>
    <row r="487" spans="1:60" x14ac:dyDescent="0.25">
      <c r="A487" t="s">
        <v>943</v>
      </c>
      <c r="C487">
        <v>50478</v>
      </c>
      <c r="D487">
        <v>1</v>
      </c>
      <c r="E487" s="5">
        <f>VLOOKUP($A487,[1]Sheet1!$1:$1048576,3,FALSE)</f>
        <v>1</v>
      </c>
      <c r="F487" s="1">
        <f>VLOOKUP(A487,[1]Sheet1!$1:$1048576,4,FALSE)</f>
        <v>44673</v>
      </c>
      <c r="G487" t="str">
        <f>_xlfn.IFNA(VLOOKUP($A487,[1]Sheet1!$1:$1048576,6,FALSE),"No")</f>
        <v>No</v>
      </c>
      <c r="H487" s="1" t="str">
        <f>VLOOKUP($A487,[1]Sheet1!$1:$1048576,13,FALSE)</f>
        <v>No</v>
      </c>
      <c r="I487" s="1" t="str">
        <f>VLOOKUP($A487,[1]Sheet1!$1:$1048576,12,FALSE)</f>
        <v>HCV</v>
      </c>
      <c r="J487" t="s">
        <v>1042</v>
      </c>
      <c r="K487" s="5">
        <v>2</v>
      </c>
      <c r="L487">
        <f>VLOOKUP($A487,[1]Sheet1!$1:$1048576,8,FALSE)</f>
        <v>59.529089664613302</v>
      </c>
      <c r="M487" s="1">
        <f>VLOOKUP($A487,[1]Sheet1!$1:$1048576,9,FALSE)</f>
        <v>43188</v>
      </c>
      <c r="N487" t="str">
        <f>VLOOKUP($A487,[1]Sheet1!$1:$1048576,10,FALSE)</f>
        <v>N</v>
      </c>
      <c r="O487">
        <f>VLOOKUP($A487,[1]Sheet1!$1:$1048576,11,FALSE)</f>
        <v>0</v>
      </c>
      <c r="P487" t="str">
        <f>_xlfn.IFNA(VLOOKUP($C487,[1]akclindata!$A:$U,17,FALSE),"NA")</f>
        <v>NA</v>
      </c>
      <c r="Q487" t="s">
        <v>40</v>
      </c>
      <c r="S487">
        <f>_xlfn.IFNA(VLOOKUP($C487,[1]Sheet7!$A:$T,15,FALSE),"NA")</f>
        <v>20.672894836510501</v>
      </c>
      <c r="T487" t="str">
        <f>_xlfn.IFNA(VLOOKUP($C487,[1]akclindata!$A:$U,16,FALSE),"NA")</f>
        <v>NA</v>
      </c>
      <c r="U487" t="str">
        <f>IF(VLOOKUP($C487,[1]Sheet7!$A:$T,14,FALSE)=1,"Black","Unknown")</f>
        <v>Black</v>
      </c>
      <c r="X487" s="1">
        <f>VLOOKUP($A487,[1]Sheet1!$1:$1048576,17,FALSE)</f>
        <v>44726</v>
      </c>
      <c r="Y487">
        <f>VLOOKUP($A487,[1]Sheet1!$1:$1048576,18,FALSE)</f>
        <v>14</v>
      </c>
      <c r="Z487" t="str">
        <f>VLOOKUP($A487,[1]Sheet1!$1:$1048576,19,FALSE)</f>
        <v>ZF</v>
      </c>
      <c r="AA487">
        <f>VLOOKUP($A487,[1]Sheet1!$1:$1048576,35,FALSE)</f>
        <v>0.316</v>
      </c>
      <c r="AB487">
        <f>VLOOKUP($A487,[1]Sheet1!$1:$1048576,40,FALSE)</f>
        <v>0.316</v>
      </c>
      <c r="AC487" s="1">
        <f>VLOOKUP($A487,[1]Sheet1!$1:$1048576,44,FALSE)</f>
        <v>44762</v>
      </c>
      <c r="AD487">
        <f>VLOOKUP($A487,[1]Sheet1!$1:$1048576,43,FALSE)</f>
        <v>14</v>
      </c>
      <c r="AE487" t="str">
        <f>VLOOKUP($A487,[1]Sheet1!$1:$1048576,46,FALSE)</f>
        <v>IDT8_UDI_97</v>
      </c>
      <c r="AF487">
        <f>VLOOKUP($A487,[1]Sheet1!$1:$1048576,48,FALSE)</f>
        <v>4</v>
      </c>
      <c r="AG487" t="str">
        <f>VLOOKUP($A487,[1]Sheet1!$1:$1048576,49,FALSE)</f>
        <v>ZF</v>
      </c>
      <c r="AH487">
        <f>VLOOKUP($A487,[1]Sheet1!$1:$1048576,72,FALSE)</f>
        <v>0.06</v>
      </c>
      <c r="AI487" s="1">
        <f>VLOOKUP($A487,[1]Sheet1!$1:$1048576,74,FALSE)</f>
        <v>44781</v>
      </c>
      <c r="AV487" t="str">
        <f>_xlfn.IFNA(VLOOKUP($C487,[1]akclindata!$A:$U,17,FALSE),"NA")</f>
        <v>NA</v>
      </c>
      <c r="AW487" t="str">
        <f>_xlfn.IFNA(VLOOKUP($C487,[1]akclindata!$A:$U,17,FALSE),"NA")</f>
        <v>NA</v>
      </c>
      <c r="AX487" t="str">
        <f>_xlfn.IFNA(VLOOKUP($C487,[1]akclindata!$A:$U,7,FALSE),"NA")</f>
        <v>NA</v>
      </c>
      <c r="AY487" t="str">
        <f>_xlfn.IFNA(VLOOKUP($C487,[1]akclindata!$A:$U,8,FALSE),"NA")</f>
        <v>NA</v>
      </c>
      <c r="AZ487" t="str">
        <f>_xlfn.IFNA(VLOOKUP($C487,[1]akclindata!$A:$U,9,FALSE),"NA")</f>
        <v>NA</v>
      </c>
      <c r="BA487" t="str">
        <f>_xlfn.IFNA(VLOOKUP($C487,[1]akclindata!$A:$U,10,FALSE),"NA")</f>
        <v>NA</v>
      </c>
      <c r="BB487" t="str">
        <f>_xlfn.IFNA(VLOOKUP($C487,[1]akclindata!$A:$U,11,FALSE),"NA")</f>
        <v>NA</v>
      </c>
      <c r="BC487" s="1" t="str">
        <f>_xlfn.IFNA(VLOOKUP($C487,[1]akclindata!$A:$U,6,FALSE),"NA")</f>
        <v>NA</v>
      </c>
      <c r="BD487" s="1" t="str">
        <f>_xlfn.IFNA(VLOOKUP($C487,[1]akclindata!$A:$U,18,FALSE),"NA")</f>
        <v>NA</v>
      </c>
      <c r="BE487" s="1" t="str">
        <f>_xlfn.IFNA(VLOOKUP($C487,[1]akclindata!$A:$U,19,FALSE),"NA")</f>
        <v>NA</v>
      </c>
      <c r="BF487" s="1" t="str">
        <f>_xlfn.IFNA(VLOOKUP($C487,[1]akclindata!$A:$U,20,FALSE),"NA")</f>
        <v>NA</v>
      </c>
      <c r="BG487" t="str">
        <f>_xlfn.IFNA(VLOOKUP($C487,[1]akclindata!$A:$U,21,FALSE),"NA")</f>
        <v>NA</v>
      </c>
      <c r="BH487" s="1" t="str">
        <f>_xlfn.IFNA(VLOOKUP($C487,[2]Sheet1!$1:$1048576,6,FALSE),_xlfn.IFNA(VLOOKUP($C487,'[2]Transfer 06.03.22'!$1:$1048576,7,FALSE),_xlfn.IFNA(VLOOKUP($C487,'[2]Transfer 06.08.22'!$1:$1048576,7,FALSE),"None")))</f>
        <v>None</v>
      </c>
    </row>
    <row r="488" spans="1:60" x14ac:dyDescent="0.25">
      <c r="A488" t="s">
        <v>944</v>
      </c>
      <c r="C488">
        <v>51605</v>
      </c>
      <c r="D488">
        <v>1</v>
      </c>
      <c r="E488" s="5">
        <f>VLOOKUP($A488,[1]Sheet1!$1:$1048576,3,FALSE)</f>
        <v>1</v>
      </c>
      <c r="F488" s="1">
        <f>VLOOKUP(A488,[1]Sheet1!$1:$1048576,4,FALSE)</f>
        <v>44673</v>
      </c>
      <c r="G488" t="str">
        <f>_xlfn.IFNA(VLOOKUP($A488,[1]Sheet1!$1:$1048576,6,FALSE),"No")</f>
        <v>No</v>
      </c>
      <c r="H488" s="1" t="str">
        <f>VLOOKUP($A488,[1]Sheet1!$1:$1048576,13,FALSE)</f>
        <v>No</v>
      </c>
      <c r="I488" s="1" t="str">
        <f>VLOOKUP($A488,[1]Sheet1!$1:$1048576,12,FALSE)</f>
        <v>HCV</v>
      </c>
      <c r="J488" t="s">
        <v>1042</v>
      </c>
      <c r="K488" s="5">
        <v>1</v>
      </c>
      <c r="L488">
        <f>VLOOKUP($A488,[1]Sheet1!$1:$1048576,8,FALSE)</f>
        <v>45.242984257358003</v>
      </c>
      <c r="M488" s="1">
        <f>VLOOKUP($A488,[1]Sheet1!$1:$1048576,9,FALSE)</f>
        <v>43215</v>
      </c>
      <c r="N488" t="str">
        <f>VLOOKUP($A488,[1]Sheet1!$1:$1048576,10,FALSE)</f>
        <v>N</v>
      </c>
      <c r="O488">
        <f>VLOOKUP($A488,[1]Sheet1!$1:$1048576,11,FALSE)</f>
        <v>0</v>
      </c>
      <c r="P488" t="str">
        <f>_xlfn.IFNA(VLOOKUP($C488,[1]akclindata!$A:$U,17,FALSE),"NA")</f>
        <v>NA</v>
      </c>
      <c r="Q488" t="s">
        <v>40</v>
      </c>
      <c r="S488">
        <f>_xlfn.IFNA(VLOOKUP($C488,[1]Sheet7!$A:$T,15,FALSE),"NA")</f>
        <v>26.087002762914601</v>
      </c>
      <c r="T488" t="str">
        <f>_xlfn.IFNA(VLOOKUP($C488,[1]akclindata!$A:$U,16,FALSE),"NA")</f>
        <v>NA</v>
      </c>
      <c r="U488" t="str">
        <f>IF(VLOOKUP($C488,[1]Sheet7!$A:$T,14,FALSE)=1,"Black","Unknown")</f>
        <v>Black</v>
      </c>
      <c r="X488" s="1">
        <f>VLOOKUP($A488,[1]Sheet1!$1:$1048576,17,FALSE)</f>
        <v>44726</v>
      </c>
      <c r="Y488">
        <f>VLOOKUP($A488,[1]Sheet1!$1:$1048576,18,FALSE)</f>
        <v>14</v>
      </c>
      <c r="Z488" t="str">
        <f>VLOOKUP($A488,[1]Sheet1!$1:$1048576,19,FALSE)</f>
        <v>ZF</v>
      </c>
      <c r="AA488">
        <f>VLOOKUP($A488,[1]Sheet1!$1:$1048576,35,FALSE)</f>
        <v>0.38550000000000001</v>
      </c>
      <c r="AB488">
        <f>VLOOKUP($A488,[1]Sheet1!$1:$1048576,40,FALSE)</f>
        <v>0.38550000000000001</v>
      </c>
      <c r="AC488" s="1">
        <f>VLOOKUP($A488,[1]Sheet1!$1:$1048576,44,FALSE)</f>
        <v>44762</v>
      </c>
      <c r="AD488">
        <f>VLOOKUP($A488,[1]Sheet1!$1:$1048576,43,FALSE)</f>
        <v>14</v>
      </c>
      <c r="AE488" t="str">
        <f>VLOOKUP($A488,[1]Sheet1!$1:$1048576,46,FALSE)</f>
        <v>IDT8_UDI_98</v>
      </c>
      <c r="AF488">
        <f>VLOOKUP($A488,[1]Sheet1!$1:$1048576,48,FALSE)</f>
        <v>4</v>
      </c>
      <c r="AG488" t="str">
        <f>VLOOKUP($A488,[1]Sheet1!$1:$1048576,49,FALSE)</f>
        <v>ZF</v>
      </c>
      <c r="AH488">
        <f>VLOOKUP($A488,[1]Sheet1!$1:$1048576,72,FALSE)</f>
        <v>0.06</v>
      </c>
      <c r="AI488" s="1">
        <f>VLOOKUP($A488,[1]Sheet1!$1:$1048576,74,FALSE)</f>
        <v>44781</v>
      </c>
      <c r="AV488" t="str">
        <f>_xlfn.IFNA(VLOOKUP($C488,[1]akclindata!$A:$U,17,FALSE),"NA")</f>
        <v>NA</v>
      </c>
      <c r="AW488" t="str">
        <f>_xlfn.IFNA(VLOOKUP($C488,[1]akclindata!$A:$U,17,FALSE),"NA")</f>
        <v>NA</v>
      </c>
      <c r="AX488" t="str">
        <f>_xlfn.IFNA(VLOOKUP($C488,[1]akclindata!$A:$U,7,FALSE),"NA")</f>
        <v>NA</v>
      </c>
      <c r="AY488" t="str">
        <f>_xlfn.IFNA(VLOOKUP($C488,[1]akclindata!$A:$U,8,FALSE),"NA")</f>
        <v>NA</v>
      </c>
      <c r="AZ488" t="str">
        <f>_xlfn.IFNA(VLOOKUP($C488,[1]akclindata!$A:$U,9,FALSE),"NA")</f>
        <v>NA</v>
      </c>
      <c r="BA488" t="str">
        <f>_xlfn.IFNA(VLOOKUP($C488,[1]akclindata!$A:$U,10,FALSE),"NA")</f>
        <v>NA</v>
      </c>
      <c r="BB488" t="str">
        <f>_xlfn.IFNA(VLOOKUP($C488,[1]akclindata!$A:$U,11,FALSE),"NA")</f>
        <v>NA</v>
      </c>
      <c r="BC488" s="1" t="str">
        <f>_xlfn.IFNA(VLOOKUP($C488,[1]akclindata!$A:$U,6,FALSE),"NA")</f>
        <v>NA</v>
      </c>
      <c r="BD488" s="1" t="str">
        <f>_xlfn.IFNA(VLOOKUP($C488,[1]akclindata!$A:$U,18,FALSE),"NA")</f>
        <v>NA</v>
      </c>
      <c r="BE488" s="1" t="str">
        <f>_xlfn.IFNA(VLOOKUP($C488,[1]akclindata!$A:$U,19,FALSE),"NA")</f>
        <v>NA</v>
      </c>
      <c r="BF488" s="1" t="str">
        <f>_xlfn.IFNA(VLOOKUP($C488,[1]akclindata!$A:$U,20,FALSE),"NA")</f>
        <v>NA</v>
      </c>
      <c r="BG488" t="str">
        <f>_xlfn.IFNA(VLOOKUP($C488,[1]akclindata!$A:$U,21,FALSE),"NA")</f>
        <v>NA</v>
      </c>
      <c r="BH488" s="1" t="str">
        <f>_xlfn.IFNA(VLOOKUP($C488,[2]Sheet1!$1:$1048576,6,FALSE),_xlfn.IFNA(VLOOKUP($C488,'[2]Transfer 06.03.22'!$1:$1048576,7,FALSE),_xlfn.IFNA(VLOOKUP($C488,'[2]Transfer 06.08.22'!$1:$1048576,7,FALSE),"None")))</f>
        <v>None</v>
      </c>
    </row>
    <row r="489" spans="1:60" x14ac:dyDescent="0.25">
      <c r="A489" t="s">
        <v>945</v>
      </c>
      <c r="C489">
        <v>50003</v>
      </c>
      <c r="D489">
        <v>1</v>
      </c>
      <c r="E489" s="5">
        <f>VLOOKUP($A489,[1]Sheet1!$1:$1048576,3,FALSE)</f>
        <v>1</v>
      </c>
      <c r="F489" s="1">
        <f>VLOOKUP(A489,[1]Sheet1!$1:$1048576,4,FALSE)</f>
        <v>44673</v>
      </c>
      <c r="G489" t="str">
        <f>_xlfn.IFNA(VLOOKUP($A489,[1]Sheet1!$1:$1048576,6,FALSE),"No")</f>
        <v>No</v>
      </c>
      <c r="H489" s="1" t="str">
        <f>VLOOKUP($A489,[1]Sheet1!$1:$1048576,13,FALSE)</f>
        <v>No</v>
      </c>
      <c r="I489" s="1" t="str">
        <f>VLOOKUP($A489,[1]Sheet1!$1:$1048576,12,FALSE)</f>
        <v>HCV</v>
      </c>
      <c r="J489" t="s">
        <v>1042</v>
      </c>
      <c r="K489" s="5">
        <v>1</v>
      </c>
      <c r="L489">
        <f>VLOOKUP($A489,[1]Sheet1!$1:$1048576,8,FALSE)</f>
        <v>48.635181382614597</v>
      </c>
      <c r="M489" s="1">
        <f>VLOOKUP($A489,[1]Sheet1!$1:$1048576,9,FALSE)</f>
        <v>43489</v>
      </c>
      <c r="N489" t="str">
        <f>VLOOKUP($A489,[1]Sheet1!$1:$1048576,10,FALSE)</f>
        <v>N</v>
      </c>
      <c r="O489">
        <f>VLOOKUP($A489,[1]Sheet1!$1:$1048576,11,FALSE)</f>
        <v>0</v>
      </c>
      <c r="P489" t="str">
        <f>_xlfn.IFNA(VLOOKUP($C489,[1]akclindata!$A:$U,17,FALSE),"NA")</f>
        <v>NA</v>
      </c>
      <c r="Q489" t="s">
        <v>40</v>
      </c>
      <c r="S489">
        <f>_xlfn.IFNA(VLOOKUP($C489,[1]Sheet7!$A:$T,15,FALSE),"NA")</f>
        <v>20.4859701280356</v>
      </c>
      <c r="T489" t="str">
        <f>_xlfn.IFNA(VLOOKUP($C489,[1]akclindata!$A:$U,16,FALSE),"NA")</f>
        <v>NA</v>
      </c>
      <c r="U489" t="str">
        <f>IF(VLOOKUP($C489,[1]Sheet7!$A:$T,14,FALSE)=1,"Black","Unknown")</f>
        <v>Black</v>
      </c>
      <c r="X489" s="1">
        <f>VLOOKUP($A489,[1]Sheet1!$1:$1048576,17,FALSE)</f>
        <v>44726</v>
      </c>
      <c r="Y489">
        <f>VLOOKUP($A489,[1]Sheet1!$1:$1048576,18,FALSE)</f>
        <v>14</v>
      </c>
      <c r="Z489" t="str">
        <f>VLOOKUP($A489,[1]Sheet1!$1:$1048576,19,FALSE)</f>
        <v>ZF</v>
      </c>
      <c r="AA489">
        <f>VLOOKUP($A489,[1]Sheet1!$1:$1048576,35,FALSE)</f>
        <v>1.4595</v>
      </c>
      <c r="AB489">
        <f>VLOOKUP($A489,[1]Sheet1!$1:$1048576,40,FALSE)</f>
        <v>1.4595</v>
      </c>
      <c r="AC489" s="1">
        <f>VLOOKUP($A489,[1]Sheet1!$1:$1048576,44,FALSE)</f>
        <v>44762</v>
      </c>
      <c r="AD489">
        <f>VLOOKUP($A489,[1]Sheet1!$1:$1048576,43,FALSE)</f>
        <v>14</v>
      </c>
      <c r="AE489" t="str">
        <f>VLOOKUP($A489,[1]Sheet1!$1:$1048576,46,FALSE)</f>
        <v>IDT8_UDI_99</v>
      </c>
      <c r="AF489">
        <f>VLOOKUP($A489,[1]Sheet1!$1:$1048576,48,FALSE)</f>
        <v>4</v>
      </c>
      <c r="AG489" t="str">
        <f>VLOOKUP($A489,[1]Sheet1!$1:$1048576,49,FALSE)</f>
        <v>ZF</v>
      </c>
      <c r="AH489">
        <f>VLOOKUP($A489,[1]Sheet1!$1:$1048576,72,FALSE)</f>
        <v>0.83</v>
      </c>
      <c r="AI489" s="1">
        <f>VLOOKUP($A489,[1]Sheet1!$1:$1048576,74,FALSE)</f>
        <v>44781</v>
      </c>
      <c r="AV489" t="str">
        <f>_xlfn.IFNA(VLOOKUP($C489,[1]akclindata!$A:$U,17,FALSE),"NA")</f>
        <v>NA</v>
      </c>
      <c r="AW489" t="str">
        <f>_xlfn.IFNA(VLOOKUP($C489,[1]akclindata!$A:$U,17,FALSE),"NA")</f>
        <v>NA</v>
      </c>
      <c r="AX489" t="str">
        <f>_xlfn.IFNA(VLOOKUP($C489,[1]akclindata!$A:$U,7,FALSE),"NA")</f>
        <v>NA</v>
      </c>
      <c r="AY489" t="str">
        <f>_xlfn.IFNA(VLOOKUP($C489,[1]akclindata!$A:$U,8,FALSE),"NA")</f>
        <v>NA</v>
      </c>
      <c r="AZ489" t="str">
        <f>_xlfn.IFNA(VLOOKUP($C489,[1]akclindata!$A:$U,9,FALSE),"NA")</f>
        <v>NA</v>
      </c>
      <c r="BA489" t="str">
        <f>_xlfn.IFNA(VLOOKUP($C489,[1]akclindata!$A:$U,10,FALSE),"NA")</f>
        <v>NA</v>
      </c>
      <c r="BB489" t="str">
        <f>_xlfn.IFNA(VLOOKUP($C489,[1]akclindata!$A:$U,11,FALSE),"NA")</f>
        <v>NA</v>
      </c>
      <c r="BC489" s="1" t="str">
        <f>_xlfn.IFNA(VLOOKUP($C489,[1]akclindata!$A:$U,6,FALSE),"NA")</f>
        <v>NA</v>
      </c>
      <c r="BD489" s="1" t="str">
        <f>_xlfn.IFNA(VLOOKUP($C489,[1]akclindata!$A:$U,18,FALSE),"NA")</f>
        <v>NA</v>
      </c>
      <c r="BE489" s="1" t="str">
        <f>_xlfn.IFNA(VLOOKUP($C489,[1]akclindata!$A:$U,19,FALSE),"NA")</f>
        <v>NA</v>
      </c>
      <c r="BF489" s="1" t="str">
        <f>_xlfn.IFNA(VLOOKUP($C489,[1]akclindata!$A:$U,20,FALSE),"NA")</f>
        <v>NA</v>
      </c>
      <c r="BG489" t="str">
        <f>_xlfn.IFNA(VLOOKUP($C489,[1]akclindata!$A:$U,21,FALSE),"NA")</f>
        <v>NA</v>
      </c>
      <c r="BH489" s="1" t="str">
        <f>_xlfn.IFNA(VLOOKUP($C489,[2]Sheet1!$1:$1048576,6,FALSE),_xlfn.IFNA(VLOOKUP($C489,'[2]Transfer 06.03.22'!$1:$1048576,7,FALSE),_xlfn.IFNA(VLOOKUP($C489,'[2]Transfer 06.08.22'!$1:$1048576,7,FALSE),"None")))</f>
        <v>None</v>
      </c>
    </row>
    <row r="490" spans="1:60" x14ac:dyDescent="0.25">
      <c r="A490" t="s">
        <v>946</v>
      </c>
      <c r="C490">
        <v>51073</v>
      </c>
      <c r="D490">
        <v>1</v>
      </c>
      <c r="E490" s="5">
        <f>VLOOKUP($A490,[1]Sheet1!$1:$1048576,3,FALSE)</f>
        <v>1</v>
      </c>
      <c r="F490" s="1">
        <f>VLOOKUP(A490,[1]Sheet1!$1:$1048576,4,FALSE)</f>
        <v>44673</v>
      </c>
      <c r="G490" t="str">
        <f>_xlfn.IFNA(VLOOKUP($A490,[1]Sheet1!$1:$1048576,6,FALSE),"No")</f>
        <v>No</v>
      </c>
      <c r="H490" s="1" t="str">
        <f>VLOOKUP($A490,[1]Sheet1!$1:$1048576,13,FALSE)</f>
        <v>No</v>
      </c>
      <c r="I490" s="1" t="str">
        <f>VLOOKUP($A490,[1]Sheet1!$1:$1048576,12,FALSE)</f>
        <v>HCV</v>
      </c>
      <c r="J490" t="s">
        <v>1042</v>
      </c>
      <c r="K490" s="5">
        <v>1</v>
      </c>
      <c r="L490">
        <f>VLOOKUP($A490,[1]Sheet1!$1:$1048576,8,FALSE)</f>
        <v>46.7268993839836</v>
      </c>
      <c r="M490" s="1">
        <f>VLOOKUP($A490,[1]Sheet1!$1:$1048576,9,FALSE)</f>
        <v>43601</v>
      </c>
      <c r="N490" t="str">
        <f>VLOOKUP($A490,[1]Sheet1!$1:$1048576,10,FALSE)</f>
        <v>N</v>
      </c>
      <c r="O490">
        <f>VLOOKUP($A490,[1]Sheet1!$1:$1048576,11,FALSE)</f>
        <v>0</v>
      </c>
      <c r="P490" t="str">
        <f>_xlfn.IFNA(VLOOKUP($C490,[1]akclindata!$A:$U,17,FALSE),"NA")</f>
        <v>NA</v>
      </c>
      <c r="Q490" t="s">
        <v>40</v>
      </c>
      <c r="S490">
        <f>_xlfn.IFNA(VLOOKUP($C490,[1]Sheet7!$A:$T,15,FALSE),"NA")</f>
        <v>32.1566624695119</v>
      </c>
      <c r="T490" t="str">
        <f>_xlfn.IFNA(VLOOKUP($C490,[1]akclindata!$A:$U,16,FALSE),"NA")</f>
        <v>NA</v>
      </c>
      <c r="U490" t="str">
        <f>IF(VLOOKUP($C490,[1]Sheet7!$A:$T,14,FALSE)=1,"Black","Unknown")</f>
        <v>Black</v>
      </c>
      <c r="X490" s="1">
        <f>VLOOKUP($A490,[1]Sheet1!$1:$1048576,17,FALSE)</f>
        <v>44726</v>
      </c>
      <c r="Y490">
        <f>VLOOKUP($A490,[1]Sheet1!$1:$1048576,18,FALSE)</f>
        <v>14</v>
      </c>
      <c r="Z490" t="str">
        <f>VLOOKUP($A490,[1]Sheet1!$1:$1048576,19,FALSE)</f>
        <v>ZF</v>
      </c>
      <c r="AA490">
        <f>VLOOKUP($A490,[1]Sheet1!$1:$1048576,35,FALSE)</f>
        <v>1.8524999999999998</v>
      </c>
      <c r="AB490">
        <f>VLOOKUP($A490,[1]Sheet1!$1:$1048576,40,FALSE)</f>
        <v>1.8524999999999998</v>
      </c>
      <c r="AC490" s="1">
        <f>VLOOKUP($A490,[1]Sheet1!$1:$1048576,44,FALSE)</f>
        <v>44762</v>
      </c>
      <c r="AD490">
        <f>VLOOKUP($A490,[1]Sheet1!$1:$1048576,43,FALSE)</f>
        <v>14</v>
      </c>
      <c r="AE490" t="str">
        <f>VLOOKUP($A490,[1]Sheet1!$1:$1048576,46,FALSE)</f>
        <v>IDT8_UDI_100</v>
      </c>
      <c r="AF490">
        <f>VLOOKUP($A490,[1]Sheet1!$1:$1048576,48,FALSE)</f>
        <v>4</v>
      </c>
      <c r="AG490" t="str">
        <f>VLOOKUP($A490,[1]Sheet1!$1:$1048576,49,FALSE)</f>
        <v>ZF</v>
      </c>
      <c r="AH490">
        <f>VLOOKUP($A490,[1]Sheet1!$1:$1048576,72,FALSE)</f>
        <v>0.56000000000000005</v>
      </c>
      <c r="AI490" s="1">
        <f>VLOOKUP($A490,[1]Sheet1!$1:$1048576,74,FALSE)</f>
        <v>44781</v>
      </c>
      <c r="AV490" t="str">
        <f>_xlfn.IFNA(VLOOKUP($C490,[1]akclindata!$A:$U,17,FALSE),"NA")</f>
        <v>NA</v>
      </c>
      <c r="AW490" t="str">
        <f>_xlfn.IFNA(VLOOKUP($C490,[1]akclindata!$A:$U,17,FALSE),"NA")</f>
        <v>NA</v>
      </c>
      <c r="AX490" t="str">
        <f>_xlfn.IFNA(VLOOKUP($C490,[1]akclindata!$A:$U,7,FALSE),"NA")</f>
        <v>NA</v>
      </c>
      <c r="AY490" t="str">
        <f>_xlfn.IFNA(VLOOKUP($C490,[1]akclindata!$A:$U,8,FALSE),"NA")</f>
        <v>NA</v>
      </c>
      <c r="AZ490" t="str">
        <f>_xlfn.IFNA(VLOOKUP($C490,[1]akclindata!$A:$U,9,FALSE),"NA")</f>
        <v>NA</v>
      </c>
      <c r="BA490" t="str">
        <f>_xlfn.IFNA(VLOOKUP($C490,[1]akclindata!$A:$U,10,FALSE),"NA")</f>
        <v>NA</v>
      </c>
      <c r="BB490" t="str">
        <f>_xlfn.IFNA(VLOOKUP($C490,[1]akclindata!$A:$U,11,FALSE),"NA")</f>
        <v>NA</v>
      </c>
      <c r="BC490" s="1" t="str">
        <f>_xlfn.IFNA(VLOOKUP($C490,[1]akclindata!$A:$U,6,FALSE),"NA")</f>
        <v>NA</v>
      </c>
      <c r="BD490" s="1" t="str">
        <f>_xlfn.IFNA(VLOOKUP($C490,[1]akclindata!$A:$U,18,FALSE),"NA")</f>
        <v>NA</v>
      </c>
      <c r="BE490" s="1" t="str">
        <f>_xlfn.IFNA(VLOOKUP($C490,[1]akclindata!$A:$U,19,FALSE),"NA")</f>
        <v>NA</v>
      </c>
      <c r="BF490" s="1" t="str">
        <f>_xlfn.IFNA(VLOOKUP($C490,[1]akclindata!$A:$U,20,FALSE),"NA")</f>
        <v>NA</v>
      </c>
      <c r="BG490" t="str">
        <f>_xlfn.IFNA(VLOOKUP($C490,[1]akclindata!$A:$U,21,FALSE),"NA")</f>
        <v>NA</v>
      </c>
      <c r="BH490" s="1" t="str">
        <f>_xlfn.IFNA(VLOOKUP($C490,[2]Sheet1!$1:$1048576,6,FALSE),_xlfn.IFNA(VLOOKUP($C490,'[2]Transfer 06.03.22'!$1:$1048576,7,FALSE),_xlfn.IFNA(VLOOKUP($C490,'[2]Transfer 06.08.22'!$1:$1048576,7,FALSE),"None")))</f>
        <v>None</v>
      </c>
    </row>
    <row r="491" spans="1:60" x14ac:dyDescent="0.25">
      <c r="A491" t="s">
        <v>947</v>
      </c>
      <c r="C491" t="s">
        <v>267</v>
      </c>
      <c r="D491">
        <v>0</v>
      </c>
      <c r="E491" s="5">
        <f>VLOOKUP($A491,[1]Sheet1!$1:$1048576,3,FALSE)</f>
        <v>3</v>
      </c>
      <c r="F491" s="1">
        <f>VLOOKUP(A491,[1]Sheet1!$1:$1048576,4,FALSE)</f>
        <v>44715</v>
      </c>
      <c r="G491" t="str">
        <f>_xlfn.IFNA(VLOOKUP($A491,[1]Sheet1!$1:$1048576,6,FALSE),"No")</f>
        <v>Yes</v>
      </c>
      <c r="H491" t="s">
        <v>49</v>
      </c>
      <c r="I491" s="1" t="str">
        <f>VLOOKUP($A491,[1]Sheet1!$1:$1048576,12,FALSE)</f>
        <v>HCC</v>
      </c>
      <c r="J491" t="s">
        <v>73</v>
      </c>
      <c r="K491" s="5">
        <v>2</v>
      </c>
      <c r="L491">
        <f>VLOOKUP($A491,[1]Sheet1!$1:$1048576,8,FALSE)</f>
        <v>64</v>
      </c>
      <c r="M491" s="1">
        <f>VLOOKUP($A491,[1]Sheet1!$1:$1048576,9,FALSE)</f>
        <v>43893</v>
      </c>
      <c r="N491" t="str">
        <f>VLOOKUP($A491,[1]Sheet1!$1:$1048576,10,FALSE)</f>
        <v>B</v>
      </c>
      <c r="O491">
        <f>VLOOKUP($A491,[1]Sheet1!$1:$1048576,11,FALSE)</f>
        <v>8</v>
      </c>
      <c r="P491">
        <f>_xlfn.IFNA(VLOOKUP($C491,[1]akclindata!$A:$U,17,FALSE),"NA")</f>
        <v>65.099999999999994</v>
      </c>
      <c r="Q491" t="s">
        <v>40</v>
      </c>
      <c r="S491">
        <f>_xlfn.IFNA(VLOOKUP($C491,[1]akclindata!$A:$U,14,FALSE),"NA")</f>
        <v>43.79</v>
      </c>
      <c r="T491" t="str">
        <f>_xlfn.IFNA(VLOOKUP($C491,[1]akclindata!$A:$U,16,FALSE),"NA")</f>
        <v>NAFLD, cirrhosis</v>
      </c>
      <c r="U491" t="str">
        <f>_xlfn.IFNA(VLOOKUP($C491,[1]akclindata!$A:$U,15,FALSE),"NA")</f>
        <v>White or Caucasian</v>
      </c>
      <c r="X491" s="1">
        <f>VLOOKUP($A491,[1]Sheet1!$1:$1048576,17,FALSE)</f>
        <v>44729</v>
      </c>
      <c r="Y491">
        <f>VLOOKUP($A491,[1]Sheet1!$1:$1048576,18,FALSE)</f>
        <v>18</v>
      </c>
      <c r="Z491" t="str">
        <f>VLOOKUP($A491,[1]Sheet1!$1:$1048576,19,FALSE)</f>
        <v>ZF</v>
      </c>
      <c r="AA491">
        <f>VLOOKUP($A491,[1]Sheet1!$1:$1048576,35,FALSE)</f>
        <v>15.477333333333336</v>
      </c>
      <c r="AB491">
        <f>VLOOKUP($A491,[1]Sheet1!$1:$1048576,40,FALSE)</f>
        <v>15</v>
      </c>
      <c r="AC491" s="1">
        <f>VLOOKUP($A491,[1]Sheet1!$1:$1048576,44,FALSE)</f>
        <v>44762</v>
      </c>
      <c r="AD491">
        <f>VLOOKUP($A491,[1]Sheet1!$1:$1048576,43,FALSE)</f>
        <v>14</v>
      </c>
      <c r="AE491" t="str">
        <f>VLOOKUP($A491,[1]Sheet1!$1:$1048576,46,FALSE)</f>
        <v>IDT8_UDI_101</v>
      </c>
      <c r="AF491">
        <f>VLOOKUP($A491,[1]Sheet1!$1:$1048576,48,FALSE)</f>
        <v>4</v>
      </c>
      <c r="AG491" t="str">
        <f>VLOOKUP($A491,[1]Sheet1!$1:$1048576,49,FALSE)</f>
        <v>ZF</v>
      </c>
      <c r="AH491">
        <f>VLOOKUP($A491,[1]Sheet1!$1:$1048576,72,FALSE)</f>
        <v>2.66</v>
      </c>
      <c r="AI491" s="1">
        <f>VLOOKUP($A491,[1]Sheet1!$1:$1048576,74,FALSE)</f>
        <v>44781</v>
      </c>
      <c r="AV491">
        <f>_xlfn.IFNA(VLOOKUP($C491,[1]akclindata!$A:$U,17,FALSE),"NA")</f>
        <v>65.099999999999994</v>
      </c>
      <c r="AW491">
        <f>_xlfn.IFNA(VLOOKUP($C491,[1]akclindata!$A:$U,17,FALSE),"NA")</f>
        <v>65.099999999999994</v>
      </c>
      <c r="AX491">
        <f>_xlfn.IFNA(VLOOKUP($C491,[1]akclindata!$A:$U,7,FALSE),"NA")</f>
        <v>1</v>
      </c>
      <c r="AY491">
        <f>_xlfn.IFNA(VLOOKUP($C491,[1]akclindata!$A:$U,8,FALSE),"NA")</f>
        <v>3.3</v>
      </c>
      <c r="AZ491">
        <f>_xlfn.IFNA(VLOOKUP($C491,[1]akclindata!$A:$U,9,FALSE),"NA")</f>
        <v>3.4</v>
      </c>
      <c r="BA491" t="str">
        <f>_xlfn.IFNA(VLOOKUP($C491,[1]akclindata!$A:$U,10,FALSE),"NA")</f>
        <v>N</v>
      </c>
      <c r="BB491" t="str">
        <f>_xlfn.IFNA(VLOOKUP($C491,[1]akclindata!$A:$U,11,FALSE),"NA")</f>
        <v>N</v>
      </c>
      <c r="BC491" s="1">
        <f>_xlfn.IFNA(VLOOKUP($C491,[1]akclindata!$A:$U,6,FALSE),"NA")</f>
        <v>43878</v>
      </c>
      <c r="BD491" s="1">
        <f>_xlfn.IFNA(VLOOKUP($C491,[1]akclindata!$A:$U,18,FALSE),"NA")</f>
        <v>0</v>
      </c>
      <c r="BE491" s="1">
        <f>_xlfn.IFNA(VLOOKUP($C491,[1]akclindata!$A:$U,19,FALSE),"NA")</f>
        <v>44202</v>
      </c>
      <c r="BF491" s="1" t="str">
        <f>_xlfn.IFNA(VLOOKUP($C491,[1]akclindata!$A:$U,20,FALSE),"NA")</f>
        <v>Y (1/23/21)</v>
      </c>
      <c r="BG491">
        <f>_xlfn.IFNA(VLOOKUP($C491,[1]akclindata!$A:$U,21,FALSE),"NA")</f>
        <v>0</v>
      </c>
      <c r="BH491" s="1" t="str">
        <f>_xlfn.IFNA(VLOOKUP($C491,[2]Sheet1!$1:$1048576,6,FALSE),_xlfn.IFNA(VLOOKUP($C491,'[2]Transfer 06.03.22'!$1:$1048576,7,FALSE),_xlfn.IFNA(VLOOKUP($C491,'[2]Transfer 06.08.22'!$1:$1048576,7,FALSE),"None")))</f>
        <v>No Prior Treatment</v>
      </c>
    </row>
    <row r="492" spans="1:60" x14ac:dyDescent="0.25">
      <c r="A492" t="s">
        <v>948</v>
      </c>
      <c r="C492" t="s">
        <v>949</v>
      </c>
      <c r="D492">
        <v>0</v>
      </c>
      <c r="E492" s="5">
        <f>VLOOKUP($A492,[1]Sheet1!$1:$1048576,3,FALSE)</f>
        <v>4</v>
      </c>
      <c r="F492" s="1">
        <f>VLOOKUP(A492,[1]Sheet1!$1:$1048576,4,FALSE)</f>
        <v>44715</v>
      </c>
      <c r="G492" t="str">
        <f>_xlfn.IFNA(VLOOKUP($A492,[1]Sheet1!$1:$1048576,6,FALSE),"No")</f>
        <v>Yes</v>
      </c>
      <c r="H492" t="s">
        <v>49</v>
      </c>
      <c r="I492" s="1" t="str">
        <f>VLOOKUP($A492,[1]Sheet1!$1:$1048576,12,FALSE)</f>
        <v>HCC</v>
      </c>
      <c r="J492" t="s">
        <v>73</v>
      </c>
      <c r="K492" s="5">
        <v>2</v>
      </c>
      <c r="L492">
        <f>VLOOKUP($A492,[1]Sheet1!$1:$1048576,8,FALSE)</f>
        <v>64</v>
      </c>
      <c r="M492" s="1">
        <f>VLOOKUP($A492,[1]Sheet1!$1:$1048576,9,FALSE)</f>
        <v>44155</v>
      </c>
      <c r="N492" t="str">
        <f>VLOOKUP($A492,[1]Sheet1!$1:$1048576,10,FALSE)</f>
        <v>A</v>
      </c>
      <c r="O492" t="str">
        <f>VLOOKUP($A492,[1]Sheet1!$1:$1048576,11,FALSE)</f>
        <v>B</v>
      </c>
      <c r="P492">
        <f>_xlfn.IFNA(VLOOKUP($C492,[1]akclindata!$A:$U,17,FALSE),"NA")</f>
        <v>65.099999999999994</v>
      </c>
      <c r="Q492" t="s">
        <v>40</v>
      </c>
      <c r="S492">
        <f>_xlfn.IFNA(VLOOKUP($C492,[1]akclindata!$A:$U,14,FALSE),"NA")</f>
        <v>43.79</v>
      </c>
      <c r="T492" t="str">
        <f>_xlfn.IFNA(VLOOKUP($C492,[1]akclindata!$A:$U,16,FALSE),"NA")</f>
        <v>NAFLD</v>
      </c>
      <c r="U492" t="str">
        <f>_xlfn.IFNA(VLOOKUP($C492,[1]akclindata!$A:$U,15,FALSE),"NA")</f>
        <v>W</v>
      </c>
      <c r="X492" s="1">
        <f>VLOOKUP($A492,[1]Sheet1!$1:$1048576,17,FALSE)</f>
        <v>44729</v>
      </c>
      <c r="Y492">
        <f>VLOOKUP($A492,[1]Sheet1!$1:$1048576,18,FALSE)</f>
        <v>18</v>
      </c>
      <c r="Z492" t="str">
        <f>VLOOKUP($A492,[1]Sheet1!$1:$1048576,19,FALSE)</f>
        <v>ZF</v>
      </c>
      <c r="AA492">
        <f>VLOOKUP($A492,[1]Sheet1!$1:$1048576,35,FALSE)</f>
        <v>31.146166666666669</v>
      </c>
      <c r="AB492">
        <f>VLOOKUP($A492,[1]Sheet1!$1:$1048576,40,FALSE)</f>
        <v>15</v>
      </c>
      <c r="AC492" s="1">
        <f>VLOOKUP($A492,[1]Sheet1!$1:$1048576,44,FALSE)</f>
        <v>44762</v>
      </c>
      <c r="AD492">
        <f>VLOOKUP($A492,[1]Sheet1!$1:$1048576,43,FALSE)</f>
        <v>14</v>
      </c>
      <c r="AE492" t="str">
        <f>VLOOKUP($A492,[1]Sheet1!$1:$1048576,46,FALSE)</f>
        <v>IDT8_UDI_102</v>
      </c>
      <c r="AF492">
        <f>VLOOKUP($A492,[1]Sheet1!$1:$1048576,48,FALSE)</f>
        <v>4</v>
      </c>
      <c r="AG492" t="str">
        <f>VLOOKUP($A492,[1]Sheet1!$1:$1048576,49,FALSE)</f>
        <v>ZF</v>
      </c>
      <c r="AH492">
        <f>VLOOKUP($A492,[1]Sheet1!$1:$1048576,72,FALSE)</f>
        <v>15.719999999999999</v>
      </c>
      <c r="AI492" s="1">
        <f>VLOOKUP($A492,[1]Sheet1!$1:$1048576,74,FALSE)</f>
        <v>44781</v>
      </c>
      <c r="AV492">
        <f>_xlfn.IFNA(VLOOKUP($C492,[1]akclindata!$A:$U,17,FALSE),"NA")</f>
        <v>65.099999999999994</v>
      </c>
      <c r="AW492">
        <f>_xlfn.IFNA(VLOOKUP($C492,[1]akclindata!$A:$U,17,FALSE),"NA")</f>
        <v>65.099999999999994</v>
      </c>
      <c r="AX492">
        <f>_xlfn.IFNA(VLOOKUP($C492,[1]akclindata!$A:$U,7,FALSE),"NA")</f>
        <v>1</v>
      </c>
      <c r="AY492">
        <f>_xlfn.IFNA(VLOOKUP($C492,[1]akclindata!$A:$U,8,FALSE),"NA")</f>
        <v>3.7</v>
      </c>
      <c r="AZ492">
        <f>_xlfn.IFNA(VLOOKUP($C492,[1]akclindata!$A:$U,9,FALSE),"NA")</f>
        <v>4.2</v>
      </c>
      <c r="BA492" t="str">
        <f>_xlfn.IFNA(VLOOKUP($C492,[1]akclindata!$A:$U,10,FALSE),"NA")</f>
        <v>No</v>
      </c>
      <c r="BB492" t="str">
        <f>_xlfn.IFNA(VLOOKUP($C492,[1]akclindata!$A:$U,11,FALSE),"NA")</f>
        <v>No</v>
      </c>
      <c r="BC492" s="1">
        <f>_xlfn.IFNA(VLOOKUP($C492,[1]akclindata!$A:$U,6,FALSE),"NA")</f>
        <v>43878</v>
      </c>
      <c r="BD492" s="1" t="str">
        <f>_xlfn.IFNA(VLOOKUP($C492,[1]akclindata!$A:$U,18,FALSE),"NA")</f>
        <v>NA</v>
      </c>
      <c r="BE492" s="1">
        <f>_xlfn.IFNA(VLOOKUP($C492,[1]akclindata!$A:$U,19,FALSE),"NA")</f>
        <v>44219</v>
      </c>
      <c r="BF492" s="1" t="str">
        <f>_xlfn.IFNA(VLOOKUP($C492,[1]akclindata!$A:$U,20,FALSE),"NA")</f>
        <v>Yes</v>
      </c>
      <c r="BG492">
        <f>_xlfn.IFNA(VLOOKUP($C492,[1]akclindata!$A:$U,21,FALSE),"NA")</f>
        <v>0</v>
      </c>
      <c r="BH492" s="1">
        <f>_xlfn.IFNA(VLOOKUP($C492,[2]Sheet1!$1:$1048576,6,FALSE),_xlfn.IFNA(VLOOKUP($C492,'[2]Transfer 06.03.22'!$1:$1048576,7,FALSE),_xlfn.IFNA(VLOOKUP($C492,'[2]Transfer 06.08.22'!$1:$1048576,7,FALSE),"None")))</f>
        <v>44116</v>
      </c>
    </row>
    <row r="493" spans="1:60" x14ac:dyDescent="0.25">
      <c r="A493" t="s">
        <v>950</v>
      </c>
      <c r="C493" t="s">
        <v>951</v>
      </c>
      <c r="D493">
        <v>1</v>
      </c>
      <c r="E493" s="5">
        <f>VLOOKUP($A493,[1]Sheet1!$1:$1048576,3,FALSE)</f>
        <v>3.6</v>
      </c>
      <c r="F493" s="1">
        <f>VLOOKUP(A493,[1]Sheet1!$1:$1048576,4,FALSE)</f>
        <v>44715</v>
      </c>
      <c r="G493" t="str">
        <f>_xlfn.IFNA(VLOOKUP($A493,[1]Sheet1!$1:$1048576,6,FALSE),"No")</f>
        <v>Yes</v>
      </c>
      <c r="H493" t="s">
        <v>49</v>
      </c>
      <c r="I493" s="1" t="str">
        <f>VLOOKUP($A493,[1]Sheet1!$1:$1048576,12,FALSE)</f>
        <v>HCC</v>
      </c>
      <c r="J493" t="s">
        <v>73</v>
      </c>
      <c r="K493" s="5">
        <v>2</v>
      </c>
      <c r="L493">
        <f>VLOOKUP($A493,[1]Sheet1!$1:$1048576,8,FALSE)</f>
        <v>64</v>
      </c>
      <c r="M493" s="1">
        <f>VLOOKUP($A493,[1]Sheet1!$1:$1048576,9,FALSE)</f>
        <v>44482</v>
      </c>
      <c r="N493" t="str">
        <f>VLOOKUP($A493,[1]Sheet1!$1:$1048576,10,FALSE)</f>
        <v>A</v>
      </c>
      <c r="O493" t="str">
        <f>VLOOKUP($A493,[1]Sheet1!$1:$1048576,11,FALSE)</f>
        <v>A</v>
      </c>
      <c r="P493">
        <f>_xlfn.IFNA(VLOOKUP($C493,[1]akclindata!$A:$U,17,FALSE),"NA")</f>
        <v>6.91</v>
      </c>
      <c r="Q493" t="s">
        <v>40</v>
      </c>
      <c r="S493">
        <f>_xlfn.IFNA(VLOOKUP($C493,[1]akclindata!$A:$U,14,FALSE),"NA")</f>
        <v>41.2</v>
      </c>
      <c r="T493" t="str">
        <f>_xlfn.IFNA(VLOOKUP($C493,[1]akclindata!$A:$U,16,FALSE),"NA")</f>
        <v>HCV Cirrhosis</v>
      </c>
      <c r="U493" t="str">
        <f>_xlfn.IFNA(VLOOKUP($C493,[1]akclindata!$A:$U,15,FALSE),"NA")</f>
        <v>W</v>
      </c>
      <c r="X493" s="1">
        <f>VLOOKUP($A493,[1]Sheet1!$1:$1048576,17,FALSE)</f>
        <v>44729</v>
      </c>
      <c r="Y493">
        <f>VLOOKUP($A493,[1]Sheet1!$1:$1048576,18,FALSE)</f>
        <v>18</v>
      </c>
      <c r="Z493" t="str">
        <f>VLOOKUP($A493,[1]Sheet1!$1:$1048576,19,FALSE)</f>
        <v>ZF</v>
      </c>
      <c r="AA493">
        <f>VLOOKUP($A493,[1]Sheet1!$1:$1048576,35,FALSE)</f>
        <v>5.7473076923076922</v>
      </c>
      <c r="AB493">
        <f>VLOOKUP($A493,[1]Sheet1!$1:$1048576,40,FALSE)</f>
        <v>14.943</v>
      </c>
      <c r="AC493" s="1">
        <f>VLOOKUP($A493,[1]Sheet1!$1:$1048576,44,FALSE)</f>
        <v>44762</v>
      </c>
      <c r="AD493">
        <f>VLOOKUP($A493,[1]Sheet1!$1:$1048576,43,FALSE)</f>
        <v>14</v>
      </c>
      <c r="AE493" t="str">
        <f>VLOOKUP($A493,[1]Sheet1!$1:$1048576,46,FALSE)</f>
        <v>IDT8_UDI_1</v>
      </c>
      <c r="AF493">
        <f>VLOOKUP($A493,[1]Sheet1!$1:$1048576,48,FALSE)</f>
        <v>4</v>
      </c>
      <c r="AG493" t="str">
        <f>VLOOKUP($A493,[1]Sheet1!$1:$1048576,49,FALSE)</f>
        <v>ZF</v>
      </c>
      <c r="AH493">
        <f>VLOOKUP($A493,[1]Sheet1!$1:$1048576,72,FALSE)</f>
        <v>2.72</v>
      </c>
      <c r="AI493" s="1">
        <f>VLOOKUP($A493,[1]Sheet1!$1:$1048576,74,FALSE)</f>
        <v>44781</v>
      </c>
      <c r="AV493">
        <f>_xlfn.IFNA(VLOOKUP($C493,[1]akclindata!$A:$U,17,FALSE),"NA")</f>
        <v>6.91</v>
      </c>
      <c r="AW493">
        <f>_xlfn.IFNA(VLOOKUP($C493,[1]akclindata!$A:$U,17,FALSE),"NA")</f>
        <v>6.91</v>
      </c>
      <c r="AX493">
        <f>_xlfn.IFNA(VLOOKUP($C493,[1]akclindata!$A:$U,7,FALSE),"NA")</f>
        <v>1</v>
      </c>
      <c r="AY493">
        <f>_xlfn.IFNA(VLOOKUP($C493,[1]akclindata!$A:$U,8,FALSE),"NA")</f>
        <v>2.1</v>
      </c>
      <c r="AZ493">
        <f>_xlfn.IFNA(VLOOKUP($C493,[1]akclindata!$A:$U,9,FALSE),"NA")</f>
        <v>2</v>
      </c>
      <c r="BA493" t="str">
        <f>_xlfn.IFNA(VLOOKUP($C493,[1]akclindata!$A:$U,10,FALSE),"NA")</f>
        <v>No</v>
      </c>
      <c r="BB493" t="str">
        <f>_xlfn.IFNA(VLOOKUP($C493,[1]akclindata!$A:$U,11,FALSE),"NA")</f>
        <v>No</v>
      </c>
      <c r="BC493" s="1">
        <f>_xlfn.IFNA(VLOOKUP($C493,[1]akclindata!$A:$U,6,FALSE),"NA")</f>
        <v>44458</v>
      </c>
      <c r="BD493" s="1">
        <f>_xlfn.IFNA(VLOOKUP($C493,[1]akclindata!$A:$U,18,FALSE),"NA")</f>
        <v>44712</v>
      </c>
      <c r="BE493" s="1">
        <f>_xlfn.IFNA(VLOOKUP($C493,[1]akclindata!$A:$U,19,FALSE),"NA")</f>
        <v>44728</v>
      </c>
      <c r="BF493" s="1" t="str">
        <f>_xlfn.IFNA(VLOOKUP($C493,[1]akclindata!$A:$U,20,FALSE),"NA")</f>
        <v>No</v>
      </c>
      <c r="BG493">
        <f>_xlfn.IFNA(VLOOKUP($C493,[1]akclindata!$A:$U,21,FALSE),"NA")</f>
        <v>0</v>
      </c>
      <c r="BH493" s="1" t="str">
        <f>_xlfn.IFNA(VLOOKUP($C493,[2]Sheet1!$1:$1048576,6,FALSE),_xlfn.IFNA(VLOOKUP($C493,'[2]Transfer 06.03.22'!$1:$1048576,7,FALSE),_xlfn.IFNA(VLOOKUP($C493,'[2]Transfer 06.08.22'!$1:$1048576,7,FALSE),"None")))</f>
        <v>No Prior Treatment</v>
      </c>
    </row>
    <row r="494" spans="1:60" x14ac:dyDescent="0.25">
      <c r="A494" t="s">
        <v>952</v>
      </c>
      <c r="C494" t="s">
        <v>953</v>
      </c>
      <c r="D494">
        <v>0</v>
      </c>
      <c r="E494" s="5">
        <f>VLOOKUP($A494,[1]Sheet1!$1:$1048576,3,FALSE)</f>
        <v>3.2</v>
      </c>
      <c r="F494" s="1">
        <f>VLOOKUP(A494,[1]Sheet1!$1:$1048576,4,FALSE)</f>
        <v>44715</v>
      </c>
      <c r="G494" t="str">
        <f>_xlfn.IFNA(VLOOKUP($A494,[1]Sheet1!$1:$1048576,6,FALSE),"No")</f>
        <v>Yes</v>
      </c>
      <c r="H494" t="s">
        <v>49</v>
      </c>
      <c r="I494" s="1" t="str">
        <f>VLOOKUP($A494,[1]Sheet1!$1:$1048576,12,FALSE)</f>
        <v>HCC</v>
      </c>
      <c r="J494" t="s">
        <v>73</v>
      </c>
      <c r="K494" s="5">
        <v>2</v>
      </c>
      <c r="L494">
        <f>VLOOKUP($A494,[1]Sheet1!$1:$1048576,8,FALSE)</f>
        <v>64</v>
      </c>
      <c r="M494" s="1">
        <f>VLOOKUP($A494,[1]Sheet1!$1:$1048576,9,FALSE)</f>
        <v>44216</v>
      </c>
      <c r="N494" t="str">
        <f>VLOOKUP($A494,[1]Sheet1!$1:$1048576,10,FALSE)</f>
        <v>A</v>
      </c>
      <c r="O494" t="str">
        <f>VLOOKUP($A494,[1]Sheet1!$1:$1048576,11,FALSE)</f>
        <v>A</v>
      </c>
      <c r="P494">
        <f>_xlfn.IFNA(VLOOKUP($C494,[1]akclindata!$A:$U,17,FALSE),"NA")</f>
        <v>6.91</v>
      </c>
      <c r="Q494" t="s">
        <v>40</v>
      </c>
      <c r="S494">
        <f>_xlfn.IFNA(VLOOKUP($C494,[1]akclindata!$A:$U,14,FALSE),"NA")</f>
        <v>41.2</v>
      </c>
      <c r="T494" t="str">
        <f>_xlfn.IFNA(VLOOKUP($C494,[1]akclindata!$A:$U,16,FALSE),"NA")</f>
        <v>HCV Cirrhosis</v>
      </c>
      <c r="U494" t="str">
        <f>_xlfn.IFNA(VLOOKUP($C494,[1]akclindata!$A:$U,15,FALSE),"NA")</f>
        <v>W</v>
      </c>
      <c r="X494" s="1">
        <f>VLOOKUP($A494,[1]Sheet1!$1:$1048576,17,FALSE)</f>
        <v>44729</v>
      </c>
      <c r="Y494">
        <f>VLOOKUP($A494,[1]Sheet1!$1:$1048576,18,FALSE)</f>
        <v>18</v>
      </c>
      <c r="Z494" t="str">
        <f>VLOOKUP($A494,[1]Sheet1!$1:$1048576,19,FALSE)</f>
        <v>ZF</v>
      </c>
      <c r="AA494">
        <f>VLOOKUP($A494,[1]Sheet1!$1:$1048576,35,FALSE)</f>
        <v>9.3819999999999997</v>
      </c>
      <c r="AB494">
        <f>VLOOKUP($A494,[1]Sheet1!$1:$1048576,40,FALSE)</f>
        <v>15</v>
      </c>
      <c r="AC494" s="1">
        <f>VLOOKUP($A494,[1]Sheet1!$1:$1048576,44,FALSE)</f>
        <v>44762</v>
      </c>
      <c r="AD494">
        <f>VLOOKUP($A494,[1]Sheet1!$1:$1048576,43,FALSE)</f>
        <v>14</v>
      </c>
      <c r="AE494" t="str">
        <f>VLOOKUP($A494,[1]Sheet1!$1:$1048576,46,FALSE)</f>
        <v>IDT8_UDI_2</v>
      </c>
      <c r="AF494">
        <f>VLOOKUP($A494,[1]Sheet1!$1:$1048576,48,FALSE)</f>
        <v>4</v>
      </c>
      <c r="AG494" t="str">
        <f>VLOOKUP($A494,[1]Sheet1!$1:$1048576,49,FALSE)</f>
        <v>ZF</v>
      </c>
      <c r="AH494">
        <f>VLOOKUP($A494,[1]Sheet1!$1:$1048576,72,FALSE)</f>
        <v>5.7750000000000004</v>
      </c>
      <c r="AI494" s="1">
        <f>VLOOKUP($A494,[1]Sheet1!$1:$1048576,74,FALSE)</f>
        <v>44781</v>
      </c>
      <c r="AV494">
        <f>_xlfn.IFNA(VLOOKUP($C494,[1]akclindata!$A:$U,17,FALSE),"NA")</f>
        <v>6.91</v>
      </c>
      <c r="AW494">
        <f>_xlfn.IFNA(VLOOKUP($C494,[1]akclindata!$A:$U,17,FALSE),"NA")</f>
        <v>6.91</v>
      </c>
      <c r="AX494">
        <f>_xlfn.IFNA(VLOOKUP($C494,[1]akclindata!$A:$U,7,FALSE),"NA")</f>
        <v>1</v>
      </c>
      <c r="AY494">
        <f>_xlfn.IFNA(VLOOKUP($C494,[1]akclindata!$A:$U,8,FALSE),"NA")</f>
        <v>2.1</v>
      </c>
      <c r="AZ494">
        <f>_xlfn.IFNA(VLOOKUP($C494,[1]akclindata!$A:$U,9,FALSE),"NA")</f>
        <v>2</v>
      </c>
      <c r="BA494" t="str">
        <f>_xlfn.IFNA(VLOOKUP($C494,[1]akclindata!$A:$U,10,FALSE),"NA")</f>
        <v>No</v>
      </c>
      <c r="BB494" t="str">
        <f>_xlfn.IFNA(VLOOKUP($C494,[1]akclindata!$A:$U,11,FALSE),"NA")</f>
        <v>No</v>
      </c>
      <c r="BC494" s="1">
        <f>_xlfn.IFNA(VLOOKUP($C494,[1]akclindata!$A:$U,6,FALSE),"NA")</f>
        <v>44458</v>
      </c>
      <c r="BD494" s="1">
        <f>_xlfn.IFNA(VLOOKUP($C494,[1]akclindata!$A:$U,18,FALSE),"NA")</f>
        <v>44712</v>
      </c>
      <c r="BE494" s="1">
        <f>_xlfn.IFNA(VLOOKUP($C494,[1]akclindata!$A:$U,19,FALSE),"NA")</f>
        <v>44728</v>
      </c>
      <c r="BF494" s="1" t="str">
        <f>_xlfn.IFNA(VLOOKUP($C494,[1]akclindata!$A:$U,20,FALSE),"NA")</f>
        <v>No</v>
      </c>
      <c r="BG494">
        <f>_xlfn.IFNA(VLOOKUP($C494,[1]akclindata!$A:$U,21,FALSE),"NA")</f>
        <v>0</v>
      </c>
      <c r="BH494" s="1">
        <f>_xlfn.IFNA(VLOOKUP($C494,[2]Sheet1!$1:$1048576,6,FALSE),_xlfn.IFNA(VLOOKUP($C494,'[2]Transfer 06.03.22'!$1:$1048576,7,FALSE),_xlfn.IFNA(VLOOKUP($C494,'[2]Transfer 06.08.22'!$1:$1048576,7,FALSE),"None")))</f>
        <v>44482</v>
      </c>
    </row>
    <row r="495" spans="1:60" x14ac:dyDescent="0.25">
      <c r="A495" t="s">
        <v>954</v>
      </c>
      <c r="C495" t="s">
        <v>955</v>
      </c>
      <c r="D495">
        <v>0</v>
      </c>
      <c r="E495" s="5">
        <f>VLOOKUP($A495,[1]Sheet1!$1:$1048576,3,FALSE)</f>
        <v>3</v>
      </c>
      <c r="F495" s="1">
        <f>VLOOKUP(A495,[1]Sheet1!$1:$1048576,4,FALSE)</f>
        <v>44715</v>
      </c>
      <c r="G495" t="str">
        <f>_xlfn.IFNA(VLOOKUP($A495,[1]Sheet1!$1:$1048576,6,FALSE),"No")</f>
        <v>Yes</v>
      </c>
      <c r="H495" t="s">
        <v>49</v>
      </c>
      <c r="I495" s="1" t="str">
        <f>VLOOKUP($A495,[1]Sheet1!$1:$1048576,12,FALSE)</f>
        <v>HCC</v>
      </c>
      <c r="J495" t="s">
        <v>73</v>
      </c>
      <c r="K495" s="5">
        <v>2</v>
      </c>
      <c r="L495">
        <f>VLOOKUP($A495,[1]Sheet1!$1:$1048576,8,FALSE)</f>
        <v>64</v>
      </c>
      <c r="M495" s="1">
        <f>VLOOKUP($A495,[1]Sheet1!$1:$1048576,9,FALSE)</f>
        <v>44706</v>
      </c>
      <c r="N495" t="str">
        <f>VLOOKUP($A495,[1]Sheet1!$1:$1048576,10,FALSE)</f>
        <v>A</v>
      </c>
      <c r="O495" t="str">
        <f>VLOOKUP($A495,[1]Sheet1!$1:$1048576,11,FALSE)</f>
        <v>A</v>
      </c>
      <c r="P495">
        <f>_xlfn.IFNA(VLOOKUP($C495,[1]akclindata!$A:$U,17,FALSE),"NA")</f>
        <v>6.91</v>
      </c>
      <c r="Q495" t="s">
        <v>40</v>
      </c>
      <c r="S495">
        <f>_xlfn.IFNA(VLOOKUP($C495,[1]akclindata!$A:$U,14,FALSE),"NA")</f>
        <v>41.2</v>
      </c>
      <c r="T495" t="str">
        <f>_xlfn.IFNA(VLOOKUP($C495,[1]akclindata!$A:$U,16,FALSE),"NA")</f>
        <v>HCV Cirrhosis</v>
      </c>
      <c r="U495" t="str">
        <f>_xlfn.IFNA(VLOOKUP($C495,[1]akclindata!$A:$U,15,FALSE),"NA")</f>
        <v>W</v>
      </c>
      <c r="X495" s="1">
        <f>VLOOKUP($A495,[1]Sheet1!$1:$1048576,17,FALSE)</f>
        <v>44729</v>
      </c>
      <c r="Y495">
        <f>VLOOKUP($A495,[1]Sheet1!$1:$1048576,18,FALSE)</f>
        <v>18</v>
      </c>
      <c r="Z495" t="str">
        <f>VLOOKUP($A495,[1]Sheet1!$1:$1048576,19,FALSE)</f>
        <v>ZF</v>
      </c>
      <c r="AA495">
        <f>VLOOKUP($A495,[1]Sheet1!$1:$1048576,35,FALSE)</f>
        <v>3.2931666666666666</v>
      </c>
      <c r="AB495">
        <f>VLOOKUP($A495,[1]Sheet1!$1:$1048576,40,FALSE)</f>
        <v>9.8795000000000002</v>
      </c>
      <c r="AC495" s="1">
        <f>VLOOKUP($A495,[1]Sheet1!$1:$1048576,44,FALSE)</f>
        <v>44762</v>
      </c>
      <c r="AD495">
        <f>VLOOKUP($A495,[1]Sheet1!$1:$1048576,43,FALSE)</f>
        <v>14</v>
      </c>
      <c r="AE495" t="str">
        <f>VLOOKUP($A495,[1]Sheet1!$1:$1048576,46,FALSE)</f>
        <v>IDT8_UDI_4</v>
      </c>
      <c r="AF495">
        <f>VLOOKUP($A495,[1]Sheet1!$1:$1048576,48,FALSE)</f>
        <v>4</v>
      </c>
      <c r="AG495" t="str">
        <f>VLOOKUP($A495,[1]Sheet1!$1:$1048576,49,FALSE)</f>
        <v>ZF</v>
      </c>
      <c r="AH495">
        <f>VLOOKUP($A495,[1]Sheet1!$1:$1048576,72,FALSE)</f>
        <v>3.8</v>
      </c>
      <c r="AI495" s="1">
        <f>VLOOKUP($A495,[1]Sheet1!$1:$1048576,74,FALSE)</f>
        <v>44781</v>
      </c>
      <c r="AV495">
        <f>_xlfn.IFNA(VLOOKUP($C495,[1]akclindata!$A:$U,17,FALSE),"NA")</f>
        <v>6.91</v>
      </c>
      <c r="AW495">
        <f>_xlfn.IFNA(VLOOKUP($C495,[1]akclindata!$A:$U,17,FALSE),"NA")</f>
        <v>6.91</v>
      </c>
      <c r="AX495">
        <f>_xlfn.IFNA(VLOOKUP($C495,[1]akclindata!$A:$U,7,FALSE),"NA")</f>
        <v>1</v>
      </c>
      <c r="AY495">
        <f>_xlfn.IFNA(VLOOKUP($C495,[1]akclindata!$A:$U,8,FALSE),"NA")</f>
        <v>2.1</v>
      </c>
      <c r="AZ495">
        <f>_xlfn.IFNA(VLOOKUP($C495,[1]akclindata!$A:$U,9,FALSE),"NA")</f>
        <v>2</v>
      </c>
      <c r="BA495" t="str">
        <f>_xlfn.IFNA(VLOOKUP($C495,[1]akclindata!$A:$U,10,FALSE),"NA")</f>
        <v>No</v>
      </c>
      <c r="BB495" t="str">
        <f>_xlfn.IFNA(VLOOKUP($C495,[1]akclindata!$A:$U,11,FALSE),"NA")</f>
        <v>No</v>
      </c>
      <c r="BC495" s="1">
        <f>_xlfn.IFNA(VLOOKUP($C495,[1]akclindata!$A:$U,6,FALSE),"NA")</f>
        <v>44458</v>
      </c>
      <c r="BD495" s="1">
        <f>_xlfn.IFNA(VLOOKUP($C495,[1]akclindata!$A:$U,18,FALSE),"NA")</f>
        <v>44712</v>
      </c>
      <c r="BE495" s="1">
        <f>_xlfn.IFNA(VLOOKUP($C495,[1]akclindata!$A:$U,19,FALSE),"NA")</f>
        <v>44728</v>
      </c>
      <c r="BF495" s="1" t="str">
        <f>_xlfn.IFNA(VLOOKUP($C495,[1]akclindata!$A:$U,20,FALSE),"NA")</f>
        <v>No</v>
      </c>
      <c r="BG495">
        <f>_xlfn.IFNA(VLOOKUP($C495,[1]akclindata!$A:$U,21,FALSE),"NA")</f>
        <v>0</v>
      </c>
    </row>
    <row r="496" spans="1:60" x14ac:dyDescent="0.25">
      <c r="A496" t="s">
        <v>956</v>
      </c>
      <c r="C496" t="s">
        <v>957</v>
      </c>
      <c r="D496">
        <v>1</v>
      </c>
      <c r="E496" s="5">
        <f>VLOOKUP($A496,[1]Sheet1!$1:$1048576,3,FALSE)</f>
        <v>3.6</v>
      </c>
      <c r="F496" s="1">
        <f>VLOOKUP(A496,[1]Sheet1!$1:$1048576,4,FALSE)</f>
        <v>44715</v>
      </c>
      <c r="G496" t="str">
        <f>_xlfn.IFNA(VLOOKUP($A496,[1]Sheet1!$1:$1048576,6,FALSE),"No")</f>
        <v>Yes</v>
      </c>
      <c r="H496" t="s">
        <v>49</v>
      </c>
      <c r="I496" s="1" t="str">
        <f>VLOOKUP($A496,[1]Sheet1!$1:$1048576,12,FALSE)</f>
        <v>HCC</v>
      </c>
      <c r="J496" t="s">
        <v>73</v>
      </c>
      <c r="K496" s="5">
        <v>2</v>
      </c>
      <c r="L496">
        <f>VLOOKUP($A496,[1]Sheet1!$1:$1048576,8,FALSE)</f>
        <v>65</v>
      </c>
      <c r="M496" s="1">
        <f>VLOOKUP($A496,[1]Sheet1!$1:$1048576,9,FALSE)</f>
        <v>44515</v>
      </c>
      <c r="N496" t="str">
        <f>VLOOKUP($A496,[1]Sheet1!$1:$1048576,10,FALSE)</f>
        <v>B</v>
      </c>
      <c r="O496" t="str">
        <f>VLOOKUP($A496,[1]Sheet1!$1:$1048576,11,FALSE)</f>
        <v>A</v>
      </c>
      <c r="P496">
        <f>_xlfn.IFNA(VLOOKUP($C496,[1]akclindata!$A:$U,17,FALSE),"NA")</f>
        <v>28.9</v>
      </c>
      <c r="Q496" t="s">
        <v>40</v>
      </c>
      <c r="S496">
        <f>_xlfn.IFNA(VLOOKUP($C496,[1]akclindata!$A:$U,14,FALSE),"NA")</f>
        <v>23</v>
      </c>
      <c r="T496" t="str">
        <f>_xlfn.IFNA(VLOOKUP($C496,[1]akclindata!$A:$U,16,FALSE),"NA")</f>
        <v>HCV Cirrhosis</v>
      </c>
      <c r="U496" t="str">
        <f>_xlfn.IFNA(VLOOKUP($C496,[1]akclindata!$A:$U,15,FALSE),"NA")</f>
        <v>W</v>
      </c>
      <c r="X496" s="1">
        <f>VLOOKUP($A496,[1]Sheet1!$1:$1048576,17,FALSE)</f>
        <v>44729</v>
      </c>
      <c r="Y496">
        <f>VLOOKUP($A496,[1]Sheet1!$1:$1048576,18,FALSE)</f>
        <v>18</v>
      </c>
      <c r="Z496" t="str">
        <f>VLOOKUP($A496,[1]Sheet1!$1:$1048576,19,FALSE)</f>
        <v>ZF</v>
      </c>
      <c r="AA496">
        <f>VLOOKUP($A496,[1]Sheet1!$1:$1048576,35,FALSE)</f>
        <v>2.7558333333333334</v>
      </c>
      <c r="AB496">
        <f>VLOOKUP($A496,[1]Sheet1!$1:$1048576,40,FALSE)</f>
        <v>8.2675000000000001</v>
      </c>
      <c r="AC496" s="1">
        <f>VLOOKUP($A496,[1]Sheet1!$1:$1048576,44,FALSE)</f>
        <v>44762</v>
      </c>
      <c r="AD496">
        <f>VLOOKUP($A496,[1]Sheet1!$1:$1048576,43,FALSE)</f>
        <v>14</v>
      </c>
      <c r="AE496" t="str">
        <f>VLOOKUP($A496,[1]Sheet1!$1:$1048576,46,FALSE)</f>
        <v>IDT8_UDI_8</v>
      </c>
      <c r="AF496">
        <f>VLOOKUP($A496,[1]Sheet1!$1:$1048576,48,FALSE)</f>
        <v>4</v>
      </c>
      <c r="AG496" t="str">
        <f>VLOOKUP($A496,[1]Sheet1!$1:$1048576,49,FALSE)</f>
        <v>ZF</v>
      </c>
      <c r="AH496">
        <f>VLOOKUP($A496,[1]Sheet1!$1:$1048576,72,FALSE)</f>
        <v>2.87</v>
      </c>
      <c r="AI496" s="1">
        <f>VLOOKUP($A496,[1]Sheet1!$1:$1048576,74,FALSE)</f>
        <v>44781</v>
      </c>
      <c r="AV496">
        <f>_xlfn.IFNA(VLOOKUP($C496,[1]akclindata!$A:$U,17,FALSE),"NA")</f>
        <v>28.9</v>
      </c>
      <c r="AW496">
        <f>_xlfn.IFNA(VLOOKUP($C496,[1]akclindata!$A:$U,17,FALSE),"NA")</f>
        <v>28.9</v>
      </c>
      <c r="AX496">
        <f>_xlfn.IFNA(VLOOKUP($C496,[1]akclindata!$A:$U,7,FALSE),"NA")</f>
        <v>8</v>
      </c>
      <c r="AY496">
        <f>_xlfn.IFNA(VLOOKUP($C496,[1]akclindata!$A:$U,8,FALSE),"NA")</f>
        <v>2.7</v>
      </c>
      <c r="AZ496">
        <f>_xlfn.IFNA(VLOOKUP($C496,[1]akclindata!$A:$U,9,FALSE),"NA")</f>
        <v>3</v>
      </c>
      <c r="BA496" t="str">
        <f>_xlfn.IFNA(VLOOKUP($C496,[1]akclindata!$A:$U,10,FALSE),"NA")</f>
        <v>No</v>
      </c>
      <c r="BB496" t="str">
        <f>_xlfn.IFNA(VLOOKUP($C496,[1]akclindata!$A:$U,11,FALSE),"NA")</f>
        <v>No</v>
      </c>
      <c r="BC496" s="1">
        <f>_xlfn.IFNA(VLOOKUP($C496,[1]akclindata!$A:$U,6,FALSE),"NA")</f>
        <v>44263</v>
      </c>
      <c r="BD496" s="1" t="str">
        <f>_xlfn.IFNA(VLOOKUP($C496,[1]akclindata!$A:$U,18,FALSE),"NA")</f>
        <v>NA</v>
      </c>
      <c r="BE496" s="1">
        <f>_xlfn.IFNA(VLOOKUP($C496,[1]akclindata!$A:$U,19,FALSE),"NA")</f>
        <v>44728</v>
      </c>
      <c r="BF496" s="1" t="str">
        <f>_xlfn.IFNA(VLOOKUP($C496,[1]akclindata!$A:$U,20,FALSE),"NA")</f>
        <v>No</v>
      </c>
      <c r="BG496">
        <f>_xlfn.IFNA(VLOOKUP($C496,[1]akclindata!$A:$U,21,FALSE),"NA")</f>
        <v>0</v>
      </c>
      <c r="BH496" s="1">
        <f>_xlfn.IFNA(VLOOKUP($C496,[2]Sheet1!$1:$1048576,6,FALSE),_xlfn.IFNA(VLOOKUP($C496,'[2]Transfer 06.03.22'!$1:$1048576,7,FALSE),_xlfn.IFNA(VLOOKUP($C496,'[2]Transfer 06.08.22'!$1:$1048576,7,FALSE),"None")))</f>
        <v>44344</v>
      </c>
    </row>
    <row r="497" spans="1:60" x14ac:dyDescent="0.25">
      <c r="A497" t="s">
        <v>958</v>
      </c>
      <c r="C497" t="s">
        <v>959</v>
      </c>
      <c r="D497">
        <v>0</v>
      </c>
      <c r="E497" s="5">
        <f>VLOOKUP($A497,[1]Sheet1!$1:$1048576,3,FALSE)</f>
        <v>3.6</v>
      </c>
      <c r="F497" s="1">
        <f>VLOOKUP(A497,[1]Sheet1!$1:$1048576,4,FALSE)</f>
        <v>44715</v>
      </c>
      <c r="G497" t="str">
        <f>_xlfn.IFNA(VLOOKUP($A497,[1]Sheet1!$1:$1048576,6,FALSE),"No")</f>
        <v>Yes</v>
      </c>
      <c r="H497" t="s">
        <v>49</v>
      </c>
      <c r="I497" s="1" t="str">
        <f>VLOOKUP($A497,[1]Sheet1!$1:$1048576,12,FALSE)</f>
        <v>HCC</v>
      </c>
      <c r="J497" t="s">
        <v>73</v>
      </c>
      <c r="K497" s="5">
        <v>2</v>
      </c>
      <c r="L497">
        <f>VLOOKUP($A497,[1]Sheet1!$1:$1048576,8,FALSE)</f>
        <v>65</v>
      </c>
      <c r="M497" s="1">
        <f>VLOOKUP($A497,[1]Sheet1!$1:$1048576,9,FALSE)</f>
        <v>44586</v>
      </c>
      <c r="N497" t="str">
        <f>VLOOKUP($A497,[1]Sheet1!$1:$1048576,10,FALSE)</f>
        <v>B</v>
      </c>
      <c r="O497" t="str">
        <f>VLOOKUP($A497,[1]Sheet1!$1:$1048576,11,FALSE)</f>
        <v>A</v>
      </c>
      <c r="P497">
        <f>_xlfn.IFNA(VLOOKUP($C497,[1]akclindata!$A:$U,17,FALSE),"NA")</f>
        <v>28.9</v>
      </c>
      <c r="Q497" t="s">
        <v>40</v>
      </c>
      <c r="S497">
        <f>_xlfn.IFNA(VLOOKUP($C497,[1]akclindata!$A:$U,14,FALSE),"NA")</f>
        <v>23</v>
      </c>
      <c r="T497" t="str">
        <f>_xlfn.IFNA(VLOOKUP($C497,[1]akclindata!$A:$U,16,FALSE),"NA")</f>
        <v>HCV Cirrhosis</v>
      </c>
      <c r="U497" t="str">
        <f>_xlfn.IFNA(VLOOKUP($C497,[1]akclindata!$A:$U,15,FALSE),"NA")</f>
        <v>W</v>
      </c>
      <c r="X497" s="1">
        <f>VLOOKUP($A497,[1]Sheet1!$1:$1048576,17,FALSE)</f>
        <v>44729</v>
      </c>
      <c r="Y497">
        <f>VLOOKUP($A497,[1]Sheet1!$1:$1048576,18,FALSE)</f>
        <v>18</v>
      </c>
      <c r="Z497" t="str">
        <f>VLOOKUP($A497,[1]Sheet1!$1:$1048576,19,FALSE)</f>
        <v>ZF</v>
      </c>
      <c r="AA497">
        <f>VLOOKUP($A497,[1]Sheet1!$1:$1048576,35,FALSE)</f>
        <v>3.0130882352941177</v>
      </c>
      <c r="AB497">
        <f>VLOOKUP($A497,[1]Sheet1!$1:$1048576,40,FALSE)</f>
        <v>10.2445</v>
      </c>
      <c r="AC497" s="1">
        <f>VLOOKUP($A497,[1]Sheet1!$1:$1048576,44,FALSE)</f>
        <v>44762</v>
      </c>
      <c r="AD497">
        <f>VLOOKUP($A497,[1]Sheet1!$1:$1048576,43,FALSE)</f>
        <v>14</v>
      </c>
      <c r="AE497" t="str">
        <f>VLOOKUP($A497,[1]Sheet1!$1:$1048576,46,FALSE)</f>
        <v>IDT8_UDI_9</v>
      </c>
      <c r="AF497">
        <f>VLOOKUP($A497,[1]Sheet1!$1:$1048576,48,FALSE)</f>
        <v>4</v>
      </c>
      <c r="AG497" t="str">
        <f>VLOOKUP($A497,[1]Sheet1!$1:$1048576,49,FALSE)</f>
        <v>ZF</v>
      </c>
      <c r="AH497">
        <f>VLOOKUP($A497,[1]Sheet1!$1:$1048576,72,FALSE)</f>
        <v>0.8</v>
      </c>
      <c r="AI497" s="1">
        <f>VLOOKUP($A497,[1]Sheet1!$1:$1048576,74,FALSE)</f>
        <v>44781</v>
      </c>
      <c r="AV497">
        <f>_xlfn.IFNA(VLOOKUP($C497,[1]akclindata!$A:$U,17,FALSE),"NA")</f>
        <v>28.9</v>
      </c>
      <c r="AW497">
        <f>_xlfn.IFNA(VLOOKUP($C497,[1]akclindata!$A:$U,17,FALSE),"NA")</f>
        <v>28.9</v>
      </c>
      <c r="AX497">
        <f>_xlfn.IFNA(VLOOKUP($C497,[1]akclindata!$A:$U,7,FALSE),"NA")</f>
        <v>8</v>
      </c>
      <c r="AY497">
        <f>_xlfn.IFNA(VLOOKUP($C497,[1]akclindata!$A:$U,8,FALSE),"NA")</f>
        <v>2.7</v>
      </c>
      <c r="AZ497">
        <f>_xlfn.IFNA(VLOOKUP($C497,[1]akclindata!$A:$U,9,FALSE),"NA")</f>
        <v>3</v>
      </c>
      <c r="BA497" t="str">
        <f>_xlfn.IFNA(VLOOKUP($C497,[1]akclindata!$A:$U,10,FALSE),"NA")</f>
        <v>No</v>
      </c>
      <c r="BB497" t="str">
        <f>_xlfn.IFNA(VLOOKUP($C497,[1]akclindata!$A:$U,11,FALSE),"NA")</f>
        <v>No</v>
      </c>
      <c r="BC497" s="1">
        <f>_xlfn.IFNA(VLOOKUP($C497,[1]akclindata!$A:$U,6,FALSE),"NA")</f>
        <v>44263</v>
      </c>
      <c r="BD497" s="1" t="str">
        <f>_xlfn.IFNA(VLOOKUP($C497,[1]akclindata!$A:$U,18,FALSE),"NA")</f>
        <v>NA</v>
      </c>
      <c r="BE497" s="1">
        <f>_xlfn.IFNA(VLOOKUP($C497,[1]akclindata!$A:$U,19,FALSE),"NA")</f>
        <v>44728</v>
      </c>
      <c r="BF497" s="1" t="str">
        <f>_xlfn.IFNA(VLOOKUP($C497,[1]akclindata!$A:$U,20,FALSE),"NA")</f>
        <v>No</v>
      </c>
      <c r="BG497">
        <f>_xlfn.IFNA(VLOOKUP($C497,[1]akclindata!$A:$U,21,FALSE),"NA")</f>
        <v>0</v>
      </c>
      <c r="BH497" s="1">
        <f>_xlfn.IFNA(VLOOKUP($C497,[2]Sheet1!$1:$1048576,6,FALSE),_xlfn.IFNA(VLOOKUP($C497,'[2]Transfer 06.03.22'!$1:$1048576,7,FALSE),_xlfn.IFNA(VLOOKUP($C497,'[2]Transfer 06.08.22'!$1:$1048576,7,FALSE),"None")))</f>
        <v>44515</v>
      </c>
    </row>
    <row r="498" spans="1:60" x14ac:dyDescent="0.25">
      <c r="A498" t="s">
        <v>960</v>
      </c>
      <c r="C498">
        <v>39894</v>
      </c>
      <c r="D498">
        <v>1</v>
      </c>
      <c r="E498" s="5">
        <f>VLOOKUP($A498,[1]Sheet1!$1:$1048576,3,FALSE)</f>
        <v>1</v>
      </c>
      <c r="F498" s="1">
        <f>VLOOKUP(A498,[1]Sheet1!$1:$1048576,4,FALSE)</f>
        <v>44673</v>
      </c>
      <c r="G498" t="str">
        <f>_xlfn.IFNA(VLOOKUP($A498,[1]Sheet1!$1:$1048576,6,FALSE),"No")</f>
        <v>No</v>
      </c>
      <c r="H498" t="s">
        <v>49</v>
      </c>
      <c r="I498" s="1" t="str">
        <f>VLOOKUP($A498,[1]Sheet1!$1:$1048576,12,FALSE)</f>
        <v>HCV</v>
      </c>
      <c r="J498" t="s">
        <v>1042</v>
      </c>
      <c r="K498" s="5">
        <v>2</v>
      </c>
      <c r="L498">
        <f>VLOOKUP($A498,[1]Sheet1!$1:$1048576,8,FALSE)</f>
        <v>59.452429842573601</v>
      </c>
      <c r="M498" s="1">
        <f>VLOOKUP($A498,[1]Sheet1!$1:$1048576,9,FALSE)</f>
        <v>42620</v>
      </c>
      <c r="N498" t="str">
        <f>VLOOKUP($A498,[1]Sheet1!$1:$1048576,10,FALSE)</f>
        <v>N</v>
      </c>
      <c r="O498">
        <f>VLOOKUP($A498,[1]Sheet1!$1:$1048576,11,FALSE)</f>
        <v>0</v>
      </c>
      <c r="P498" t="str">
        <f>_xlfn.IFNA(VLOOKUP($C498,[1]akclindata!$A:$U,17,FALSE),"NA")</f>
        <v>NA</v>
      </c>
      <c r="Q498" t="s">
        <v>40</v>
      </c>
      <c r="S498">
        <f>_xlfn.IFNA(VLOOKUP($C498,[1]Sheet7!$A:$T,15,FALSE),"NA")</f>
        <v>25.098114045830201</v>
      </c>
      <c r="T498" t="str">
        <f>_xlfn.IFNA(VLOOKUP($C498,[1]akclindata!$A:$U,16,FALSE),"NA")</f>
        <v>NA</v>
      </c>
      <c r="U498" t="str">
        <f>IF(VLOOKUP($C498,[1]Sheet7!$A:$T,14,FALSE)=1,"Black","Unknown")</f>
        <v>Black</v>
      </c>
      <c r="X498" s="1">
        <f>VLOOKUP($A498,[1]Sheet1!$1:$1048576,17,FALSE)</f>
        <v>44718</v>
      </c>
      <c r="Y498">
        <f>VLOOKUP($A498,[1]Sheet1!$1:$1048576,18,FALSE)</f>
        <v>13</v>
      </c>
      <c r="Z498" t="str">
        <f>VLOOKUP($A498,[1]Sheet1!$1:$1048576,19,FALSE)</f>
        <v>ZF</v>
      </c>
      <c r="AA498">
        <f>VLOOKUP($A498,[1]Sheet1!$1:$1048576,35,FALSE)</f>
        <v>13.359</v>
      </c>
      <c r="AB498">
        <f>VLOOKUP($A498,[1]Sheet1!$1:$1048576,40,FALSE)</f>
        <v>13.359</v>
      </c>
      <c r="AC498" s="1">
        <f>VLOOKUP($A498,[1]Sheet1!$1:$1048576,44,FALSE)</f>
        <v>44764</v>
      </c>
      <c r="AD498">
        <f>VLOOKUP($A498,[1]Sheet1!$1:$1048576,43,FALSE)</f>
        <v>15</v>
      </c>
      <c r="AE498" t="str">
        <f>VLOOKUP($A498,[1]Sheet1!$1:$1048576,46,FALSE)</f>
        <v>IDT8_UDI_34</v>
      </c>
      <c r="AF498">
        <f>VLOOKUP($A498,[1]Sheet1!$1:$1048576,48,FALSE)</f>
        <v>4</v>
      </c>
      <c r="AG498" t="str">
        <f>VLOOKUP($A498,[1]Sheet1!$1:$1048576,49,FALSE)</f>
        <v>ZF</v>
      </c>
      <c r="AH498">
        <f>VLOOKUP($A498,[1]Sheet1!$1:$1048576,72,FALSE)</f>
        <v>3.62</v>
      </c>
      <c r="AI498" s="1">
        <f>VLOOKUP($A498,[1]Sheet1!$1:$1048576,74,FALSE)</f>
        <v>44781</v>
      </c>
      <c r="AV498" t="str">
        <f>_xlfn.IFNA(VLOOKUP($C498,[1]akclindata!$A:$U,17,FALSE),"NA")</f>
        <v>NA</v>
      </c>
      <c r="AW498" t="str">
        <f>_xlfn.IFNA(VLOOKUP($C498,[1]akclindata!$A:$U,17,FALSE),"NA")</f>
        <v>NA</v>
      </c>
      <c r="AX498" t="str">
        <f>_xlfn.IFNA(VLOOKUP($C498,[1]akclindata!$A:$U,7,FALSE),"NA")</f>
        <v>NA</v>
      </c>
      <c r="AY498" t="str">
        <f>_xlfn.IFNA(VLOOKUP($C498,[1]akclindata!$A:$U,8,FALSE),"NA")</f>
        <v>NA</v>
      </c>
      <c r="AZ498" t="str">
        <f>_xlfn.IFNA(VLOOKUP($C498,[1]akclindata!$A:$U,9,FALSE),"NA")</f>
        <v>NA</v>
      </c>
      <c r="BA498" t="str">
        <f>_xlfn.IFNA(VLOOKUP($C498,[1]akclindata!$A:$U,10,FALSE),"NA")</f>
        <v>NA</v>
      </c>
      <c r="BB498" t="str">
        <f>_xlfn.IFNA(VLOOKUP($C498,[1]akclindata!$A:$U,11,FALSE),"NA")</f>
        <v>NA</v>
      </c>
      <c r="BC498" s="1" t="str">
        <f>_xlfn.IFNA(VLOOKUP($C498,[1]akclindata!$A:$U,6,FALSE),"NA")</f>
        <v>NA</v>
      </c>
      <c r="BD498" s="1" t="str">
        <f>_xlfn.IFNA(VLOOKUP($C498,[1]akclindata!$A:$U,18,FALSE),"NA")</f>
        <v>NA</v>
      </c>
      <c r="BE498" s="1" t="str">
        <f>_xlfn.IFNA(VLOOKUP($C498,[1]akclindata!$A:$U,19,FALSE),"NA")</f>
        <v>NA</v>
      </c>
      <c r="BF498" s="1" t="str">
        <f>_xlfn.IFNA(VLOOKUP($C498,[1]akclindata!$A:$U,20,FALSE),"NA")</f>
        <v>NA</v>
      </c>
      <c r="BG498" t="str">
        <f>_xlfn.IFNA(VLOOKUP($C498,[1]akclindata!$A:$U,21,FALSE),"NA")</f>
        <v>NA</v>
      </c>
      <c r="BH498" s="1" t="str">
        <f>_xlfn.IFNA(VLOOKUP($C498,[2]Sheet1!$1:$1048576,6,FALSE),_xlfn.IFNA(VLOOKUP($C498,'[2]Transfer 06.03.22'!$1:$1048576,7,FALSE),_xlfn.IFNA(VLOOKUP($C498,'[2]Transfer 06.08.22'!$1:$1048576,7,FALSE),"None")))</f>
        <v>None</v>
      </c>
    </row>
    <row r="499" spans="1:60" x14ac:dyDescent="0.25">
      <c r="A499" t="s">
        <v>961</v>
      </c>
      <c r="C499">
        <v>82978</v>
      </c>
      <c r="D499">
        <v>1</v>
      </c>
      <c r="E499" s="5">
        <f>VLOOKUP($A499,[1]Sheet1!$1:$1048576,3,FALSE)</f>
        <v>1</v>
      </c>
      <c r="F499" s="1">
        <f>VLOOKUP(A499,[1]Sheet1!$1:$1048576,4,FALSE)</f>
        <v>44673</v>
      </c>
      <c r="G499" t="str">
        <f>_xlfn.IFNA(VLOOKUP($A499,[1]Sheet1!$1:$1048576,6,FALSE),"No")</f>
        <v>No</v>
      </c>
      <c r="H499" t="s">
        <v>49</v>
      </c>
      <c r="I499" s="1" t="str">
        <f>VLOOKUP($A499,[1]Sheet1!$1:$1048576,12,FALSE)</f>
        <v>HCV</v>
      </c>
      <c r="J499" t="s">
        <v>1042</v>
      </c>
      <c r="K499" s="5">
        <v>1</v>
      </c>
      <c r="L499">
        <f>VLOOKUP($A499,[1]Sheet1!$1:$1048576,8,FALSE)</f>
        <v>43.466119096509203</v>
      </c>
      <c r="M499" s="1">
        <f>VLOOKUP($A499,[1]Sheet1!$1:$1048576,9,FALSE)</f>
        <v>42830</v>
      </c>
      <c r="N499" t="str">
        <f>VLOOKUP($A499,[1]Sheet1!$1:$1048576,10,FALSE)</f>
        <v>N</v>
      </c>
      <c r="O499">
        <f>VLOOKUP($A499,[1]Sheet1!$1:$1048576,11,FALSE)</f>
        <v>0</v>
      </c>
      <c r="P499" t="str">
        <f>_xlfn.IFNA(VLOOKUP($C499,[1]akclindata!$A:$U,17,FALSE),"NA")</f>
        <v>NA</v>
      </c>
      <c r="Q499" t="s">
        <v>40</v>
      </c>
      <c r="S499">
        <f>_xlfn.IFNA(VLOOKUP($C499,[1]Sheet7!$A:$T,15,FALSE),"NA")</f>
        <v>25.942663414786299</v>
      </c>
      <c r="T499" t="str">
        <f>_xlfn.IFNA(VLOOKUP($C499,[1]akclindata!$A:$U,16,FALSE),"NA")</f>
        <v>NA</v>
      </c>
      <c r="U499" t="str">
        <f>IF(VLOOKUP($C499,[1]Sheet7!$A:$T,14,FALSE)=1,"Black","Unknown")</f>
        <v>Black</v>
      </c>
      <c r="X499" s="1">
        <f>VLOOKUP($A499,[1]Sheet1!$1:$1048576,17,FALSE)</f>
        <v>44718</v>
      </c>
      <c r="Y499">
        <f>VLOOKUP($A499,[1]Sheet1!$1:$1048576,18,FALSE)</f>
        <v>13</v>
      </c>
      <c r="Z499" t="str">
        <f>VLOOKUP($A499,[1]Sheet1!$1:$1048576,19,FALSE)</f>
        <v>ZF</v>
      </c>
      <c r="AA499">
        <f>VLOOKUP($A499,[1]Sheet1!$1:$1048576,35,FALSE)</f>
        <v>1.7805</v>
      </c>
      <c r="AB499">
        <f>VLOOKUP($A499,[1]Sheet1!$1:$1048576,40,FALSE)</f>
        <v>1.7805</v>
      </c>
      <c r="AC499" s="1">
        <f>VLOOKUP($A499,[1]Sheet1!$1:$1048576,44,FALSE)</f>
        <v>44764</v>
      </c>
      <c r="AD499">
        <f>VLOOKUP($A499,[1]Sheet1!$1:$1048576,43,FALSE)</f>
        <v>15</v>
      </c>
      <c r="AE499" t="str">
        <f>VLOOKUP($A499,[1]Sheet1!$1:$1048576,46,FALSE)</f>
        <v>IDT8_UDI_35</v>
      </c>
      <c r="AF499">
        <f>VLOOKUP($A499,[1]Sheet1!$1:$1048576,48,FALSE)</f>
        <v>4</v>
      </c>
      <c r="AG499" t="str">
        <f>VLOOKUP($A499,[1]Sheet1!$1:$1048576,49,FALSE)</f>
        <v>ZF</v>
      </c>
      <c r="AH499">
        <f>VLOOKUP($A499,[1]Sheet1!$1:$1048576,72,FALSE)</f>
        <v>0.36</v>
      </c>
      <c r="AI499" s="1">
        <f>VLOOKUP($A499,[1]Sheet1!$1:$1048576,74,FALSE)</f>
        <v>44781</v>
      </c>
      <c r="AV499" t="str">
        <f>_xlfn.IFNA(VLOOKUP($C499,[1]akclindata!$A:$U,17,FALSE),"NA")</f>
        <v>NA</v>
      </c>
      <c r="AW499" t="str">
        <f>_xlfn.IFNA(VLOOKUP($C499,[1]akclindata!$A:$U,17,FALSE),"NA")</f>
        <v>NA</v>
      </c>
      <c r="AX499" t="str">
        <f>_xlfn.IFNA(VLOOKUP($C499,[1]akclindata!$A:$U,7,FALSE),"NA")</f>
        <v>NA</v>
      </c>
      <c r="AY499" t="str">
        <f>_xlfn.IFNA(VLOOKUP($C499,[1]akclindata!$A:$U,8,FALSE),"NA")</f>
        <v>NA</v>
      </c>
      <c r="AZ499" t="str">
        <f>_xlfn.IFNA(VLOOKUP($C499,[1]akclindata!$A:$U,9,FALSE),"NA")</f>
        <v>NA</v>
      </c>
      <c r="BA499" t="str">
        <f>_xlfn.IFNA(VLOOKUP($C499,[1]akclindata!$A:$U,10,FALSE),"NA")</f>
        <v>NA</v>
      </c>
      <c r="BB499" t="str">
        <f>_xlfn.IFNA(VLOOKUP($C499,[1]akclindata!$A:$U,11,FALSE),"NA")</f>
        <v>NA</v>
      </c>
      <c r="BC499" s="1" t="str">
        <f>_xlfn.IFNA(VLOOKUP($C499,[1]akclindata!$A:$U,6,FALSE),"NA")</f>
        <v>NA</v>
      </c>
      <c r="BD499" s="1" t="str">
        <f>_xlfn.IFNA(VLOOKUP($C499,[1]akclindata!$A:$U,18,FALSE),"NA")</f>
        <v>NA</v>
      </c>
      <c r="BE499" s="1" t="str">
        <f>_xlfn.IFNA(VLOOKUP($C499,[1]akclindata!$A:$U,19,FALSE),"NA")</f>
        <v>NA</v>
      </c>
      <c r="BF499" s="1" t="str">
        <f>_xlfn.IFNA(VLOOKUP($C499,[1]akclindata!$A:$U,20,FALSE),"NA")</f>
        <v>NA</v>
      </c>
      <c r="BG499" t="str">
        <f>_xlfn.IFNA(VLOOKUP($C499,[1]akclindata!$A:$U,21,FALSE),"NA")</f>
        <v>NA</v>
      </c>
      <c r="BH499" s="1" t="str">
        <f>_xlfn.IFNA(VLOOKUP($C499,[2]Sheet1!$1:$1048576,6,FALSE),_xlfn.IFNA(VLOOKUP($C499,'[2]Transfer 06.03.22'!$1:$1048576,7,FALSE),_xlfn.IFNA(VLOOKUP($C499,'[2]Transfer 06.08.22'!$1:$1048576,7,FALSE),"None")))</f>
        <v>None</v>
      </c>
    </row>
    <row r="500" spans="1:60" x14ac:dyDescent="0.25">
      <c r="A500" t="s">
        <v>962</v>
      </c>
      <c r="C500">
        <v>70114</v>
      </c>
      <c r="D500">
        <v>1</v>
      </c>
      <c r="E500" s="5">
        <f>VLOOKUP($A500,[1]Sheet1!$1:$1048576,3,FALSE)</f>
        <v>1</v>
      </c>
      <c r="F500" s="1">
        <f>VLOOKUP(A500,[1]Sheet1!$1:$1048576,4,FALSE)</f>
        <v>44673</v>
      </c>
      <c r="G500" t="str">
        <f>_xlfn.IFNA(VLOOKUP($A500,[1]Sheet1!$1:$1048576,6,FALSE),"No")</f>
        <v>No</v>
      </c>
      <c r="H500" t="s">
        <v>49</v>
      </c>
      <c r="I500" s="1" t="str">
        <f>VLOOKUP($A500,[1]Sheet1!$1:$1048576,12,FALSE)</f>
        <v>HCV</v>
      </c>
      <c r="J500" t="s">
        <v>1042</v>
      </c>
      <c r="K500" s="5">
        <v>2</v>
      </c>
      <c r="L500">
        <f>VLOOKUP($A500,[1]Sheet1!$1:$1048576,8,FALSE)</f>
        <v>58.822724161533202</v>
      </c>
      <c r="M500" s="1">
        <f>VLOOKUP($A500,[1]Sheet1!$1:$1048576,9,FALSE)</f>
        <v>42836</v>
      </c>
      <c r="N500" t="str">
        <f>VLOOKUP($A500,[1]Sheet1!$1:$1048576,10,FALSE)</f>
        <v>N</v>
      </c>
      <c r="O500">
        <f>VLOOKUP($A500,[1]Sheet1!$1:$1048576,11,FALSE)</f>
        <v>0</v>
      </c>
      <c r="P500" t="str">
        <f>_xlfn.IFNA(VLOOKUP($C500,[1]akclindata!$A:$U,17,FALSE),"NA")</f>
        <v>NA</v>
      </c>
      <c r="Q500" t="s">
        <v>40</v>
      </c>
      <c r="S500">
        <f>_xlfn.IFNA(VLOOKUP($C500,[1]Sheet7!$A:$T,15,FALSE),"NA")</f>
        <v>21.779914329908902</v>
      </c>
      <c r="T500" t="str">
        <f>_xlfn.IFNA(VLOOKUP($C500,[1]akclindata!$A:$U,16,FALSE),"NA")</f>
        <v>NA</v>
      </c>
      <c r="U500" t="str">
        <f>IF(VLOOKUP($C500,[1]Sheet7!$A:$T,14,FALSE)=1,"Black","Unknown")</f>
        <v>Black</v>
      </c>
      <c r="X500" s="1">
        <f>VLOOKUP($A500,[1]Sheet1!$1:$1048576,17,FALSE)</f>
        <v>44726</v>
      </c>
      <c r="Y500">
        <f>VLOOKUP($A500,[1]Sheet1!$1:$1048576,18,FALSE)</f>
        <v>14</v>
      </c>
      <c r="Z500" t="str">
        <f>VLOOKUP($A500,[1]Sheet1!$1:$1048576,19,FALSE)</f>
        <v>ZF</v>
      </c>
      <c r="AA500">
        <f>VLOOKUP($A500,[1]Sheet1!$1:$1048576,35,FALSE)</f>
        <v>2.5215000000000001</v>
      </c>
      <c r="AB500">
        <f>VLOOKUP($A500,[1]Sheet1!$1:$1048576,40,FALSE)</f>
        <v>2.5215000000000001</v>
      </c>
      <c r="AC500" s="1">
        <f>VLOOKUP($A500,[1]Sheet1!$1:$1048576,44,FALSE)</f>
        <v>44764</v>
      </c>
      <c r="AD500">
        <f>VLOOKUP($A500,[1]Sheet1!$1:$1048576,43,FALSE)</f>
        <v>15</v>
      </c>
      <c r="AE500" t="str">
        <f>VLOOKUP($A500,[1]Sheet1!$1:$1048576,46,FALSE)</f>
        <v>IDT8_UDI_36</v>
      </c>
      <c r="AF500">
        <f>VLOOKUP($A500,[1]Sheet1!$1:$1048576,48,FALSE)</f>
        <v>4</v>
      </c>
      <c r="AG500" t="str">
        <f>VLOOKUP($A500,[1]Sheet1!$1:$1048576,49,FALSE)</f>
        <v>ZF</v>
      </c>
      <c r="AH500">
        <f>VLOOKUP($A500,[1]Sheet1!$1:$1048576,72,FALSE)</f>
        <v>0.41</v>
      </c>
      <c r="AI500" s="1">
        <f>VLOOKUP($A500,[1]Sheet1!$1:$1048576,74,FALSE)</f>
        <v>44781</v>
      </c>
      <c r="AV500" t="str">
        <f>_xlfn.IFNA(VLOOKUP($C500,[1]akclindata!$A:$U,17,FALSE),"NA")</f>
        <v>NA</v>
      </c>
      <c r="AW500" t="str">
        <f>_xlfn.IFNA(VLOOKUP($C500,[1]akclindata!$A:$U,17,FALSE),"NA")</f>
        <v>NA</v>
      </c>
      <c r="AX500" t="str">
        <f>_xlfn.IFNA(VLOOKUP($C500,[1]akclindata!$A:$U,7,FALSE),"NA")</f>
        <v>NA</v>
      </c>
      <c r="AY500" t="str">
        <f>_xlfn.IFNA(VLOOKUP($C500,[1]akclindata!$A:$U,8,FALSE),"NA")</f>
        <v>NA</v>
      </c>
      <c r="AZ500" t="str">
        <f>_xlfn.IFNA(VLOOKUP($C500,[1]akclindata!$A:$U,9,FALSE),"NA")</f>
        <v>NA</v>
      </c>
      <c r="BA500" t="str">
        <f>_xlfn.IFNA(VLOOKUP($C500,[1]akclindata!$A:$U,10,FALSE),"NA")</f>
        <v>NA</v>
      </c>
      <c r="BB500" t="str">
        <f>_xlfn.IFNA(VLOOKUP($C500,[1]akclindata!$A:$U,11,FALSE),"NA")</f>
        <v>NA</v>
      </c>
      <c r="BC500" s="1" t="str">
        <f>_xlfn.IFNA(VLOOKUP($C500,[1]akclindata!$A:$U,6,FALSE),"NA")</f>
        <v>NA</v>
      </c>
      <c r="BD500" s="1" t="str">
        <f>_xlfn.IFNA(VLOOKUP($C500,[1]akclindata!$A:$U,18,FALSE),"NA")</f>
        <v>NA</v>
      </c>
      <c r="BE500" s="1" t="str">
        <f>_xlfn.IFNA(VLOOKUP($C500,[1]akclindata!$A:$U,19,FALSE),"NA")</f>
        <v>NA</v>
      </c>
      <c r="BF500" s="1" t="str">
        <f>_xlfn.IFNA(VLOOKUP($C500,[1]akclindata!$A:$U,20,FALSE),"NA")</f>
        <v>NA</v>
      </c>
      <c r="BG500" t="str">
        <f>_xlfn.IFNA(VLOOKUP($C500,[1]akclindata!$A:$U,21,FALSE),"NA")</f>
        <v>NA</v>
      </c>
      <c r="BH500" s="1" t="str">
        <f>_xlfn.IFNA(VLOOKUP($C500,[2]Sheet1!$1:$1048576,6,FALSE),_xlfn.IFNA(VLOOKUP($C500,'[2]Transfer 06.03.22'!$1:$1048576,7,FALSE),_xlfn.IFNA(VLOOKUP($C500,'[2]Transfer 06.08.22'!$1:$1048576,7,FALSE),"None")))</f>
        <v>None</v>
      </c>
    </row>
    <row r="501" spans="1:60" x14ac:dyDescent="0.25">
      <c r="A501" t="s">
        <v>963</v>
      </c>
      <c r="C501">
        <v>30653</v>
      </c>
      <c r="D501">
        <v>1</v>
      </c>
      <c r="E501" s="5">
        <f>VLOOKUP($A501,[1]Sheet1!$1:$1048576,3,FALSE)</f>
        <v>1</v>
      </c>
      <c r="F501" s="1">
        <f>VLOOKUP(A501,[1]Sheet1!$1:$1048576,4,FALSE)</f>
        <v>44673</v>
      </c>
      <c r="G501" t="str">
        <f>_xlfn.IFNA(VLOOKUP($A501,[1]Sheet1!$1:$1048576,6,FALSE),"No")</f>
        <v>No</v>
      </c>
      <c r="H501" s="1" t="str">
        <f>VLOOKUP($A501,[1]Sheet1!$1:$1048576,13,FALSE)</f>
        <v>No</v>
      </c>
      <c r="I501" s="1" t="str">
        <f>VLOOKUP($A501,[1]Sheet1!$1:$1048576,12,FALSE)</f>
        <v>HCV</v>
      </c>
      <c r="J501" t="s">
        <v>1042</v>
      </c>
      <c r="K501" s="5">
        <v>1</v>
      </c>
      <c r="L501">
        <f>VLOOKUP($A501,[1]Sheet1!$1:$1048576,8,FALSE)</f>
        <v>46.9705681040383</v>
      </c>
      <c r="M501" s="1">
        <f>VLOOKUP($A501,[1]Sheet1!$1:$1048576,9,FALSE)</f>
        <v>43504</v>
      </c>
      <c r="N501" t="str">
        <f>VLOOKUP($A501,[1]Sheet1!$1:$1048576,10,FALSE)</f>
        <v>N</v>
      </c>
      <c r="O501">
        <f>VLOOKUP($A501,[1]Sheet1!$1:$1048576,11,FALSE)</f>
        <v>0</v>
      </c>
      <c r="P501" t="str">
        <f>_xlfn.IFNA(VLOOKUP($C501,[1]akclindata!$A:$U,17,FALSE),"NA")</f>
        <v>NA</v>
      </c>
      <c r="Q501" t="s">
        <v>40</v>
      </c>
      <c r="S501">
        <f>_xlfn.IFNA(VLOOKUP($C501,[1]Sheet7!$A:$T,15,FALSE),"NA")</f>
        <v>21.147718917404902</v>
      </c>
      <c r="T501" t="str">
        <f>_xlfn.IFNA(VLOOKUP($C501,[1]akclindata!$A:$U,16,FALSE),"NA")</f>
        <v>NA</v>
      </c>
      <c r="U501" t="str">
        <f>IF(VLOOKUP($C501,[1]Sheet7!$A:$T,14,FALSE)=1,"Black","Unknown")</f>
        <v>Black</v>
      </c>
      <c r="X501" s="1">
        <f>VLOOKUP($A501,[1]Sheet1!$1:$1048576,17,FALSE)</f>
        <v>44726</v>
      </c>
      <c r="Y501">
        <f>VLOOKUP($A501,[1]Sheet1!$1:$1048576,18,FALSE)</f>
        <v>14</v>
      </c>
      <c r="Z501" t="str">
        <f>VLOOKUP($A501,[1]Sheet1!$1:$1048576,19,FALSE)</f>
        <v>ZF</v>
      </c>
      <c r="AA501">
        <f>VLOOKUP($A501,[1]Sheet1!$1:$1048576,35,FALSE)</f>
        <v>5.49</v>
      </c>
      <c r="AB501">
        <f>VLOOKUP($A501,[1]Sheet1!$1:$1048576,40,FALSE)</f>
        <v>5.49</v>
      </c>
      <c r="AC501" s="1">
        <f>VLOOKUP($A501,[1]Sheet1!$1:$1048576,44,FALSE)</f>
        <v>44764</v>
      </c>
      <c r="AD501">
        <f>VLOOKUP($A501,[1]Sheet1!$1:$1048576,43,FALSE)</f>
        <v>15</v>
      </c>
      <c r="AE501">
        <f>VLOOKUP($A501,[1]Sheet1!$1:$1048576,46,FALSE)</f>
        <v>1</v>
      </c>
      <c r="AF501">
        <f>VLOOKUP($A501,[1]Sheet1!$1:$1048576,48,FALSE)</f>
        <v>4</v>
      </c>
      <c r="AG501" t="str">
        <f>VLOOKUP($A501,[1]Sheet1!$1:$1048576,49,FALSE)</f>
        <v>ZF</v>
      </c>
      <c r="AH501">
        <f>VLOOKUP($A501,[1]Sheet1!$1:$1048576,72,FALSE)</f>
        <v>3.85</v>
      </c>
      <c r="AI501" s="1">
        <f>VLOOKUP($A501,[1]Sheet1!$1:$1048576,74,FALSE)</f>
        <v>44781</v>
      </c>
      <c r="AV501" t="str">
        <f>_xlfn.IFNA(VLOOKUP($C501,[1]akclindata!$A:$U,17,FALSE),"NA")</f>
        <v>NA</v>
      </c>
      <c r="AW501" t="str">
        <f>_xlfn.IFNA(VLOOKUP($C501,[1]akclindata!$A:$U,17,FALSE),"NA")</f>
        <v>NA</v>
      </c>
      <c r="AX501" t="str">
        <f>_xlfn.IFNA(VLOOKUP($C501,[1]akclindata!$A:$U,7,FALSE),"NA")</f>
        <v>NA</v>
      </c>
      <c r="AY501" t="str">
        <f>_xlfn.IFNA(VLOOKUP($C501,[1]akclindata!$A:$U,8,FALSE),"NA")</f>
        <v>NA</v>
      </c>
      <c r="AZ501" t="str">
        <f>_xlfn.IFNA(VLOOKUP($C501,[1]akclindata!$A:$U,9,FALSE),"NA")</f>
        <v>NA</v>
      </c>
      <c r="BA501" t="str">
        <f>_xlfn.IFNA(VLOOKUP($C501,[1]akclindata!$A:$U,10,FALSE),"NA")</f>
        <v>NA</v>
      </c>
      <c r="BB501" t="str">
        <f>_xlfn.IFNA(VLOOKUP($C501,[1]akclindata!$A:$U,11,FALSE),"NA")</f>
        <v>NA</v>
      </c>
      <c r="BC501" s="1" t="str">
        <f>_xlfn.IFNA(VLOOKUP($C501,[1]akclindata!$A:$U,6,FALSE),"NA")</f>
        <v>NA</v>
      </c>
      <c r="BD501" s="1" t="str">
        <f>_xlfn.IFNA(VLOOKUP($C501,[1]akclindata!$A:$U,18,FALSE),"NA")</f>
        <v>NA</v>
      </c>
      <c r="BE501" s="1" t="str">
        <f>_xlfn.IFNA(VLOOKUP($C501,[1]akclindata!$A:$U,19,FALSE),"NA")</f>
        <v>NA</v>
      </c>
      <c r="BF501" s="1" t="str">
        <f>_xlfn.IFNA(VLOOKUP($C501,[1]akclindata!$A:$U,20,FALSE),"NA")</f>
        <v>NA</v>
      </c>
      <c r="BG501" t="str">
        <f>_xlfn.IFNA(VLOOKUP($C501,[1]akclindata!$A:$U,21,FALSE),"NA")</f>
        <v>NA</v>
      </c>
      <c r="BH501" s="1" t="str">
        <f>_xlfn.IFNA(VLOOKUP($C501,[2]Sheet1!$1:$1048576,6,FALSE),_xlfn.IFNA(VLOOKUP($C501,'[2]Transfer 06.03.22'!$1:$1048576,7,FALSE),_xlfn.IFNA(VLOOKUP($C501,'[2]Transfer 06.08.22'!$1:$1048576,7,FALSE),"None")))</f>
        <v>None</v>
      </c>
    </row>
    <row r="502" spans="1:60" x14ac:dyDescent="0.25">
      <c r="A502" t="s">
        <v>964</v>
      </c>
      <c r="C502">
        <v>50107</v>
      </c>
      <c r="D502">
        <v>1</v>
      </c>
      <c r="E502" s="5">
        <f>VLOOKUP($A502,[1]Sheet1!$1:$1048576,3,FALSE)</f>
        <v>1</v>
      </c>
      <c r="F502" s="1">
        <f>VLOOKUP(A502,[1]Sheet1!$1:$1048576,4,FALSE)</f>
        <v>44673</v>
      </c>
      <c r="G502" t="str">
        <f>_xlfn.IFNA(VLOOKUP($A502,[1]Sheet1!$1:$1048576,6,FALSE),"No")</f>
        <v>No</v>
      </c>
      <c r="H502" s="1" t="str">
        <f>VLOOKUP($A502,[1]Sheet1!$1:$1048576,13,FALSE)</f>
        <v>No</v>
      </c>
      <c r="I502" s="1" t="str">
        <f>VLOOKUP($A502,[1]Sheet1!$1:$1048576,12,FALSE)</f>
        <v>HCV</v>
      </c>
      <c r="J502" t="s">
        <v>1042</v>
      </c>
      <c r="K502" s="5">
        <v>2</v>
      </c>
      <c r="L502">
        <f>VLOOKUP($A502,[1]Sheet1!$1:$1048576,8,FALSE)</f>
        <v>59.592060232717301</v>
      </c>
      <c r="M502" s="1">
        <f>VLOOKUP($A502,[1]Sheet1!$1:$1048576,9,FALSE)</f>
        <v>43577</v>
      </c>
      <c r="N502" t="str">
        <f>VLOOKUP($A502,[1]Sheet1!$1:$1048576,10,FALSE)</f>
        <v>N</v>
      </c>
      <c r="O502">
        <f>VLOOKUP($A502,[1]Sheet1!$1:$1048576,11,FALSE)</f>
        <v>0</v>
      </c>
      <c r="P502" t="str">
        <f>_xlfn.IFNA(VLOOKUP($C502,[1]akclindata!$A:$U,17,FALSE),"NA")</f>
        <v>NA</v>
      </c>
      <c r="Q502" t="s">
        <v>40</v>
      </c>
      <c r="S502">
        <f>_xlfn.IFNA(VLOOKUP($C502,[1]Sheet7!$A:$T,15,FALSE),"NA")</f>
        <v>19.6188093681547</v>
      </c>
      <c r="T502" t="str">
        <f>_xlfn.IFNA(VLOOKUP($C502,[1]akclindata!$A:$U,16,FALSE),"NA")</f>
        <v>NA</v>
      </c>
      <c r="U502" t="str">
        <f>IF(VLOOKUP($C502,[1]Sheet7!$A:$T,14,FALSE)=1,"Black","Unknown")</f>
        <v>Black</v>
      </c>
      <c r="X502" s="1">
        <f>VLOOKUP($A502,[1]Sheet1!$1:$1048576,17,FALSE)</f>
        <v>44726</v>
      </c>
      <c r="Y502">
        <f>VLOOKUP($A502,[1]Sheet1!$1:$1048576,18,FALSE)</f>
        <v>14</v>
      </c>
      <c r="Z502" t="str">
        <f>VLOOKUP($A502,[1]Sheet1!$1:$1048576,19,FALSE)</f>
        <v>ZF</v>
      </c>
      <c r="AA502">
        <f>VLOOKUP($A502,[1]Sheet1!$1:$1048576,35,FALSE)</f>
        <v>0.86499999999999999</v>
      </c>
      <c r="AB502">
        <f>VLOOKUP($A502,[1]Sheet1!$1:$1048576,40,FALSE)</f>
        <v>0.86499999999999999</v>
      </c>
      <c r="AC502" s="1">
        <f>VLOOKUP($A502,[1]Sheet1!$1:$1048576,44,FALSE)</f>
        <v>44764</v>
      </c>
      <c r="AD502">
        <f>VLOOKUP($A502,[1]Sheet1!$1:$1048576,43,FALSE)</f>
        <v>15</v>
      </c>
      <c r="AE502">
        <f>VLOOKUP($A502,[1]Sheet1!$1:$1048576,46,FALSE)</f>
        <v>2</v>
      </c>
      <c r="AF502">
        <f>VLOOKUP($A502,[1]Sheet1!$1:$1048576,48,FALSE)</f>
        <v>4</v>
      </c>
      <c r="AG502" t="str">
        <f>VLOOKUP($A502,[1]Sheet1!$1:$1048576,49,FALSE)</f>
        <v>ZF</v>
      </c>
      <c r="AH502">
        <f>VLOOKUP($A502,[1]Sheet1!$1:$1048576,72,FALSE)</f>
        <v>0.7</v>
      </c>
      <c r="AI502" s="1">
        <f>VLOOKUP($A502,[1]Sheet1!$1:$1048576,74,FALSE)</f>
        <v>44781</v>
      </c>
      <c r="AV502" t="str">
        <f>_xlfn.IFNA(VLOOKUP($C502,[1]akclindata!$A:$U,17,FALSE),"NA")</f>
        <v>NA</v>
      </c>
      <c r="AW502" t="str">
        <f>_xlfn.IFNA(VLOOKUP($C502,[1]akclindata!$A:$U,17,FALSE),"NA")</f>
        <v>NA</v>
      </c>
      <c r="AX502" t="str">
        <f>_xlfn.IFNA(VLOOKUP($C502,[1]akclindata!$A:$U,7,FALSE),"NA")</f>
        <v>NA</v>
      </c>
      <c r="AY502" t="str">
        <f>_xlfn.IFNA(VLOOKUP($C502,[1]akclindata!$A:$U,8,FALSE),"NA")</f>
        <v>NA</v>
      </c>
      <c r="AZ502" t="str">
        <f>_xlfn.IFNA(VLOOKUP($C502,[1]akclindata!$A:$U,9,FALSE),"NA")</f>
        <v>NA</v>
      </c>
      <c r="BA502" t="str">
        <f>_xlfn.IFNA(VLOOKUP($C502,[1]akclindata!$A:$U,10,FALSE),"NA")</f>
        <v>NA</v>
      </c>
      <c r="BB502" t="str">
        <f>_xlfn.IFNA(VLOOKUP($C502,[1]akclindata!$A:$U,11,FALSE),"NA")</f>
        <v>NA</v>
      </c>
      <c r="BC502" s="1" t="str">
        <f>_xlfn.IFNA(VLOOKUP($C502,[1]akclindata!$A:$U,6,FALSE),"NA")</f>
        <v>NA</v>
      </c>
      <c r="BD502" s="1" t="str">
        <f>_xlfn.IFNA(VLOOKUP($C502,[1]akclindata!$A:$U,18,FALSE),"NA")</f>
        <v>NA</v>
      </c>
      <c r="BE502" s="1" t="str">
        <f>_xlfn.IFNA(VLOOKUP($C502,[1]akclindata!$A:$U,19,FALSE),"NA")</f>
        <v>NA</v>
      </c>
      <c r="BF502" s="1" t="str">
        <f>_xlfn.IFNA(VLOOKUP($C502,[1]akclindata!$A:$U,20,FALSE),"NA")</f>
        <v>NA</v>
      </c>
      <c r="BG502" t="str">
        <f>_xlfn.IFNA(VLOOKUP($C502,[1]akclindata!$A:$U,21,FALSE),"NA")</f>
        <v>NA</v>
      </c>
      <c r="BH502" s="1" t="str">
        <f>_xlfn.IFNA(VLOOKUP($C502,[2]Sheet1!$1:$1048576,6,FALSE),_xlfn.IFNA(VLOOKUP($C502,'[2]Transfer 06.03.22'!$1:$1048576,7,FALSE),_xlfn.IFNA(VLOOKUP($C502,'[2]Transfer 06.08.22'!$1:$1048576,7,FALSE),"None")))</f>
        <v>None</v>
      </c>
    </row>
    <row r="503" spans="1:60" x14ac:dyDescent="0.25">
      <c r="A503" t="s">
        <v>965</v>
      </c>
      <c r="C503">
        <v>51099</v>
      </c>
      <c r="D503">
        <v>1</v>
      </c>
      <c r="E503" s="5">
        <f>VLOOKUP($A503,[1]Sheet1!$1:$1048576,3,FALSE)</f>
        <v>1</v>
      </c>
      <c r="F503" s="1">
        <f>VLOOKUP(A503,[1]Sheet1!$1:$1048576,4,FALSE)</f>
        <v>44673</v>
      </c>
      <c r="G503" t="str">
        <f>_xlfn.IFNA(VLOOKUP($A503,[1]Sheet1!$1:$1048576,6,FALSE),"No")</f>
        <v>No</v>
      </c>
      <c r="H503" s="1" t="str">
        <f>VLOOKUP($A503,[1]Sheet1!$1:$1048576,13,FALSE)</f>
        <v>No</v>
      </c>
      <c r="I503" s="1" t="str">
        <f>VLOOKUP($A503,[1]Sheet1!$1:$1048576,12,FALSE)</f>
        <v>HCV</v>
      </c>
      <c r="J503" t="s">
        <v>1042</v>
      </c>
      <c r="K503" s="5">
        <v>1</v>
      </c>
      <c r="L503">
        <f>VLOOKUP($A503,[1]Sheet1!$1:$1048576,8,FALSE)</f>
        <v>38.819986310746103</v>
      </c>
      <c r="M503" s="1">
        <f>VLOOKUP($A503,[1]Sheet1!$1:$1048576,9,FALSE)</f>
        <v>43579</v>
      </c>
      <c r="N503" t="str">
        <f>VLOOKUP($A503,[1]Sheet1!$1:$1048576,10,FALSE)</f>
        <v>N</v>
      </c>
      <c r="O503">
        <f>VLOOKUP($A503,[1]Sheet1!$1:$1048576,11,FALSE)</f>
        <v>0</v>
      </c>
      <c r="P503" t="str">
        <f>_xlfn.IFNA(VLOOKUP($C503,[1]akclindata!$A:$U,17,FALSE),"NA")</f>
        <v>NA</v>
      </c>
      <c r="Q503" t="s">
        <v>40</v>
      </c>
      <c r="S503">
        <f>_xlfn.IFNA(VLOOKUP($C503,[1]Sheet7!$A:$T,15,FALSE),"NA")</f>
        <v>27.140782026545502</v>
      </c>
      <c r="T503" t="str">
        <f>_xlfn.IFNA(VLOOKUP($C503,[1]akclindata!$A:$U,16,FALSE),"NA")</f>
        <v>NA</v>
      </c>
      <c r="U503" t="str">
        <f>IF(VLOOKUP($C503,[1]Sheet7!$A:$T,14,FALSE)=1,"Black","Unknown")</f>
        <v>Unknown</v>
      </c>
      <c r="X503" s="1">
        <f>VLOOKUP($A503,[1]Sheet1!$1:$1048576,17,FALSE)</f>
        <v>44726</v>
      </c>
      <c r="Y503">
        <f>VLOOKUP($A503,[1]Sheet1!$1:$1048576,18,FALSE)</f>
        <v>14</v>
      </c>
      <c r="Z503" t="str">
        <f>VLOOKUP($A503,[1]Sheet1!$1:$1048576,19,FALSE)</f>
        <v>ZF</v>
      </c>
      <c r="AA503">
        <f>VLOOKUP($A503,[1]Sheet1!$1:$1048576,35,FALSE)</f>
        <v>1.351</v>
      </c>
      <c r="AB503">
        <f>VLOOKUP($A503,[1]Sheet1!$1:$1048576,40,FALSE)</f>
        <v>1.351</v>
      </c>
      <c r="AC503" s="1">
        <f>VLOOKUP($A503,[1]Sheet1!$1:$1048576,44,FALSE)</f>
        <v>44764</v>
      </c>
      <c r="AD503">
        <f>VLOOKUP($A503,[1]Sheet1!$1:$1048576,43,FALSE)</f>
        <v>15</v>
      </c>
      <c r="AE503">
        <f>VLOOKUP($A503,[1]Sheet1!$1:$1048576,46,FALSE)</f>
        <v>3</v>
      </c>
      <c r="AF503">
        <f>VLOOKUP($A503,[1]Sheet1!$1:$1048576,48,FALSE)</f>
        <v>4</v>
      </c>
      <c r="AG503" t="str">
        <f>VLOOKUP($A503,[1]Sheet1!$1:$1048576,49,FALSE)</f>
        <v>ZF</v>
      </c>
      <c r="AH503">
        <f>VLOOKUP($A503,[1]Sheet1!$1:$1048576,72,FALSE)</f>
        <v>0.87</v>
      </c>
      <c r="AI503" s="1">
        <f>VLOOKUP($A503,[1]Sheet1!$1:$1048576,74,FALSE)</f>
        <v>44781</v>
      </c>
      <c r="AV503" t="str">
        <f>_xlfn.IFNA(VLOOKUP($C503,[1]akclindata!$A:$U,17,FALSE),"NA")</f>
        <v>NA</v>
      </c>
      <c r="AW503" t="str">
        <f>_xlfn.IFNA(VLOOKUP($C503,[1]akclindata!$A:$U,17,FALSE),"NA")</f>
        <v>NA</v>
      </c>
      <c r="AX503" t="str">
        <f>_xlfn.IFNA(VLOOKUP($C503,[1]akclindata!$A:$U,7,FALSE),"NA")</f>
        <v>NA</v>
      </c>
      <c r="AY503" t="str">
        <f>_xlfn.IFNA(VLOOKUP($C503,[1]akclindata!$A:$U,8,FALSE),"NA")</f>
        <v>NA</v>
      </c>
      <c r="AZ503" t="str">
        <f>_xlfn.IFNA(VLOOKUP($C503,[1]akclindata!$A:$U,9,FALSE),"NA")</f>
        <v>NA</v>
      </c>
      <c r="BA503" t="str">
        <f>_xlfn.IFNA(VLOOKUP($C503,[1]akclindata!$A:$U,10,FALSE),"NA")</f>
        <v>NA</v>
      </c>
      <c r="BB503" t="str">
        <f>_xlfn.IFNA(VLOOKUP($C503,[1]akclindata!$A:$U,11,FALSE),"NA")</f>
        <v>NA</v>
      </c>
      <c r="BC503" s="1" t="str">
        <f>_xlfn.IFNA(VLOOKUP($C503,[1]akclindata!$A:$U,6,FALSE),"NA")</f>
        <v>NA</v>
      </c>
      <c r="BD503" s="1" t="str">
        <f>_xlfn.IFNA(VLOOKUP($C503,[1]akclindata!$A:$U,18,FALSE),"NA")</f>
        <v>NA</v>
      </c>
      <c r="BE503" s="1" t="str">
        <f>_xlfn.IFNA(VLOOKUP($C503,[1]akclindata!$A:$U,19,FALSE),"NA")</f>
        <v>NA</v>
      </c>
      <c r="BF503" s="1" t="str">
        <f>_xlfn.IFNA(VLOOKUP($C503,[1]akclindata!$A:$U,20,FALSE),"NA")</f>
        <v>NA</v>
      </c>
      <c r="BG503" t="str">
        <f>_xlfn.IFNA(VLOOKUP($C503,[1]akclindata!$A:$U,21,FALSE),"NA")</f>
        <v>NA</v>
      </c>
      <c r="BH503" s="1" t="str">
        <f>_xlfn.IFNA(VLOOKUP($C503,[2]Sheet1!$1:$1048576,6,FALSE),_xlfn.IFNA(VLOOKUP($C503,'[2]Transfer 06.03.22'!$1:$1048576,7,FALSE),_xlfn.IFNA(VLOOKUP($C503,'[2]Transfer 06.08.22'!$1:$1048576,7,FALSE),"None")))</f>
        <v>None</v>
      </c>
    </row>
    <row r="504" spans="1:60" x14ac:dyDescent="0.25">
      <c r="A504" t="s">
        <v>966</v>
      </c>
      <c r="C504" t="s">
        <v>967</v>
      </c>
      <c r="D504">
        <v>1</v>
      </c>
      <c r="E504" s="5">
        <f>VLOOKUP($A504,[1]Sheet1!$1:$1048576,3,FALSE)</f>
        <v>3.6</v>
      </c>
      <c r="F504" s="1">
        <f>VLOOKUP(A504,[1]Sheet1!$1:$1048576,4,FALSE)</f>
        <v>44715</v>
      </c>
      <c r="G504" t="str">
        <f>_xlfn.IFNA(VLOOKUP($A504,[1]Sheet1!$1:$1048576,6,FALSE),"No")</f>
        <v>Yes</v>
      </c>
      <c r="H504" t="s">
        <v>49</v>
      </c>
      <c r="I504" s="1" t="str">
        <f>VLOOKUP($A504,[1]Sheet1!$1:$1048576,12,FALSE)</f>
        <v>HCC</v>
      </c>
      <c r="J504" t="s">
        <v>73</v>
      </c>
      <c r="K504" s="5">
        <v>1</v>
      </c>
      <c r="L504">
        <f>VLOOKUP($A504,[1]Sheet1!$1:$1048576,8,FALSE)</f>
        <v>60</v>
      </c>
      <c r="M504" s="1">
        <f>VLOOKUP($A504,[1]Sheet1!$1:$1048576,9,FALSE)</f>
        <v>44516</v>
      </c>
      <c r="N504" t="str">
        <f>VLOOKUP($A504,[1]Sheet1!$1:$1048576,10,FALSE)</f>
        <v>A</v>
      </c>
      <c r="O504" t="str">
        <f>VLOOKUP($A504,[1]Sheet1!$1:$1048576,11,FALSE)</f>
        <v>A</v>
      </c>
      <c r="P504">
        <f>_xlfn.IFNA(VLOOKUP($C504,[1]akclindata!$A:$U,17,FALSE),"NA")</f>
        <v>1772.5</v>
      </c>
      <c r="Q504" t="s">
        <v>40</v>
      </c>
      <c r="S504">
        <f>_xlfn.IFNA(VLOOKUP($C504,[1]akclindata!$A:$U,14,FALSE),"NA")</f>
        <v>38.9</v>
      </c>
      <c r="T504" t="str">
        <f>_xlfn.IFNA(VLOOKUP($C504,[1]akclindata!$A:$U,16,FALSE),"NA")</f>
        <v>HCV Cirrhosis</v>
      </c>
      <c r="U504" t="str">
        <f>_xlfn.IFNA(VLOOKUP($C504,[1]akclindata!$A:$U,15,FALSE),"NA")</f>
        <v>W</v>
      </c>
      <c r="X504" s="1">
        <f>VLOOKUP($A504,[1]Sheet1!$1:$1048576,17,FALSE)</f>
        <v>44729</v>
      </c>
      <c r="Y504">
        <f>VLOOKUP($A504,[1]Sheet1!$1:$1048576,18,FALSE)</f>
        <v>18</v>
      </c>
      <c r="Z504" t="str">
        <f>VLOOKUP($A504,[1]Sheet1!$1:$1048576,19,FALSE)</f>
        <v>ZF</v>
      </c>
      <c r="AA504">
        <f>VLOOKUP($A504,[1]Sheet1!$1:$1048576,35,FALSE)</f>
        <v>6.0176470588235311</v>
      </c>
      <c r="AB504">
        <f>VLOOKUP($A504,[1]Sheet1!$1:$1048576,40,FALSE)</f>
        <v>15</v>
      </c>
      <c r="AC504" s="1">
        <f>VLOOKUP($A504,[1]Sheet1!$1:$1048576,44,FALSE)</f>
        <v>44764</v>
      </c>
      <c r="AD504">
        <f>VLOOKUP($A504,[1]Sheet1!$1:$1048576,43,FALSE)</f>
        <v>15</v>
      </c>
      <c r="AE504">
        <f>VLOOKUP($A504,[1]Sheet1!$1:$1048576,46,FALSE)</f>
        <v>4</v>
      </c>
      <c r="AF504">
        <f>VLOOKUP($A504,[1]Sheet1!$1:$1048576,48,FALSE)</f>
        <v>4</v>
      </c>
      <c r="AG504" t="str">
        <f>VLOOKUP($A504,[1]Sheet1!$1:$1048576,49,FALSE)</f>
        <v>ZF</v>
      </c>
      <c r="AH504">
        <f>VLOOKUP($A504,[1]Sheet1!$1:$1048576,72,FALSE)</f>
        <v>4.3499999999999996</v>
      </c>
      <c r="AI504" s="1">
        <f>VLOOKUP($A504,[1]Sheet1!$1:$1048576,74,FALSE)</f>
        <v>44781</v>
      </c>
      <c r="AV504">
        <f>_xlfn.IFNA(VLOOKUP($C504,[1]akclindata!$A:$U,17,FALSE),"NA")</f>
        <v>1772.5</v>
      </c>
      <c r="AW504">
        <f>_xlfn.IFNA(VLOOKUP($C504,[1]akclindata!$A:$U,17,FALSE),"NA")</f>
        <v>1772.5</v>
      </c>
      <c r="AX504">
        <f>_xlfn.IFNA(VLOOKUP($C504,[1]akclindata!$A:$U,7,FALSE),"NA")</f>
        <v>1</v>
      </c>
      <c r="AY504">
        <f>_xlfn.IFNA(VLOOKUP($C504,[1]akclindata!$A:$U,8,FALSE),"NA")</f>
        <v>4.8</v>
      </c>
      <c r="AZ504">
        <f>_xlfn.IFNA(VLOOKUP($C504,[1]akclindata!$A:$U,9,FALSE),"NA")</f>
        <v>0</v>
      </c>
      <c r="BA504" t="str">
        <f>_xlfn.IFNA(VLOOKUP($C504,[1]akclindata!$A:$U,10,FALSE),"NA")</f>
        <v>No</v>
      </c>
      <c r="BB504" t="str">
        <f>_xlfn.IFNA(VLOOKUP($C504,[1]akclindata!$A:$U,11,FALSE),"NA")</f>
        <v>No</v>
      </c>
      <c r="BC504" s="1">
        <f>_xlfn.IFNA(VLOOKUP($C504,[1]akclindata!$A:$U,6,FALSE),"NA")</f>
        <v>44516</v>
      </c>
      <c r="BD504" s="1" t="str">
        <f>_xlfn.IFNA(VLOOKUP($C504,[1]akclindata!$A:$U,18,FALSE),"NA")</f>
        <v>NA</v>
      </c>
      <c r="BE504" s="1">
        <f>_xlfn.IFNA(VLOOKUP($C504,[1]akclindata!$A:$U,19,FALSE),"NA")</f>
        <v>44718</v>
      </c>
      <c r="BF504" s="1" t="str">
        <f>_xlfn.IFNA(VLOOKUP($C504,[1]akclindata!$A:$U,20,FALSE),"NA")</f>
        <v>No</v>
      </c>
      <c r="BG504">
        <f>_xlfn.IFNA(VLOOKUP($C504,[1]akclindata!$A:$U,21,FALSE),"NA")</f>
        <v>0</v>
      </c>
      <c r="BH504" s="1" t="str">
        <f>_xlfn.IFNA(VLOOKUP($C504,[2]Sheet1!$1:$1048576,6,FALSE),_xlfn.IFNA(VLOOKUP($C504,'[2]Transfer 06.03.22'!$1:$1048576,7,FALSE),_xlfn.IFNA(VLOOKUP($C504,'[2]Transfer 06.08.22'!$1:$1048576,7,FALSE),"None")))</f>
        <v>No Prior Treatment</v>
      </c>
    </row>
    <row r="505" spans="1:60" x14ac:dyDescent="0.25">
      <c r="A505" t="s">
        <v>968</v>
      </c>
      <c r="C505" t="s">
        <v>969</v>
      </c>
      <c r="D505">
        <v>0</v>
      </c>
      <c r="E505" s="5">
        <f>VLOOKUP($A505,[1]Sheet1!$1:$1048576,3,FALSE)</f>
        <v>3</v>
      </c>
      <c r="F505" s="1">
        <f>VLOOKUP(A505,[1]Sheet1!$1:$1048576,4,FALSE)</f>
        <v>44715</v>
      </c>
      <c r="G505" t="str">
        <f>_xlfn.IFNA(VLOOKUP($A505,[1]Sheet1!$1:$1048576,6,FALSE),"No")</f>
        <v>Yes</v>
      </c>
      <c r="H505" t="s">
        <v>49</v>
      </c>
      <c r="I505" s="1" t="str">
        <f>VLOOKUP($A505,[1]Sheet1!$1:$1048576,12,FALSE)</f>
        <v>HCC</v>
      </c>
      <c r="J505" t="s">
        <v>73</v>
      </c>
      <c r="K505" s="5">
        <v>1</v>
      </c>
      <c r="L505">
        <f>VLOOKUP($A505,[1]Sheet1!$1:$1048576,8,FALSE)</f>
        <v>60</v>
      </c>
      <c r="M505" s="1">
        <f>VLOOKUP($A505,[1]Sheet1!$1:$1048576,9,FALSE)</f>
        <v>44680</v>
      </c>
      <c r="N505" t="str">
        <f>VLOOKUP($A505,[1]Sheet1!$1:$1048576,10,FALSE)</f>
        <v>A</v>
      </c>
      <c r="O505" t="str">
        <f>VLOOKUP($A505,[1]Sheet1!$1:$1048576,11,FALSE)</f>
        <v>A</v>
      </c>
      <c r="P505">
        <f>_xlfn.IFNA(VLOOKUP($C505,[1]akclindata!$A:$U,17,FALSE),"NA")</f>
        <v>1772.5</v>
      </c>
      <c r="Q505" t="s">
        <v>40</v>
      </c>
      <c r="S505">
        <f>_xlfn.IFNA(VLOOKUP($C505,[1]akclindata!$A:$U,14,FALSE),"NA")</f>
        <v>38.9</v>
      </c>
      <c r="T505" t="str">
        <f>_xlfn.IFNA(VLOOKUP($C505,[1]akclindata!$A:$U,16,FALSE),"NA")</f>
        <v>HCV Cirrhosis</v>
      </c>
      <c r="U505" t="str">
        <f>_xlfn.IFNA(VLOOKUP($C505,[1]akclindata!$A:$U,15,FALSE),"NA")</f>
        <v>W</v>
      </c>
      <c r="X505" s="1">
        <f>VLOOKUP($A505,[1]Sheet1!$1:$1048576,17,FALSE)</f>
        <v>44729</v>
      </c>
      <c r="Y505">
        <f>VLOOKUP($A505,[1]Sheet1!$1:$1048576,18,FALSE)</f>
        <v>18</v>
      </c>
      <c r="Z505" t="str">
        <f>VLOOKUP($A505,[1]Sheet1!$1:$1048576,19,FALSE)</f>
        <v>ZF</v>
      </c>
      <c r="AA505">
        <f>VLOOKUP($A505,[1]Sheet1!$1:$1048576,35,FALSE)</f>
        <v>5.0179999999999998</v>
      </c>
      <c r="AB505">
        <f>VLOOKUP($A505,[1]Sheet1!$1:$1048576,40,FALSE)</f>
        <v>15</v>
      </c>
      <c r="AC505" s="1">
        <f>VLOOKUP($A505,[1]Sheet1!$1:$1048576,44,FALSE)</f>
        <v>44764</v>
      </c>
      <c r="AD505">
        <f>VLOOKUP($A505,[1]Sheet1!$1:$1048576,43,FALSE)</f>
        <v>15</v>
      </c>
      <c r="AE505">
        <f>VLOOKUP($A505,[1]Sheet1!$1:$1048576,46,FALSE)</f>
        <v>5</v>
      </c>
      <c r="AF505">
        <f>VLOOKUP($A505,[1]Sheet1!$1:$1048576,48,FALSE)</f>
        <v>4</v>
      </c>
      <c r="AG505" t="str">
        <f>VLOOKUP($A505,[1]Sheet1!$1:$1048576,49,FALSE)</f>
        <v>ZF</v>
      </c>
      <c r="AH505">
        <f>VLOOKUP($A505,[1]Sheet1!$1:$1048576,72,FALSE)</f>
        <v>2.97</v>
      </c>
      <c r="AI505" s="1">
        <f>VLOOKUP($A505,[1]Sheet1!$1:$1048576,74,FALSE)</f>
        <v>44781</v>
      </c>
      <c r="AV505">
        <f>_xlfn.IFNA(VLOOKUP($C505,[1]akclindata!$A:$U,17,FALSE),"NA")</f>
        <v>1772.5</v>
      </c>
      <c r="AW505">
        <f>_xlfn.IFNA(VLOOKUP($C505,[1]akclindata!$A:$U,17,FALSE),"NA")</f>
        <v>1772.5</v>
      </c>
      <c r="AX505">
        <f>_xlfn.IFNA(VLOOKUP($C505,[1]akclindata!$A:$U,7,FALSE),"NA")</f>
        <v>1</v>
      </c>
      <c r="AY505">
        <f>_xlfn.IFNA(VLOOKUP($C505,[1]akclindata!$A:$U,8,FALSE),"NA")</f>
        <v>4.8</v>
      </c>
      <c r="AZ505">
        <f>_xlfn.IFNA(VLOOKUP($C505,[1]akclindata!$A:$U,9,FALSE),"NA")</f>
        <v>0</v>
      </c>
      <c r="BA505" t="str">
        <f>_xlfn.IFNA(VLOOKUP($C505,[1]akclindata!$A:$U,10,FALSE),"NA")</f>
        <v>No</v>
      </c>
      <c r="BB505" t="str">
        <f>_xlfn.IFNA(VLOOKUP($C505,[1]akclindata!$A:$U,11,FALSE),"NA")</f>
        <v>No</v>
      </c>
      <c r="BC505" s="1">
        <f>_xlfn.IFNA(VLOOKUP($C505,[1]akclindata!$A:$U,6,FALSE),"NA")</f>
        <v>44516</v>
      </c>
      <c r="BD505" s="1" t="str">
        <f>_xlfn.IFNA(VLOOKUP($C505,[1]akclindata!$A:$U,18,FALSE),"NA")</f>
        <v>NA</v>
      </c>
      <c r="BE505" s="1">
        <f>_xlfn.IFNA(VLOOKUP($C505,[1]akclindata!$A:$U,19,FALSE),"NA")</f>
        <v>44718</v>
      </c>
      <c r="BF505" s="1" t="str">
        <f>_xlfn.IFNA(VLOOKUP($C505,[1]akclindata!$A:$U,20,FALSE),"NA")</f>
        <v>No</v>
      </c>
      <c r="BG505">
        <f>_xlfn.IFNA(VLOOKUP($C505,[1]akclindata!$A:$U,21,FALSE),"NA")</f>
        <v>0</v>
      </c>
      <c r="BH505" s="1">
        <f>_xlfn.IFNA(VLOOKUP($C505,[2]Sheet1!$1:$1048576,6,FALSE),_xlfn.IFNA(VLOOKUP($C505,'[2]Transfer 06.03.22'!$1:$1048576,7,FALSE),_xlfn.IFNA(VLOOKUP($C505,'[2]Transfer 06.08.22'!$1:$1048576,7,FALSE),"None")))</f>
        <v>44516</v>
      </c>
    </row>
    <row r="506" spans="1:60" x14ac:dyDescent="0.25">
      <c r="A506" t="s">
        <v>970</v>
      </c>
      <c r="C506" t="s">
        <v>971</v>
      </c>
      <c r="D506">
        <v>1</v>
      </c>
      <c r="E506" s="5">
        <f>VLOOKUP($A506,[1]Sheet1!$1:$1048576,3,FALSE)</f>
        <v>2.5</v>
      </c>
      <c r="F506" s="1">
        <f>VLOOKUP(A506,[1]Sheet1!$1:$1048576,4,FALSE)</f>
        <v>44715</v>
      </c>
      <c r="G506" t="str">
        <f>_xlfn.IFNA(VLOOKUP($A506,[1]Sheet1!$1:$1048576,6,FALSE),"No")</f>
        <v>Yes</v>
      </c>
      <c r="H506" t="s">
        <v>49</v>
      </c>
      <c r="I506" s="1" t="str">
        <f>VLOOKUP($A506,[1]Sheet1!$1:$1048576,12,FALSE)</f>
        <v>HCC</v>
      </c>
      <c r="J506" t="s">
        <v>73</v>
      </c>
      <c r="K506" s="5">
        <v>1</v>
      </c>
      <c r="L506">
        <f>VLOOKUP($A506,[1]Sheet1!$1:$1048576,8,FALSE)</f>
        <v>66</v>
      </c>
      <c r="M506" s="1">
        <f>VLOOKUP($A506,[1]Sheet1!$1:$1048576,9,FALSE)</f>
        <v>44575</v>
      </c>
      <c r="N506">
        <f>VLOOKUP($A506,[1]Sheet1!$1:$1048576,10,FALSE)</f>
        <v>0</v>
      </c>
      <c r="O506" t="str">
        <f>VLOOKUP($A506,[1]Sheet1!$1:$1048576,11,FALSE)</f>
        <v>A</v>
      </c>
      <c r="P506">
        <f>_xlfn.IFNA(VLOOKUP($C506,[1]akclindata!$A:$U,17,FALSE),"NA")</f>
        <v>8.4</v>
      </c>
      <c r="Q506" t="s">
        <v>40</v>
      </c>
      <c r="S506">
        <f>_xlfn.IFNA(VLOOKUP($C506,[1]akclindata!$A:$U,14,FALSE),"NA")</f>
        <v>26.9</v>
      </c>
      <c r="T506" t="str">
        <f>_xlfn.IFNA(VLOOKUP($C506,[1]akclindata!$A:$U,16,FALSE),"NA")</f>
        <v>HCV Cirrhosis</v>
      </c>
      <c r="U506" t="str">
        <f>_xlfn.IFNA(VLOOKUP($C506,[1]akclindata!$A:$U,15,FALSE),"NA")</f>
        <v>W</v>
      </c>
      <c r="X506" s="1">
        <f>VLOOKUP($A506,[1]Sheet1!$1:$1048576,17,FALSE)</f>
        <v>44729</v>
      </c>
      <c r="Y506">
        <f>VLOOKUP($A506,[1]Sheet1!$1:$1048576,18,FALSE)</f>
        <v>18</v>
      </c>
      <c r="Z506" t="str">
        <f>VLOOKUP($A506,[1]Sheet1!$1:$1048576,19,FALSE)</f>
        <v>ZF</v>
      </c>
      <c r="AA506">
        <f>VLOOKUP($A506,[1]Sheet1!$1:$1048576,35,FALSE)</f>
        <v>1.9814583333333333</v>
      </c>
      <c r="AB506">
        <f>VLOOKUP($A506,[1]Sheet1!$1:$1048576,40,FALSE)</f>
        <v>4.7554999999999996</v>
      </c>
      <c r="AC506" s="1">
        <f>VLOOKUP($A506,[1]Sheet1!$1:$1048576,44,FALSE)</f>
        <v>44764</v>
      </c>
      <c r="AD506">
        <f>VLOOKUP($A506,[1]Sheet1!$1:$1048576,43,FALSE)</f>
        <v>15</v>
      </c>
      <c r="AE506">
        <f>VLOOKUP($A506,[1]Sheet1!$1:$1048576,46,FALSE)</f>
        <v>6</v>
      </c>
      <c r="AF506">
        <f>VLOOKUP($A506,[1]Sheet1!$1:$1048576,48,FALSE)</f>
        <v>4</v>
      </c>
      <c r="AG506" t="str">
        <f>VLOOKUP($A506,[1]Sheet1!$1:$1048576,49,FALSE)</f>
        <v>ZF</v>
      </c>
      <c r="AH506">
        <f>VLOOKUP($A506,[1]Sheet1!$1:$1048576,72,FALSE)</f>
        <v>4.0599999999999996</v>
      </c>
      <c r="AI506" s="1">
        <f>VLOOKUP($A506,[1]Sheet1!$1:$1048576,74,FALSE)</f>
        <v>44781</v>
      </c>
      <c r="AV506">
        <f>_xlfn.IFNA(VLOOKUP($C506,[1]akclindata!$A:$U,17,FALSE),"NA")</f>
        <v>8.4</v>
      </c>
      <c r="AW506">
        <f>_xlfn.IFNA(VLOOKUP($C506,[1]akclindata!$A:$U,17,FALSE),"NA")</f>
        <v>8.4</v>
      </c>
      <c r="AX506">
        <f>_xlfn.IFNA(VLOOKUP($C506,[1]akclindata!$A:$U,7,FALSE),"NA")</f>
        <v>1</v>
      </c>
      <c r="AY506">
        <f>_xlfn.IFNA(VLOOKUP($C506,[1]akclindata!$A:$U,8,FALSE),"NA")</f>
        <v>1.3</v>
      </c>
      <c r="AZ506">
        <f>_xlfn.IFNA(VLOOKUP($C506,[1]akclindata!$A:$U,9,FALSE),"NA")</f>
        <v>0.9</v>
      </c>
      <c r="BA506" t="str">
        <f>_xlfn.IFNA(VLOOKUP($C506,[1]akclindata!$A:$U,10,FALSE),"NA")</f>
        <v>No</v>
      </c>
      <c r="BB506" t="str">
        <f>_xlfn.IFNA(VLOOKUP($C506,[1]akclindata!$A:$U,11,FALSE),"NA")</f>
        <v>No</v>
      </c>
      <c r="BC506" s="1">
        <f>_xlfn.IFNA(VLOOKUP($C506,[1]akclindata!$A:$U,6,FALSE),"NA")</f>
        <v>44319</v>
      </c>
      <c r="BD506" s="1" t="str">
        <f>_xlfn.IFNA(VLOOKUP($C506,[1]akclindata!$A:$U,18,FALSE),"NA")</f>
        <v>NA</v>
      </c>
      <c r="BE506" s="1">
        <f>_xlfn.IFNA(VLOOKUP($C506,[1]akclindata!$A:$U,19,FALSE),"NA")</f>
        <v>44728</v>
      </c>
      <c r="BF506" s="1" t="str">
        <f>_xlfn.IFNA(VLOOKUP($C506,[1]akclindata!$A:$U,20,FALSE),"NA")</f>
        <v>No</v>
      </c>
      <c r="BG506">
        <f>_xlfn.IFNA(VLOOKUP($C506,[1]akclindata!$A:$U,21,FALSE),"NA")</f>
        <v>0</v>
      </c>
      <c r="BH506" s="1">
        <f>_xlfn.IFNA(VLOOKUP($C506,[2]Sheet1!$1:$1048576,6,FALSE),_xlfn.IFNA(VLOOKUP($C506,'[2]Transfer 06.03.22'!$1:$1048576,7,FALSE),_xlfn.IFNA(VLOOKUP($C506,'[2]Transfer 06.08.22'!$1:$1048576,7,FALSE),"None")))</f>
        <v>44529</v>
      </c>
    </row>
    <row r="507" spans="1:60" x14ac:dyDescent="0.25">
      <c r="A507" t="s">
        <v>972</v>
      </c>
      <c r="C507" t="s">
        <v>973</v>
      </c>
      <c r="D507">
        <v>0</v>
      </c>
      <c r="E507" s="5">
        <f>VLOOKUP($A507,[1]Sheet1!$1:$1048576,3,FALSE)</f>
        <v>3.2</v>
      </c>
      <c r="F507" s="1">
        <f>VLOOKUP(A507,[1]Sheet1!$1:$1048576,4,FALSE)</f>
        <v>44715</v>
      </c>
      <c r="G507" t="str">
        <f>_xlfn.IFNA(VLOOKUP($A507,[1]Sheet1!$1:$1048576,6,FALSE),"No")</f>
        <v>Yes</v>
      </c>
      <c r="H507" t="s">
        <v>49</v>
      </c>
      <c r="I507" s="1" t="str">
        <f>VLOOKUP($A507,[1]Sheet1!$1:$1048576,12,FALSE)</f>
        <v>HCC</v>
      </c>
      <c r="J507" t="s">
        <v>73</v>
      </c>
      <c r="K507" s="5">
        <v>1</v>
      </c>
      <c r="L507">
        <f>VLOOKUP($A507,[1]Sheet1!$1:$1048576,8,FALSE)</f>
        <v>66</v>
      </c>
      <c r="M507" s="1">
        <f>VLOOKUP($A507,[1]Sheet1!$1:$1048576,9,FALSE)</f>
        <v>44659</v>
      </c>
      <c r="N507">
        <f>VLOOKUP($A507,[1]Sheet1!$1:$1048576,10,FALSE)</f>
        <v>0</v>
      </c>
      <c r="O507" t="str">
        <f>VLOOKUP($A507,[1]Sheet1!$1:$1048576,11,FALSE)</f>
        <v>A</v>
      </c>
      <c r="P507">
        <f>_xlfn.IFNA(VLOOKUP($C507,[1]akclindata!$A:$U,17,FALSE),"NA")</f>
        <v>8.4</v>
      </c>
      <c r="Q507" t="s">
        <v>40</v>
      </c>
      <c r="S507">
        <f>_xlfn.IFNA(VLOOKUP($C507,[1]akclindata!$A:$U,14,FALSE),"NA")</f>
        <v>26.9</v>
      </c>
      <c r="T507" t="str">
        <f>_xlfn.IFNA(VLOOKUP($C507,[1]akclindata!$A:$U,16,FALSE),"NA")</f>
        <v>HCV Cirrhosis</v>
      </c>
      <c r="U507" t="str">
        <f>_xlfn.IFNA(VLOOKUP($C507,[1]akclindata!$A:$U,15,FALSE),"NA")</f>
        <v>W</v>
      </c>
      <c r="X507" s="1">
        <f>VLOOKUP($A507,[1]Sheet1!$1:$1048576,17,FALSE)</f>
        <v>44729</v>
      </c>
      <c r="Y507">
        <f>VLOOKUP($A507,[1]Sheet1!$1:$1048576,18,FALSE)</f>
        <v>18</v>
      </c>
      <c r="Z507" t="str">
        <f>VLOOKUP($A507,[1]Sheet1!$1:$1048576,19,FALSE)</f>
        <v>ZF</v>
      </c>
      <c r="AA507">
        <f>VLOOKUP($A507,[1]Sheet1!$1:$1048576,35,FALSE)</f>
        <v>3.1428333333333334</v>
      </c>
      <c r="AB507">
        <f>VLOOKUP($A507,[1]Sheet1!$1:$1048576,40,FALSE)</f>
        <v>9.4284999999999997</v>
      </c>
      <c r="AC507" s="1">
        <f>VLOOKUP($A507,[1]Sheet1!$1:$1048576,44,FALSE)</f>
        <v>44764</v>
      </c>
      <c r="AD507">
        <f>VLOOKUP($A507,[1]Sheet1!$1:$1048576,43,FALSE)</f>
        <v>15</v>
      </c>
      <c r="AE507">
        <f>VLOOKUP($A507,[1]Sheet1!$1:$1048576,46,FALSE)</f>
        <v>7</v>
      </c>
      <c r="AF507">
        <f>VLOOKUP($A507,[1]Sheet1!$1:$1048576,48,FALSE)</f>
        <v>4</v>
      </c>
      <c r="AG507" t="str">
        <f>VLOOKUP($A507,[1]Sheet1!$1:$1048576,49,FALSE)</f>
        <v>ZF</v>
      </c>
      <c r="AH507">
        <f>VLOOKUP($A507,[1]Sheet1!$1:$1048576,72,FALSE)</f>
        <v>3.39</v>
      </c>
      <c r="AI507" s="1">
        <f>VLOOKUP($A507,[1]Sheet1!$1:$1048576,74,FALSE)</f>
        <v>44781</v>
      </c>
      <c r="AV507">
        <f>_xlfn.IFNA(VLOOKUP($C507,[1]akclindata!$A:$U,17,FALSE),"NA")</f>
        <v>8.4</v>
      </c>
      <c r="AW507">
        <f>_xlfn.IFNA(VLOOKUP($C507,[1]akclindata!$A:$U,17,FALSE),"NA")</f>
        <v>8.4</v>
      </c>
      <c r="AX507">
        <f>_xlfn.IFNA(VLOOKUP($C507,[1]akclindata!$A:$U,7,FALSE),"NA")</f>
        <v>1</v>
      </c>
      <c r="AY507">
        <f>_xlfn.IFNA(VLOOKUP($C507,[1]akclindata!$A:$U,8,FALSE),"NA")</f>
        <v>1.3</v>
      </c>
      <c r="AZ507">
        <f>_xlfn.IFNA(VLOOKUP($C507,[1]akclindata!$A:$U,9,FALSE),"NA")</f>
        <v>0.9</v>
      </c>
      <c r="BA507" t="str">
        <f>_xlfn.IFNA(VLOOKUP($C507,[1]akclindata!$A:$U,10,FALSE),"NA")</f>
        <v>No</v>
      </c>
      <c r="BB507" t="str">
        <f>_xlfn.IFNA(VLOOKUP($C507,[1]akclindata!$A:$U,11,FALSE),"NA")</f>
        <v>No</v>
      </c>
      <c r="BC507" s="1">
        <f>_xlfn.IFNA(VLOOKUP($C507,[1]akclindata!$A:$U,6,FALSE),"NA")</f>
        <v>44319</v>
      </c>
      <c r="BD507" s="1" t="str">
        <f>_xlfn.IFNA(VLOOKUP($C507,[1]akclindata!$A:$U,18,FALSE),"NA")</f>
        <v>NA</v>
      </c>
      <c r="BE507" s="1">
        <f>_xlfn.IFNA(VLOOKUP($C507,[1]akclindata!$A:$U,19,FALSE),"NA")</f>
        <v>44728</v>
      </c>
      <c r="BF507" s="1" t="str">
        <f>_xlfn.IFNA(VLOOKUP($C507,[1]akclindata!$A:$U,20,FALSE),"NA")</f>
        <v>No</v>
      </c>
      <c r="BG507">
        <f>_xlfn.IFNA(VLOOKUP($C507,[1]akclindata!$A:$U,21,FALSE),"NA")</f>
        <v>0</v>
      </c>
      <c r="BH507" s="1">
        <f>_xlfn.IFNA(VLOOKUP($C507,[2]Sheet1!$1:$1048576,6,FALSE),_xlfn.IFNA(VLOOKUP($C507,'[2]Transfer 06.03.22'!$1:$1048576,7,FALSE),_xlfn.IFNA(VLOOKUP($C507,'[2]Transfer 06.08.22'!$1:$1048576,7,FALSE),"None")))</f>
        <v>44575</v>
      </c>
    </row>
    <row r="508" spans="1:60" x14ac:dyDescent="0.25">
      <c r="A508" t="s">
        <v>974</v>
      </c>
      <c r="C508" t="s">
        <v>975</v>
      </c>
      <c r="D508">
        <v>1</v>
      </c>
      <c r="E508" s="5">
        <f>VLOOKUP($A508,[1]Sheet1!$1:$1048576,3,FALSE)</f>
        <v>3</v>
      </c>
      <c r="F508" s="1">
        <f>VLOOKUP(A508,[1]Sheet1!$1:$1048576,4,FALSE)</f>
        <v>44715</v>
      </c>
      <c r="G508" t="str">
        <f>_xlfn.IFNA(VLOOKUP($A508,[1]Sheet1!$1:$1048576,6,FALSE),"No")</f>
        <v>Yes</v>
      </c>
      <c r="H508" t="s">
        <v>49</v>
      </c>
      <c r="I508" s="1" t="str">
        <f>VLOOKUP($A508,[1]Sheet1!$1:$1048576,12,FALSE)</f>
        <v>HCC</v>
      </c>
      <c r="J508" t="s">
        <v>73</v>
      </c>
      <c r="K508" s="5">
        <v>2</v>
      </c>
      <c r="L508">
        <f>VLOOKUP($A508,[1]Sheet1!$1:$1048576,8,FALSE)</f>
        <v>67</v>
      </c>
      <c r="M508" s="1">
        <f>VLOOKUP($A508,[1]Sheet1!$1:$1048576,9,FALSE)</f>
        <v>44595</v>
      </c>
      <c r="N508" t="str">
        <f>VLOOKUP($A508,[1]Sheet1!$1:$1048576,10,FALSE)</f>
        <v>A</v>
      </c>
      <c r="O508" t="str">
        <f>VLOOKUP($A508,[1]Sheet1!$1:$1048576,11,FALSE)</f>
        <v>A</v>
      </c>
      <c r="P508">
        <f>_xlfn.IFNA(VLOOKUP($C508,[1]akclindata!$A:$U,17,FALSE),"NA")</f>
        <v>5.7</v>
      </c>
      <c r="Q508" t="s">
        <v>40</v>
      </c>
      <c r="S508">
        <f>_xlfn.IFNA(VLOOKUP($C508,[1]akclindata!$A:$U,14,FALSE),"NA")</f>
        <v>29.2</v>
      </c>
      <c r="T508" t="str">
        <f>_xlfn.IFNA(VLOOKUP($C508,[1]akclindata!$A:$U,16,FALSE),"NA")</f>
        <v>HCV Cirrhosis</v>
      </c>
      <c r="U508" t="str">
        <f>_xlfn.IFNA(VLOOKUP($C508,[1]akclindata!$A:$U,15,FALSE),"NA")</f>
        <v>W</v>
      </c>
      <c r="X508" s="1">
        <f>VLOOKUP($A508,[1]Sheet1!$1:$1048576,17,FALSE)</f>
        <v>44729</v>
      </c>
      <c r="Y508">
        <f>VLOOKUP($A508,[1]Sheet1!$1:$1048576,18,FALSE)</f>
        <v>18</v>
      </c>
      <c r="Z508" t="str">
        <f>VLOOKUP($A508,[1]Sheet1!$1:$1048576,19,FALSE)</f>
        <v>ZF</v>
      </c>
      <c r="AA508">
        <f>VLOOKUP($A508,[1]Sheet1!$1:$1048576,35,FALSE)</f>
        <v>2.1512500000000001</v>
      </c>
      <c r="AB508">
        <f>VLOOKUP($A508,[1]Sheet1!$1:$1048576,40,FALSE)</f>
        <v>6.0235000000000003</v>
      </c>
      <c r="AC508" s="1">
        <f>VLOOKUP($A508,[1]Sheet1!$1:$1048576,44,FALSE)</f>
        <v>44764</v>
      </c>
      <c r="AD508">
        <f>VLOOKUP($A508,[1]Sheet1!$1:$1048576,43,FALSE)</f>
        <v>15</v>
      </c>
      <c r="AE508">
        <f>VLOOKUP($A508,[1]Sheet1!$1:$1048576,46,FALSE)</f>
        <v>8</v>
      </c>
      <c r="AF508">
        <f>VLOOKUP($A508,[1]Sheet1!$1:$1048576,48,FALSE)</f>
        <v>4</v>
      </c>
      <c r="AG508" t="str">
        <f>VLOOKUP($A508,[1]Sheet1!$1:$1048576,49,FALSE)</f>
        <v>ZF</v>
      </c>
      <c r="AH508">
        <f>VLOOKUP($A508,[1]Sheet1!$1:$1048576,72,FALSE)</f>
        <v>1.99</v>
      </c>
      <c r="AI508" s="1">
        <f>VLOOKUP($A508,[1]Sheet1!$1:$1048576,74,FALSE)</f>
        <v>44781</v>
      </c>
      <c r="AV508">
        <f>_xlfn.IFNA(VLOOKUP($C508,[1]akclindata!$A:$U,17,FALSE),"NA")</f>
        <v>5.7</v>
      </c>
      <c r="AW508">
        <f>_xlfn.IFNA(VLOOKUP($C508,[1]akclindata!$A:$U,17,FALSE),"NA")</f>
        <v>5.7</v>
      </c>
      <c r="AX508">
        <f>_xlfn.IFNA(VLOOKUP($C508,[1]akclindata!$A:$U,7,FALSE),"NA")</f>
        <v>1</v>
      </c>
      <c r="AY508">
        <f>_xlfn.IFNA(VLOOKUP($C508,[1]akclindata!$A:$U,8,FALSE),"NA")</f>
        <v>4.5999999999999996</v>
      </c>
      <c r="AZ508">
        <f>_xlfn.IFNA(VLOOKUP($C508,[1]akclindata!$A:$U,9,FALSE),"NA")</f>
        <v>3.7</v>
      </c>
      <c r="BA508" t="str">
        <f>_xlfn.IFNA(VLOOKUP($C508,[1]akclindata!$A:$U,10,FALSE),"NA")</f>
        <v>No</v>
      </c>
      <c r="BB508" t="str">
        <f>_xlfn.IFNA(VLOOKUP($C508,[1]akclindata!$A:$U,11,FALSE),"NA")</f>
        <v>No</v>
      </c>
      <c r="BC508" s="1">
        <f>_xlfn.IFNA(VLOOKUP($C508,[1]akclindata!$A:$U,6,FALSE),"NA")</f>
        <v>44518</v>
      </c>
      <c r="BD508" s="1" t="str">
        <f>_xlfn.IFNA(VLOOKUP($C508,[1]akclindata!$A:$U,18,FALSE),"NA")</f>
        <v>NA</v>
      </c>
      <c r="BE508" s="1">
        <f>_xlfn.IFNA(VLOOKUP($C508,[1]akclindata!$A:$U,19,FALSE),"NA")</f>
        <v>44727</v>
      </c>
      <c r="BF508" s="1" t="str">
        <f>_xlfn.IFNA(VLOOKUP($C508,[1]akclindata!$A:$U,20,FALSE),"NA")</f>
        <v>No</v>
      </c>
      <c r="BG508">
        <f>_xlfn.IFNA(VLOOKUP($C508,[1]akclindata!$A:$U,21,FALSE),"NA")</f>
        <v>0</v>
      </c>
      <c r="BH508" s="1" t="str">
        <f>_xlfn.IFNA(VLOOKUP($C508,[2]Sheet1!$1:$1048576,6,FALSE),_xlfn.IFNA(VLOOKUP($C508,'[2]Transfer 06.03.22'!$1:$1048576,7,FALSE),_xlfn.IFNA(VLOOKUP($C508,'[2]Transfer 06.08.22'!$1:$1048576,7,FALSE),"None")))</f>
        <v>No Prior Treatment</v>
      </c>
    </row>
    <row r="509" spans="1:60" x14ac:dyDescent="0.25">
      <c r="A509" t="s">
        <v>976</v>
      </c>
      <c r="C509" t="s">
        <v>977</v>
      </c>
      <c r="D509">
        <v>0</v>
      </c>
      <c r="E509" s="5">
        <f>VLOOKUP($A509,[1]Sheet1!$1:$1048576,3,FALSE)</f>
        <v>3.6</v>
      </c>
      <c r="F509" s="1">
        <f>VLOOKUP(A509,[1]Sheet1!$1:$1048576,4,FALSE)</f>
        <v>44715</v>
      </c>
      <c r="G509" t="str">
        <f>_xlfn.IFNA(VLOOKUP($A509,[1]Sheet1!$1:$1048576,6,FALSE),"No")</f>
        <v>Yes</v>
      </c>
      <c r="H509" t="s">
        <v>49</v>
      </c>
      <c r="I509" s="1" t="str">
        <f>VLOOKUP($A509,[1]Sheet1!$1:$1048576,12,FALSE)</f>
        <v>HCC</v>
      </c>
      <c r="J509" t="s">
        <v>73</v>
      </c>
      <c r="K509" s="5">
        <v>2</v>
      </c>
      <c r="L509">
        <f>VLOOKUP($A509,[1]Sheet1!$1:$1048576,8,FALSE)</f>
        <v>67</v>
      </c>
      <c r="M509" s="1">
        <f>VLOOKUP($A509,[1]Sheet1!$1:$1048576,9,FALSE)</f>
        <v>44655</v>
      </c>
      <c r="N509" t="str">
        <f>VLOOKUP($A509,[1]Sheet1!$1:$1048576,10,FALSE)</f>
        <v>A</v>
      </c>
      <c r="O509" t="str">
        <f>VLOOKUP($A509,[1]Sheet1!$1:$1048576,11,FALSE)</f>
        <v>A</v>
      </c>
      <c r="P509">
        <f>_xlfn.IFNA(VLOOKUP($C509,[1]akclindata!$A:$U,17,FALSE),"NA")</f>
        <v>5.7</v>
      </c>
      <c r="Q509" t="s">
        <v>40</v>
      </c>
      <c r="S509">
        <f>_xlfn.IFNA(VLOOKUP($C509,[1]akclindata!$A:$U,14,FALSE),"NA")</f>
        <v>29.2</v>
      </c>
      <c r="T509" t="str">
        <f>_xlfn.IFNA(VLOOKUP($C509,[1]akclindata!$A:$U,16,FALSE),"NA")</f>
        <v>HCV Cirrhosis</v>
      </c>
      <c r="U509" t="str">
        <f>_xlfn.IFNA(VLOOKUP($C509,[1]akclindata!$A:$U,15,FALSE),"NA")</f>
        <v>W</v>
      </c>
      <c r="X509" s="1">
        <f>VLOOKUP($A509,[1]Sheet1!$1:$1048576,17,FALSE)</f>
        <v>44729</v>
      </c>
      <c r="Y509">
        <f>VLOOKUP($A509,[1]Sheet1!$1:$1048576,18,FALSE)</f>
        <v>18</v>
      </c>
      <c r="Z509" t="str">
        <f>VLOOKUP($A509,[1]Sheet1!$1:$1048576,19,FALSE)</f>
        <v>ZF</v>
      </c>
      <c r="AA509">
        <f>VLOOKUP($A509,[1]Sheet1!$1:$1048576,35,FALSE)</f>
        <v>3.0563333333333333</v>
      </c>
      <c r="AB509">
        <f>VLOOKUP($A509,[1]Sheet1!$1:$1048576,40,FALSE)</f>
        <v>9.1690000000000005</v>
      </c>
      <c r="AC509" s="1">
        <f>VLOOKUP($A509,[1]Sheet1!$1:$1048576,44,FALSE)</f>
        <v>44764</v>
      </c>
      <c r="AD509">
        <f>VLOOKUP($A509,[1]Sheet1!$1:$1048576,43,FALSE)</f>
        <v>15</v>
      </c>
      <c r="AE509">
        <f>VLOOKUP($A509,[1]Sheet1!$1:$1048576,46,FALSE)</f>
        <v>9</v>
      </c>
      <c r="AF509">
        <f>VLOOKUP($A509,[1]Sheet1!$1:$1048576,48,FALSE)</f>
        <v>4</v>
      </c>
      <c r="AG509" t="str">
        <f>VLOOKUP($A509,[1]Sheet1!$1:$1048576,49,FALSE)</f>
        <v>ZF</v>
      </c>
      <c r="AH509">
        <f>VLOOKUP($A509,[1]Sheet1!$1:$1048576,72,FALSE)</f>
        <v>3.21</v>
      </c>
      <c r="AI509" s="1">
        <f>VLOOKUP($A509,[1]Sheet1!$1:$1048576,74,FALSE)</f>
        <v>44781</v>
      </c>
      <c r="AV509">
        <f>_xlfn.IFNA(VLOOKUP($C509,[1]akclindata!$A:$U,17,FALSE),"NA")</f>
        <v>5.7</v>
      </c>
      <c r="AW509">
        <f>_xlfn.IFNA(VLOOKUP($C509,[1]akclindata!$A:$U,17,FALSE),"NA")</f>
        <v>5.7</v>
      </c>
      <c r="AX509">
        <f>_xlfn.IFNA(VLOOKUP($C509,[1]akclindata!$A:$U,7,FALSE),"NA")</f>
        <v>1</v>
      </c>
      <c r="AY509">
        <f>_xlfn.IFNA(VLOOKUP($C509,[1]akclindata!$A:$U,8,FALSE),"NA")</f>
        <v>4.5999999999999996</v>
      </c>
      <c r="AZ509">
        <f>_xlfn.IFNA(VLOOKUP($C509,[1]akclindata!$A:$U,9,FALSE),"NA")</f>
        <v>3.7</v>
      </c>
      <c r="BA509" t="str">
        <f>_xlfn.IFNA(VLOOKUP($C509,[1]akclindata!$A:$U,10,FALSE),"NA")</f>
        <v>No</v>
      </c>
      <c r="BB509" t="str">
        <f>_xlfn.IFNA(VLOOKUP($C509,[1]akclindata!$A:$U,11,FALSE),"NA")</f>
        <v>No</v>
      </c>
      <c r="BC509" s="1">
        <f>_xlfn.IFNA(VLOOKUP($C509,[1]akclindata!$A:$U,6,FALSE),"NA")</f>
        <v>44518</v>
      </c>
      <c r="BD509" s="1" t="str">
        <f>_xlfn.IFNA(VLOOKUP($C509,[1]akclindata!$A:$U,18,FALSE),"NA")</f>
        <v>NA</v>
      </c>
      <c r="BE509" s="1">
        <f>_xlfn.IFNA(VLOOKUP($C509,[1]akclindata!$A:$U,19,FALSE),"NA")</f>
        <v>44727</v>
      </c>
      <c r="BF509" s="1" t="str">
        <f>_xlfn.IFNA(VLOOKUP($C509,[1]akclindata!$A:$U,20,FALSE),"NA")</f>
        <v>No</v>
      </c>
      <c r="BG509">
        <f>_xlfn.IFNA(VLOOKUP($C509,[1]akclindata!$A:$U,21,FALSE),"NA")</f>
        <v>0</v>
      </c>
      <c r="BH509" s="1">
        <f>_xlfn.IFNA(VLOOKUP($C509,[2]Sheet1!$1:$1048576,6,FALSE),_xlfn.IFNA(VLOOKUP($C509,'[2]Transfer 06.03.22'!$1:$1048576,7,FALSE),_xlfn.IFNA(VLOOKUP($C509,'[2]Transfer 06.08.22'!$1:$1048576,7,FALSE),"None")))</f>
        <v>44595</v>
      </c>
    </row>
    <row r="510" spans="1:60" x14ac:dyDescent="0.25">
      <c r="A510" t="s">
        <v>978</v>
      </c>
      <c r="C510" s="4" t="s">
        <v>70</v>
      </c>
      <c r="D510">
        <v>0</v>
      </c>
      <c r="E510" s="5">
        <f>VLOOKUP($A510,[1]Sheet1!$1:$1048576,3,FALSE)</f>
        <v>3</v>
      </c>
      <c r="F510" s="1">
        <f>VLOOKUP(A510,[1]Sheet1!$1:$1048576,4,FALSE)</f>
        <v>44720</v>
      </c>
      <c r="G510" t="str">
        <f>_xlfn.IFNA(VLOOKUP($A510,[1]Sheet1!$1:$1048576,6,FALSE),"No")</f>
        <v>Yes</v>
      </c>
      <c r="H510" t="s">
        <v>49</v>
      </c>
      <c r="I510" s="1" t="str">
        <f>VLOOKUP($A510,[1]Sheet1!$1:$1048576,12,FALSE)</f>
        <v>HCC</v>
      </c>
      <c r="J510" t="s">
        <v>73</v>
      </c>
      <c r="K510" s="5">
        <v>2</v>
      </c>
      <c r="L510">
        <f>VLOOKUP($A510,[1]Sheet1!$1:$1048576,8,FALSE)</f>
        <v>70</v>
      </c>
      <c r="M510" s="1">
        <f>VLOOKUP($A510,[1]Sheet1!$1:$1048576,9,FALSE)</f>
        <v>43762</v>
      </c>
      <c r="N510" t="str">
        <f>VLOOKUP($A510,[1]Sheet1!$1:$1048576,10,FALSE)</f>
        <v>B</v>
      </c>
      <c r="O510">
        <f>VLOOKUP($A510,[1]Sheet1!$1:$1048576,11,FALSE)</f>
        <v>5</v>
      </c>
      <c r="P510">
        <f>_xlfn.IFNA(VLOOKUP($C510,[1]akclindata!$A:$U,17,FALSE),"NA")</f>
        <v>3.4</v>
      </c>
      <c r="Q510" t="s">
        <v>40</v>
      </c>
      <c r="S510">
        <f>_xlfn.IFNA(VLOOKUP($C510,[1]akclindata!$A:$U,14,FALSE),"NA")</f>
        <v>23.34</v>
      </c>
      <c r="T510" t="str">
        <f>_xlfn.IFNA(VLOOKUP($C510,[1]akclindata!$A:$U,16,FALSE),"NA")</f>
        <v>HCV,  cirrhosis</v>
      </c>
      <c r="U510" t="str">
        <f>_xlfn.IFNA(VLOOKUP($C510,[1]akclindata!$A:$U,15,FALSE),"NA")</f>
        <v>White or Caucasian</v>
      </c>
      <c r="X510" s="1">
        <f>VLOOKUP($A510,[1]Sheet1!$1:$1048576,17,FALSE)</f>
        <v>44729</v>
      </c>
      <c r="Y510">
        <f>VLOOKUP($A510,[1]Sheet1!$1:$1048576,18,FALSE)</f>
        <v>19</v>
      </c>
      <c r="Z510" t="str">
        <f>VLOOKUP($A510,[1]Sheet1!$1:$1048576,19,FALSE)</f>
        <v>ZF</v>
      </c>
      <c r="AA510">
        <f>VLOOKUP($A510,[1]Sheet1!$1:$1048576,35,FALSE)</f>
        <v>8.3074999999999992</v>
      </c>
      <c r="AB510">
        <f>VLOOKUP($A510,[1]Sheet1!$1:$1048576,40,FALSE)</f>
        <v>15</v>
      </c>
      <c r="AC510" s="1">
        <f>VLOOKUP($A510,[1]Sheet1!$1:$1048576,44,FALSE)</f>
        <v>44764</v>
      </c>
      <c r="AD510">
        <f>VLOOKUP($A510,[1]Sheet1!$1:$1048576,43,FALSE)</f>
        <v>15</v>
      </c>
      <c r="AE510">
        <f>VLOOKUP($A510,[1]Sheet1!$1:$1048576,46,FALSE)</f>
        <v>10</v>
      </c>
      <c r="AF510">
        <f>VLOOKUP($A510,[1]Sheet1!$1:$1048576,48,FALSE)</f>
        <v>4</v>
      </c>
      <c r="AG510" t="str">
        <f>VLOOKUP($A510,[1]Sheet1!$1:$1048576,49,FALSE)</f>
        <v>ZF</v>
      </c>
      <c r="AH510">
        <f>VLOOKUP($A510,[1]Sheet1!$1:$1048576,72,FALSE)</f>
        <v>2.0449999999999999</v>
      </c>
      <c r="AI510" s="1">
        <f>VLOOKUP($A510,[1]Sheet1!$1:$1048576,74,FALSE)</f>
        <v>44781</v>
      </c>
      <c r="AV510">
        <f>_xlfn.IFNA(VLOOKUP($C510,[1]akclindata!$A:$U,17,FALSE),"NA")</f>
        <v>3.4</v>
      </c>
      <c r="AW510">
        <f>_xlfn.IFNA(VLOOKUP($C510,[1]akclindata!$A:$U,17,FALSE),"NA")</f>
        <v>3.4</v>
      </c>
      <c r="AX510">
        <f>_xlfn.IFNA(VLOOKUP($C510,[1]akclindata!$A:$U,7,FALSE),"NA")</f>
        <v>3</v>
      </c>
      <c r="AY510">
        <f>_xlfn.IFNA(VLOOKUP($C510,[1]akclindata!$A:$U,8,FALSE),"NA")</f>
        <v>13</v>
      </c>
      <c r="AZ510">
        <f>_xlfn.IFNA(VLOOKUP($C510,[1]akclindata!$A:$U,9,FALSE),"NA")</f>
        <v>11</v>
      </c>
      <c r="BA510" t="str">
        <f>_xlfn.IFNA(VLOOKUP($C510,[1]akclindata!$A:$U,10,FALSE),"NA")</f>
        <v>N</v>
      </c>
      <c r="BB510" t="str">
        <f>_xlfn.IFNA(VLOOKUP($C510,[1]akclindata!$A:$U,11,FALSE),"NA")</f>
        <v>N</v>
      </c>
      <c r="BC510" s="1">
        <f>_xlfn.IFNA(VLOOKUP($C510,[1]akclindata!$A:$U,6,FALSE),"NA")</f>
        <v>43754</v>
      </c>
      <c r="BD510" s="1">
        <f>_xlfn.IFNA(VLOOKUP($C510,[1]akclindata!$A:$U,18,FALSE),"NA")</f>
        <v>0</v>
      </c>
      <c r="BE510" s="1">
        <f>_xlfn.IFNA(VLOOKUP($C510,[1]akclindata!$A:$U,19,FALSE),"NA")</f>
        <v>44491</v>
      </c>
      <c r="BF510" s="1" t="str">
        <f>_xlfn.IFNA(VLOOKUP($C510,[1]akclindata!$A:$U,20,FALSE),"NA")</f>
        <v>N</v>
      </c>
      <c r="BG510">
        <f>_xlfn.IFNA(VLOOKUP($C510,[1]akclindata!$A:$U,21,FALSE),"NA")</f>
        <v>0</v>
      </c>
      <c r="BH510" s="1" t="str">
        <f>_xlfn.IFNA(VLOOKUP($C510,[2]Sheet1!$1:$1048576,6,FALSE),_xlfn.IFNA(VLOOKUP($C510,'[2]Transfer 06.03.22'!$1:$1048576,7,FALSE),_xlfn.IFNA(VLOOKUP($C510,'[2]Transfer 06.08.22'!$1:$1048576,7,FALSE),"None")))</f>
        <v>No Prior Treatment</v>
      </c>
    </row>
    <row r="511" spans="1:60" x14ac:dyDescent="0.25">
      <c r="A511" t="s">
        <v>979</v>
      </c>
      <c r="C511" s="4" t="s">
        <v>70</v>
      </c>
      <c r="D511">
        <v>0</v>
      </c>
      <c r="E511" s="5">
        <f>VLOOKUP($A511,[1]Sheet1!$1:$1048576,3,FALSE)</f>
        <v>3</v>
      </c>
      <c r="F511" s="1">
        <f>VLOOKUP(A511,[1]Sheet1!$1:$1048576,4,FALSE)</f>
        <v>44720</v>
      </c>
      <c r="G511" t="str">
        <f>_xlfn.IFNA(VLOOKUP($A511,[1]Sheet1!$1:$1048576,6,FALSE),"No")</f>
        <v>Yes</v>
      </c>
      <c r="H511" t="s">
        <v>49</v>
      </c>
      <c r="I511" s="1" t="str">
        <f>VLOOKUP($A511,[1]Sheet1!$1:$1048576,12,FALSE)</f>
        <v>HCC</v>
      </c>
      <c r="J511" t="s">
        <v>73</v>
      </c>
      <c r="K511" s="5">
        <v>2</v>
      </c>
      <c r="L511">
        <f>VLOOKUP($A511,[1]Sheet1!$1:$1048576,8,FALSE)</f>
        <v>70</v>
      </c>
      <c r="M511" s="1">
        <f>VLOOKUP($A511,[1]Sheet1!$1:$1048576,9,FALSE)</f>
        <v>43762</v>
      </c>
      <c r="N511" t="str">
        <f>VLOOKUP($A511,[1]Sheet1!$1:$1048576,10,FALSE)</f>
        <v>B</v>
      </c>
      <c r="O511">
        <f>VLOOKUP($A511,[1]Sheet1!$1:$1048576,11,FALSE)</f>
        <v>5</v>
      </c>
      <c r="P511">
        <f>_xlfn.IFNA(VLOOKUP($C511,[1]akclindata!$A:$U,17,FALSE),"NA")</f>
        <v>3.4</v>
      </c>
      <c r="Q511" t="s">
        <v>40</v>
      </c>
      <c r="S511">
        <f>_xlfn.IFNA(VLOOKUP($C511,[1]akclindata!$A:$U,14,FALSE),"NA")</f>
        <v>23.34</v>
      </c>
      <c r="T511" t="str">
        <f>_xlfn.IFNA(VLOOKUP($C511,[1]akclindata!$A:$U,16,FALSE),"NA")</f>
        <v>HCV,  cirrhosis</v>
      </c>
      <c r="U511" t="str">
        <f>_xlfn.IFNA(VLOOKUP($C511,[1]akclindata!$A:$U,15,FALSE),"NA")</f>
        <v>White or Caucasian</v>
      </c>
      <c r="X511" s="1">
        <f>VLOOKUP($A511,[1]Sheet1!$1:$1048576,17,FALSE)</f>
        <v>44729</v>
      </c>
      <c r="Y511">
        <f>VLOOKUP($A511,[1]Sheet1!$1:$1048576,18,FALSE)</f>
        <v>19</v>
      </c>
      <c r="Z511" t="str">
        <f>VLOOKUP($A511,[1]Sheet1!$1:$1048576,19,FALSE)</f>
        <v>ZF</v>
      </c>
      <c r="AA511">
        <f>VLOOKUP($A511,[1]Sheet1!$1:$1048576,35,FALSE)</f>
        <v>8.4</v>
      </c>
      <c r="AB511">
        <f>VLOOKUP($A511,[1]Sheet1!$1:$1048576,40,FALSE)</f>
        <v>15</v>
      </c>
      <c r="AC511" s="1">
        <f>VLOOKUP($A511,[1]Sheet1!$1:$1048576,44,FALSE)</f>
        <v>44764</v>
      </c>
      <c r="AD511">
        <f>VLOOKUP($A511,[1]Sheet1!$1:$1048576,43,FALSE)</f>
        <v>15</v>
      </c>
      <c r="AE511">
        <f>VLOOKUP($A511,[1]Sheet1!$1:$1048576,46,FALSE)</f>
        <v>11</v>
      </c>
      <c r="AF511">
        <f>VLOOKUP($A511,[1]Sheet1!$1:$1048576,48,FALSE)</f>
        <v>4</v>
      </c>
      <c r="AG511" t="str">
        <f>VLOOKUP($A511,[1]Sheet1!$1:$1048576,49,FALSE)</f>
        <v>ZF</v>
      </c>
      <c r="AH511">
        <f>VLOOKUP($A511,[1]Sheet1!$1:$1048576,72,FALSE)</f>
        <v>3.25</v>
      </c>
      <c r="AI511" s="1">
        <f>VLOOKUP($A511,[1]Sheet1!$1:$1048576,74,FALSE)</f>
        <v>44781</v>
      </c>
      <c r="AV511">
        <f>_xlfn.IFNA(VLOOKUP($C511,[1]akclindata!$A:$U,17,FALSE),"NA")</f>
        <v>3.4</v>
      </c>
      <c r="AW511">
        <f>_xlfn.IFNA(VLOOKUP($C511,[1]akclindata!$A:$U,17,FALSE),"NA")</f>
        <v>3.4</v>
      </c>
      <c r="AX511">
        <f>_xlfn.IFNA(VLOOKUP($C511,[1]akclindata!$A:$U,7,FALSE),"NA")</f>
        <v>3</v>
      </c>
      <c r="AY511">
        <f>_xlfn.IFNA(VLOOKUP($C511,[1]akclindata!$A:$U,8,FALSE),"NA")</f>
        <v>13</v>
      </c>
      <c r="AZ511">
        <f>_xlfn.IFNA(VLOOKUP($C511,[1]akclindata!$A:$U,9,FALSE),"NA")</f>
        <v>11</v>
      </c>
      <c r="BA511" t="str">
        <f>_xlfn.IFNA(VLOOKUP($C511,[1]akclindata!$A:$U,10,FALSE),"NA")</f>
        <v>N</v>
      </c>
      <c r="BB511" t="str">
        <f>_xlfn.IFNA(VLOOKUP($C511,[1]akclindata!$A:$U,11,FALSE),"NA")</f>
        <v>N</v>
      </c>
      <c r="BC511" s="1">
        <f>_xlfn.IFNA(VLOOKUP($C511,[1]akclindata!$A:$U,6,FALSE),"NA")</f>
        <v>43754</v>
      </c>
      <c r="BD511" s="1">
        <f>_xlfn.IFNA(VLOOKUP($C511,[1]akclindata!$A:$U,18,FALSE),"NA")</f>
        <v>0</v>
      </c>
      <c r="BE511" s="1">
        <f>_xlfn.IFNA(VLOOKUP($C511,[1]akclindata!$A:$U,19,FALSE),"NA")</f>
        <v>44491</v>
      </c>
      <c r="BF511" s="1" t="str">
        <f>_xlfn.IFNA(VLOOKUP($C511,[1]akclindata!$A:$U,20,FALSE),"NA")</f>
        <v>N</v>
      </c>
      <c r="BG511">
        <f>_xlfn.IFNA(VLOOKUP($C511,[1]akclindata!$A:$U,21,FALSE),"NA")</f>
        <v>0</v>
      </c>
      <c r="BH511" s="1" t="str">
        <f>_xlfn.IFNA(VLOOKUP($C511,[2]Sheet1!$1:$1048576,6,FALSE),_xlfn.IFNA(VLOOKUP($C511,'[2]Transfer 06.03.22'!$1:$1048576,7,FALSE),_xlfn.IFNA(VLOOKUP($C511,'[2]Transfer 06.08.22'!$1:$1048576,7,FALSE),"None")))</f>
        <v>No Prior Treatment</v>
      </c>
    </row>
    <row r="512" spans="1:60" x14ac:dyDescent="0.25">
      <c r="A512" t="s">
        <v>980</v>
      </c>
      <c r="C512" s="4" t="s">
        <v>70</v>
      </c>
      <c r="D512">
        <v>0</v>
      </c>
      <c r="E512" s="5">
        <f>VLOOKUP($A512,[1]Sheet1!$1:$1048576,3,FALSE)</f>
        <v>3</v>
      </c>
      <c r="F512" s="1">
        <f>VLOOKUP(A512,[1]Sheet1!$1:$1048576,4,FALSE)</f>
        <v>44720</v>
      </c>
      <c r="G512" t="str">
        <f>_xlfn.IFNA(VLOOKUP($A512,[1]Sheet1!$1:$1048576,6,FALSE),"No")</f>
        <v>Yes</v>
      </c>
      <c r="H512" t="s">
        <v>49</v>
      </c>
      <c r="I512" s="1" t="str">
        <f>VLOOKUP($A512,[1]Sheet1!$1:$1048576,12,FALSE)</f>
        <v>HCC</v>
      </c>
      <c r="J512" t="s">
        <v>73</v>
      </c>
      <c r="K512" s="5">
        <v>2</v>
      </c>
      <c r="L512">
        <f>VLOOKUP($A512,[1]Sheet1!$1:$1048576,8,FALSE)</f>
        <v>70</v>
      </c>
      <c r="M512" s="1">
        <f>VLOOKUP($A512,[1]Sheet1!$1:$1048576,9,FALSE)</f>
        <v>43762</v>
      </c>
      <c r="N512" t="str">
        <f>VLOOKUP($A512,[1]Sheet1!$1:$1048576,10,FALSE)</f>
        <v>B</v>
      </c>
      <c r="O512">
        <f>VLOOKUP($A512,[1]Sheet1!$1:$1048576,11,FALSE)</f>
        <v>5</v>
      </c>
      <c r="P512">
        <f>_xlfn.IFNA(VLOOKUP($C512,[1]akclindata!$A:$U,17,FALSE),"NA")</f>
        <v>3.4</v>
      </c>
      <c r="Q512" t="s">
        <v>40</v>
      </c>
      <c r="S512">
        <f>_xlfn.IFNA(VLOOKUP($C512,[1]akclindata!$A:$U,14,FALSE),"NA")</f>
        <v>23.34</v>
      </c>
      <c r="T512" t="str">
        <f>_xlfn.IFNA(VLOOKUP($C512,[1]akclindata!$A:$U,16,FALSE),"NA")</f>
        <v>HCV,  cirrhosis</v>
      </c>
      <c r="U512" t="str">
        <f>_xlfn.IFNA(VLOOKUP($C512,[1]akclindata!$A:$U,15,FALSE),"NA")</f>
        <v>White or Caucasian</v>
      </c>
      <c r="X512" s="1">
        <f>VLOOKUP($A512,[1]Sheet1!$1:$1048576,17,FALSE)</f>
        <v>44729</v>
      </c>
      <c r="Y512">
        <f>VLOOKUP($A512,[1]Sheet1!$1:$1048576,18,FALSE)</f>
        <v>19</v>
      </c>
      <c r="Z512" t="str">
        <f>VLOOKUP($A512,[1]Sheet1!$1:$1048576,19,FALSE)</f>
        <v>ZF</v>
      </c>
      <c r="AA512">
        <f>VLOOKUP($A512,[1]Sheet1!$1:$1048576,35,FALSE)</f>
        <v>2.0933333333333333</v>
      </c>
      <c r="AB512">
        <f>VLOOKUP($A512,[1]Sheet1!$1:$1048576,40,FALSE)</f>
        <v>6.28</v>
      </c>
      <c r="AC512" s="1">
        <f>VLOOKUP($A512,[1]Sheet1!$1:$1048576,44,FALSE)</f>
        <v>44764</v>
      </c>
      <c r="AD512">
        <f>VLOOKUP($A512,[1]Sheet1!$1:$1048576,43,FALSE)</f>
        <v>15</v>
      </c>
      <c r="AE512">
        <f>VLOOKUP($A512,[1]Sheet1!$1:$1048576,46,FALSE)</f>
        <v>12</v>
      </c>
      <c r="AF512">
        <f>VLOOKUP($A512,[1]Sheet1!$1:$1048576,48,FALSE)</f>
        <v>4</v>
      </c>
      <c r="AG512" t="str">
        <f>VLOOKUP($A512,[1]Sheet1!$1:$1048576,49,FALSE)</f>
        <v>ZF</v>
      </c>
      <c r="AH512">
        <f>VLOOKUP($A512,[1]Sheet1!$1:$1048576,72,FALSE)</f>
        <v>1.68</v>
      </c>
      <c r="AI512" s="1">
        <f>VLOOKUP($A512,[1]Sheet1!$1:$1048576,74,FALSE)</f>
        <v>44781</v>
      </c>
      <c r="AV512">
        <f>_xlfn.IFNA(VLOOKUP($C512,[1]akclindata!$A:$U,17,FALSE),"NA")</f>
        <v>3.4</v>
      </c>
      <c r="AW512">
        <f>_xlfn.IFNA(VLOOKUP($C512,[1]akclindata!$A:$U,17,FALSE),"NA")</f>
        <v>3.4</v>
      </c>
      <c r="AX512">
        <f>_xlfn.IFNA(VLOOKUP($C512,[1]akclindata!$A:$U,7,FALSE),"NA")</f>
        <v>3</v>
      </c>
      <c r="AY512">
        <f>_xlfn.IFNA(VLOOKUP($C512,[1]akclindata!$A:$U,8,FALSE),"NA")</f>
        <v>13</v>
      </c>
      <c r="AZ512">
        <f>_xlfn.IFNA(VLOOKUP($C512,[1]akclindata!$A:$U,9,FALSE),"NA")</f>
        <v>11</v>
      </c>
      <c r="BA512" t="str">
        <f>_xlfn.IFNA(VLOOKUP($C512,[1]akclindata!$A:$U,10,FALSE),"NA")</f>
        <v>N</v>
      </c>
      <c r="BB512" t="str">
        <f>_xlfn.IFNA(VLOOKUP($C512,[1]akclindata!$A:$U,11,FALSE),"NA")</f>
        <v>N</v>
      </c>
      <c r="BC512" s="1">
        <f>_xlfn.IFNA(VLOOKUP($C512,[1]akclindata!$A:$U,6,FALSE),"NA")</f>
        <v>43754</v>
      </c>
      <c r="BD512" s="1">
        <f>_xlfn.IFNA(VLOOKUP($C512,[1]akclindata!$A:$U,18,FALSE),"NA")</f>
        <v>0</v>
      </c>
      <c r="BE512" s="1">
        <f>_xlfn.IFNA(VLOOKUP($C512,[1]akclindata!$A:$U,19,FALSE),"NA")</f>
        <v>44491</v>
      </c>
      <c r="BF512" s="1" t="str">
        <f>_xlfn.IFNA(VLOOKUP($C512,[1]akclindata!$A:$U,20,FALSE),"NA")</f>
        <v>N</v>
      </c>
      <c r="BG512">
        <f>_xlfn.IFNA(VLOOKUP($C512,[1]akclindata!$A:$U,21,FALSE),"NA")</f>
        <v>0</v>
      </c>
      <c r="BH512" s="1" t="str">
        <f>_xlfn.IFNA(VLOOKUP($C512,[2]Sheet1!$1:$1048576,6,FALSE),_xlfn.IFNA(VLOOKUP($C512,'[2]Transfer 06.03.22'!$1:$1048576,7,FALSE),_xlfn.IFNA(VLOOKUP($C512,'[2]Transfer 06.08.22'!$1:$1048576,7,FALSE),"None")))</f>
        <v>No Prior Treatment</v>
      </c>
    </row>
    <row r="513" spans="1:60" x14ac:dyDescent="0.25">
      <c r="A513" t="s">
        <v>981</v>
      </c>
      <c r="C513">
        <v>10026</v>
      </c>
      <c r="D513">
        <v>1</v>
      </c>
      <c r="E513" s="5">
        <f>VLOOKUP($A513,[1]Sheet1!$1:$1048576,3,FALSE)</f>
        <v>1</v>
      </c>
      <c r="F513" s="1">
        <f>VLOOKUP(A513,[1]Sheet1!$1:$1048576,4,FALSE)</f>
        <v>44673</v>
      </c>
      <c r="G513" t="str">
        <f>_xlfn.IFNA(VLOOKUP($A513,[1]Sheet1!$1:$1048576,6,FALSE),"No")</f>
        <v>No</v>
      </c>
      <c r="H513" t="s">
        <v>49</v>
      </c>
      <c r="I513" s="1" t="str">
        <f>VLOOKUP($A513,[1]Sheet1!$1:$1048576,12,FALSE)</f>
        <v>HCV</v>
      </c>
      <c r="J513" t="s">
        <v>1042</v>
      </c>
      <c r="K513" s="5">
        <v>1</v>
      </c>
      <c r="L513">
        <f>VLOOKUP($A513,[1]Sheet1!$1:$1048576,8,FALSE)</f>
        <v>56.542094455852201</v>
      </c>
      <c r="M513" s="1">
        <f>VLOOKUP($A513,[1]Sheet1!$1:$1048576,9,FALSE)</f>
        <v>42888</v>
      </c>
      <c r="N513" t="str">
        <f>VLOOKUP($A513,[1]Sheet1!$1:$1048576,10,FALSE)</f>
        <v>N</v>
      </c>
      <c r="O513">
        <f>VLOOKUP($A513,[1]Sheet1!$1:$1048576,11,FALSE)</f>
        <v>0</v>
      </c>
      <c r="P513" t="str">
        <f>_xlfn.IFNA(VLOOKUP($C513,[1]akclindata!$A:$U,17,FALSE),"NA")</f>
        <v>NA</v>
      </c>
      <c r="Q513" t="s">
        <v>40</v>
      </c>
      <c r="S513">
        <f>_xlfn.IFNA(VLOOKUP($C513,[1]Sheet7!$A:$T,15,FALSE),"NA")</f>
        <v>30.917446992670499</v>
      </c>
      <c r="T513" t="str">
        <f>_xlfn.IFNA(VLOOKUP($C513,[1]akclindata!$A:$U,16,FALSE),"NA")</f>
        <v>NA</v>
      </c>
      <c r="U513" t="str">
        <f>IF(VLOOKUP($C513,[1]Sheet7!$A:$T,14,FALSE)=1,"Black","Unknown")</f>
        <v>Black</v>
      </c>
      <c r="X513" s="1">
        <f>VLOOKUP($A513,[1]Sheet1!$1:$1048576,17,FALSE)</f>
        <v>44726</v>
      </c>
      <c r="Y513">
        <f>VLOOKUP($A513,[1]Sheet1!$1:$1048576,18,FALSE)</f>
        <v>14</v>
      </c>
      <c r="Z513" t="str">
        <f>VLOOKUP($A513,[1]Sheet1!$1:$1048576,19,FALSE)</f>
        <v>ZF</v>
      </c>
      <c r="AA513">
        <f>VLOOKUP($A513,[1]Sheet1!$1:$1048576,35,FALSE)</f>
        <v>1.1675</v>
      </c>
      <c r="AB513">
        <f>VLOOKUP($A513,[1]Sheet1!$1:$1048576,40,FALSE)</f>
        <v>1.1675</v>
      </c>
      <c r="AC513" s="1">
        <f>VLOOKUP($A513,[1]Sheet1!$1:$1048576,44,FALSE)</f>
        <v>44767</v>
      </c>
      <c r="AD513">
        <f>VLOOKUP($A513,[1]Sheet1!$1:$1048576,43,FALSE)</f>
        <v>16</v>
      </c>
      <c r="AE513">
        <f>VLOOKUP($A513,[1]Sheet1!$1:$1048576,46,FALSE)</f>
        <v>14</v>
      </c>
      <c r="AF513">
        <f>VLOOKUP($A513,[1]Sheet1!$1:$1048576,48,FALSE)</f>
        <v>4</v>
      </c>
      <c r="AG513" t="str">
        <f>VLOOKUP($A513,[1]Sheet1!$1:$1048576,49,FALSE)</f>
        <v>ZF</v>
      </c>
      <c r="AH513">
        <f>VLOOKUP($A513,[1]Sheet1!$1:$1048576,72,FALSE)</f>
        <v>0.61</v>
      </c>
      <c r="AI513" s="1">
        <f>VLOOKUP($A513,[1]Sheet1!$1:$1048576,74,FALSE)</f>
        <v>44781</v>
      </c>
      <c r="AV513" t="str">
        <f>_xlfn.IFNA(VLOOKUP($C513,[1]akclindata!$A:$U,17,FALSE),"NA")</f>
        <v>NA</v>
      </c>
      <c r="AW513" t="str">
        <f>_xlfn.IFNA(VLOOKUP($C513,[1]akclindata!$A:$U,17,FALSE),"NA")</f>
        <v>NA</v>
      </c>
      <c r="AX513" t="str">
        <f>_xlfn.IFNA(VLOOKUP($C513,[1]akclindata!$A:$U,7,FALSE),"NA")</f>
        <v>NA</v>
      </c>
      <c r="AY513" t="str">
        <f>_xlfn.IFNA(VLOOKUP($C513,[1]akclindata!$A:$U,8,FALSE),"NA")</f>
        <v>NA</v>
      </c>
      <c r="AZ513" t="str">
        <f>_xlfn.IFNA(VLOOKUP($C513,[1]akclindata!$A:$U,9,FALSE),"NA")</f>
        <v>NA</v>
      </c>
      <c r="BA513" t="str">
        <f>_xlfn.IFNA(VLOOKUP($C513,[1]akclindata!$A:$U,10,FALSE),"NA")</f>
        <v>NA</v>
      </c>
      <c r="BB513" t="str">
        <f>_xlfn.IFNA(VLOOKUP($C513,[1]akclindata!$A:$U,11,FALSE),"NA")</f>
        <v>NA</v>
      </c>
      <c r="BC513" s="1" t="str">
        <f>_xlfn.IFNA(VLOOKUP($C513,[1]akclindata!$A:$U,6,FALSE),"NA")</f>
        <v>NA</v>
      </c>
      <c r="BD513" s="1" t="str">
        <f>_xlfn.IFNA(VLOOKUP($C513,[1]akclindata!$A:$U,18,FALSE),"NA")</f>
        <v>NA</v>
      </c>
      <c r="BE513" s="1" t="str">
        <f>_xlfn.IFNA(VLOOKUP($C513,[1]akclindata!$A:$U,19,FALSE),"NA")</f>
        <v>NA</v>
      </c>
      <c r="BF513" s="1" t="str">
        <f>_xlfn.IFNA(VLOOKUP($C513,[1]akclindata!$A:$U,20,FALSE),"NA")</f>
        <v>NA</v>
      </c>
      <c r="BG513" t="str">
        <f>_xlfn.IFNA(VLOOKUP($C513,[1]akclindata!$A:$U,21,FALSE),"NA")</f>
        <v>NA</v>
      </c>
      <c r="BH513" s="1" t="str">
        <f>_xlfn.IFNA(VLOOKUP($C513,[2]Sheet1!$1:$1048576,6,FALSE),_xlfn.IFNA(VLOOKUP($C513,'[2]Transfer 06.03.22'!$1:$1048576,7,FALSE),_xlfn.IFNA(VLOOKUP($C513,'[2]Transfer 06.08.22'!$1:$1048576,7,FALSE),"None")))</f>
        <v>None</v>
      </c>
    </row>
    <row r="514" spans="1:60" x14ac:dyDescent="0.25">
      <c r="A514" t="s">
        <v>982</v>
      </c>
      <c r="C514">
        <v>50165</v>
      </c>
      <c r="D514">
        <v>1</v>
      </c>
      <c r="E514" s="5">
        <f>VLOOKUP($A514,[1]Sheet1!$1:$1048576,3,FALSE)</f>
        <v>1</v>
      </c>
      <c r="F514" s="1">
        <f>VLOOKUP(A514,[1]Sheet1!$1:$1048576,4,FALSE)</f>
        <v>44673</v>
      </c>
      <c r="G514" t="str">
        <f>_xlfn.IFNA(VLOOKUP($A514,[1]Sheet1!$1:$1048576,6,FALSE),"No")</f>
        <v>No</v>
      </c>
      <c r="H514" t="s">
        <v>49</v>
      </c>
      <c r="I514" s="1" t="str">
        <f>VLOOKUP($A514,[1]Sheet1!$1:$1048576,12,FALSE)</f>
        <v>HCV</v>
      </c>
      <c r="J514" t="s">
        <v>1042</v>
      </c>
      <c r="K514" s="5">
        <v>1</v>
      </c>
      <c r="L514">
        <f>VLOOKUP($A514,[1]Sheet1!$1:$1048576,8,FALSE)</f>
        <v>46.918548939082797</v>
      </c>
      <c r="M514" s="1">
        <f>VLOOKUP($A514,[1]Sheet1!$1:$1048576,9,FALSE)</f>
        <v>43084</v>
      </c>
      <c r="N514" t="str">
        <f>VLOOKUP($A514,[1]Sheet1!$1:$1048576,10,FALSE)</f>
        <v>N</v>
      </c>
      <c r="O514">
        <f>VLOOKUP($A514,[1]Sheet1!$1:$1048576,11,FALSE)</f>
        <v>0</v>
      </c>
      <c r="P514" t="str">
        <f>_xlfn.IFNA(VLOOKUP($C514,[1]akclindata!$A:$U,17,FALSE),"NA")</f>
        <v>NA</v>
      </c>
      <c r="Q514" t="s">
        <v>40</v>
      </c>
      <c r="S514">
        <f>_xlfn.IFNA(VLOOKUP($C514,[1]Sheet7!$A:$T,15,FALSE),"NA")</f>
        <v>27.3695484024514</v>
      </c>
      <c r="T514" t="str">
        <f>_xlfn.IFNA(VLOOKUP($C514,[1]akclindata!$A:$U,16,FALSE),"NA")</f>
        <v>NA</v>
      </c>
      <c r="U514" t="str">
        <f>IF(VLOOKUP($C514,[1]Sheet7!$A:$T,14,FALSE)=1,"Black","Unknown")</f>
        <v>Black</v>
      </c>
      <c r="X514" s="1">
        <f>VLOOKUP($A514,[1]Sheet1!$1:$1048576,17,FALSE)</f>
        <v>44726</v>
      </c>
      <c r="Y514">
        <f>VLOOKUP($A514,[1]Sheet1!$1:$1048576,18,FALSE)</f>
        <v>14</v>
      </c>
      <c r="Z514" t="str">
        <f>VLOOKUP($A514,[1]Sheet1!$1:$1048576,19,FALSE)</f>
        <v>ZF</v>
      </c>
      <c r="AA514">
        <f>VLOOKUP($A514,[1]Sheet1!$1:$1048576,35,FALSE)</f>
        <v>1.5289999999999999</v>
      </c>
      <c r="AB514">
        <f>VLOOKUP($A514,[1]Sheet1!$1:$1048576,40,FALSE)</f>
        <v>1.5289999999999999</v>
      </c>
      <c r="AC514" s="1">
        <f>VLOOKUP($A514,[1]Sheet1!$1:$1048576,44,FALSE)</f>
        <v>44767</v>
      </c>
      <c r="AD514">
        <f>VLOOKUP($A514,[1]Sheet1!$1:$1048576,43,FALSE)</f>
        <v>16</v>
      </c>
      <c r="AE514">
        <f>VLOOKUP($A514,[1]Sheet1!$1:$1048576,46,FALSE)</f>
        <v>15</v>
      </c>
      <c r="AF514">
        <f>VLOOKUP($A514,[1]Sheet1!$1:$1048576,48,FALSE)</f>
        <v>4</v>
      </c>
      <c r="AG514" t="str">
        <f>VLOOKUP($A514,[1]Sheet1!$1:$1048576,49,FALSE)</f>
        <v>ZF</v>
      </c>
      <c r="AH514">
        <f>VLOOKUP($A514,[1]Sheet1!$1:$1048576,72,FALSE)</f>
        <v>0.15</v>
      </c>
      <c r="AI514" s="1">
        <f>VLOOKUP($A514,[1]Sheet1!$1:$1048576,74,FALSE)</f>
        <v>44781</v>
      </c>
      <c r="AV514" t="str">
        <f>_xlfn.IFNA(VLOOKUP($C514,[1]akclindata!$A:$U,17,FALSE),"NA")</f>
        <v>NA</v>
      </c>
      <c r="AW514" t="str">
        <f>_xlfn.IFNA(VLOOKUP($C514,[1]akclindata!$A:$U,17,FALSE),"NA")</f>
        <v>NA</v>
      </c>
      <c r="AX514" t="str">
        <f>_xlfn.IFNA(VLOOKUP($C514,[1]akclindata!$A:$U,7,FALSE),"NA")</f>
        <v>NA</v>
      </c>
      <c r="AY514" t="str">
        <f>_xlfn.IFNA(VLOOKUP($C514,[1]akclindata!$A:$U,8,FALSE),"NA")</f>
        <v>NA</v>
      </c>
      <c r="AZ514" t="str">
        <f>_xlfn.IFNA(VLOOKUP($C514,[1]akclindata!$A:$U,9,FALSE),"NA")</f>
        <v>NA</v>
      </c>
      <c r="BA514" t="str">
        <f>_xlfn.IFNA(VLOOKUP($C514,[1]akclindata!$A:$U,10,FALSE),"NA")</f>
        <v>NA</v>
      </c>
      <c r="BB514" t="str">
        <f>_xlfn.IFNA(VLOOKUP($C514,[1]akclindata!$A:$U,11,FALSE),"NA")</f>
        <v>NA</v>
      </c>
      <c r="BC514" s="1" t="str">
        <f>_xlfn.IFNA(VLOOKUP($C514,[1]akclindata!$A:$U,6,FALSE),"NA")</f>
        <v>NA</v>
      </c>
      <c r="BD514" s="1" t="str">
        <f>_xlfn.IFNA(VLOOKUP($C514,[1]akclindata!$A:$U,18,FALSE),"NA")</f>
        <v>NA</v>
      </c>
      <c r="BE514" s="1" t="str">
        <f>_xlfn.IFNA(VLOOKUP($C514,[1]akclindata!$A:$U,19,FALSE),"NA")</f>
        <v>NA</v>
      </c>
      <c r="BF514" s="1" t="str">
        <f>_xlfn.IFNA(VLOOKUP($C514,[1]akclindata!$A:$U,20,FALSE),"NA")</f>
        <v>NA</v>
      </c>
      <c r="BG514" t="str">
        <f>_xlfn.IFNA(VLOOKUP($C514,[1]akclindata!$A:$U,21,FALSE),"NA")</f>
        <v>NA</v>
      </c>
      <c r="BH514" s="1" t="str">
        <f>_xlfn.IFNA(VLOOKUP($C514,[2]Sheet1!$1:$1048576,6,FALSE),_xlfn.IFNA(VLOOKUP($C514,'[2]Transfer 06.03.22'!$1:$1048576,7,FALSE),_xlfn.IFNA(VLOOKUP($C514,'[2]Transfer 06.08.22'!$1:$1048576,7,FALSE),"None")))</f>
        <v>None</v>
      </c>
    </row>
    <row r="515" spans="1:60" x14ac:dyDescent="0.25">
      <c r="A515" t="s">
        <v>983</v>
      </c>
      <c r="C515">
        <v>79031</v>
      </c>
      <c r="D515">
        <v>1</v>
      </c>
      <c r="E515" s="5">
        <f>VLOOKUP($A515,[1]Sheet1!$1:$1048576,3,FALSE)</f>
        <v>1</v>
      </c>
      <c r="F515" s="1">
        <f>VLOOKUP(A515,[1]Sheet1!$1:$1048576,4,FALSE)</f>
        <v>44673</v>
      </c>
      <c r="G515" t="str">
        <f>_xlfn.IFNA(VLOOKUP($A515,[1]Sheet1!$1:$1048576,6,FALSE),"No")</f>
        <v>No</v>
      </c>
      <c r="H515" t="s">
        <v>49</v>
      </c>
      <c r="I515" s="1" t="str">
        <f>VLOOKUP($A515,[1]Sheet1!$1:$1048576,12,FALSE)</f>
        <v>HCV</v>
      </c>
      <c r="J515" t="s">
        <v>1042</v>
      </c>
      <c r="K515" s="5">
        <v>1</v>
      </c>
      <c r="L515">
        <f>VLOOKUP($A515,[1]Sheet1!$1:$1048576,8,FALSE)</f>
        <v>41.664613278576297</v>
      </c>
      <c r="M515" s="1">
        <f>VLOOKUP($A515,[1]Sheet1!$1:$1048576,9,FALSE)</f>
        <v>43111</v>
      </c>
      <c r="N515" t="str">
        <f>VLOOKUP($A515,[1]Sheet1!$1:$1048576,10,FALSE)</f>
        <v>N</v>
      </c>
      <c r="O515">
        <f>VLOOKUP($A515,[1]Sheet1!$1:$1048576,11,FALSE)</f>
        <v>0</v>
      </c>
      <c r="P515" t="str">
        <f>_xlfn.IFNA(VLOOKUP($C515,[1]akclindata!$A:$U,17,FALSE),"NA")</f>
        <v>NA</v>
      </c>
      <c r="Q515" t="s">
        <v>40</v>
      </c>
      <c r="S515">
        <f>_xlfn.IFNA(VLOOKUP($C515,[1]Sheet7!$A:$T,15,FALSE),"NA")</f>
        <v>31.629329395377098</v>
      </c>
      <c r="T515" t="str">
        <f>_xlfn.IFNA(VLOOKUP($C515,[1]akclindata!$A:$U,16,FALSE),"NA")</f>
        <v>NA</v>
      </c>
      <c r="U515" t="str">
        <f>IF(VLOOKUP($C515,[1]Sheet7!$A:$T,14,FALSE)=1,"Black","Unknown")</f>
        <v>Black</v>
      </c>
      <c r="X515" s="1">
        <f>VLOOKUP($A515,[1]Sheet1!$1:$1048576,17,FALSE)</f>
        <v>44726</v>
      </c>
      <c r="Y515">
        <f>VLOOKUP($A515,[1]Sheet1!$1:$1048576,18,FALSE)</f>
        <v>14</v>
      </c>
      <c r="Z515" t="str">
        <f>VLOOKUP($A515,[1]Sheet1!$1:$1048576,19,FALSE)</f>
        <v>ZF</v>
      </c>
      <c r="AA515">
        <f>VLOOKUP($A515,[1]Sheet1!$1:$1048576,35,FALSE)</f>
        <v>1.038</v>
      </c>
      <c r="AB515">
        <f>VLOOKUP($A515,[1]Sheet1!$1:$1048576,40,FALSE)</f>
        <v>1.038</v>
      </c>
      <c r="AC515" s="1">
        <f>VLOOKUP($A515,[1]Sheet1!$1:$1048576,44,FALSE)</f>
        <v>44767</v>
      </c>
      <c r="AD515">
        <f>VLOOKUP($A515,[1]Sheet1!$1:$1048576,43,FALSE)</f>
        <v>16</v>
      </c>
      <c r="AE515">
        <f>VLOOKUP($A515,[1]Sheet1!$1:$1048576,46,FALSE)</f>
        <v>16</v>
      </c>
      <c r="AF515">
        <f>VLOOKUP($A515,[1]Sheet1!$1:$1048576,48,FALSE)</f>
        <v>4</v>
      </c>
      <c r="AG515" t="str">
        <f>VLOOKUP($A515,[1]Sheet1!$1:$1048576,49,FALSE)</f>
        <v>ZF</v>
      </c>
      <c r="AH515">
        <f>VLOOKUP($A515,[1]Sheet1!$1:$1048576,72,FALSE)</f>
        <v>0.62</v>
      </c>
      <c r="AI515" s="1">
        <f>VLOOKUP($A515,[1]Sheet1!$1:$1048576,74,FALSE)</f>
        <v>44781</v>
      </c>
      <c r="AV515" t="str">
        <f>_xlfn.IFNA(VLOOKUP($C515,[1]akclindata!$A:$U,17,FALSE),"NA")</f>
        <v>NA</v>
      </c>
      <c r="AW515" t="str">
        <f>_xlfn.IFNA(VLOOKUP($C515,[1]akclindata!$A:$U,17,FALSE),"NA")</f>
        <v>NA</v>
      </c>
      <c r="AX515" t="str">
        <f>_xlfn.IFNA(VLOOKUP($C515,[1]akclindata!$A:$U,7,FALSE),"NA")</f>
        <v>NA</v>
      </c>
      <c r="AY515" t="str">
        <f>_xlfn.IFNA(VLOOKUP($C515,[1]akclindata!$A:$U,8,FALSE),"NA")</f>
        <v>NA</v>
      </c>
      <c r="AZ515" t="str">
        <f>_xlfn.IFNA(VLOOKUP($C515,[1]akclindata!$A:$U,9,FALSE),"NA")</f>
        <v>NA</v>
      </c>
      <c r="BA515" t="str">
        <f>_xlfn.IFNA(VLOOKUP($C515,[1]akclindata!$A:$U,10,FALSE),"NA")</f>
        <v>NA</v>
      </c>
      <c r="BB515" t="str">
        <f>_xlfn.IFNA(VLOOKUP($C515,[1]akclindata!$A:$U,11,FALSE),"NA")</f>
        <v>NA</v>
      </c>
      <c r="BC515" s="1" t="str">
        <f>_xlfn.IFNA(VLOOKUP($C515,[1]akclindata!$A:$U,6,FALSE),"NA")</f>
        <v>NA</v>
      </c>
      <c r="BD515" s="1" t="str">
        <f>_xlfn.IFNA(VLOOKUP($C515,[1]akclindata!$A:$U,18,FALSE),"NA")</f>
        <v>NA</v>
      </c>
      <c r="BE515" s="1" t="str">
        <f>_xlfn.IFNA(VLOOKUP($C515,[1]akclindata!$A:$U,19,FALSE),"NA")</f>
        <v>NA</v>
      </c>
      <c r="BF515" s="1" t="str">
        <f>_xlfn.IFNA(VLOOKUP($C515,[1]akclindata!$A:$U,20,FALSE),"NA")</f>
        <v>NA</v>
      </c>
      <c r="BG515" t="str">
        <f>_xlfn.IFNA(VLOOKUP($C515,[1]akclindata!$A:$U,21,FALSE),"NA")</f>
        <v>NA</v>
      </c>
      <c r="BH515" s="1" t="str">
        <f>_xlfn.IFNA(VLOOKUP($C515,[2]Sheet1!$1:$1048576,6,FALSE),_xlfn.IFNA(VLOOKUP($C515,'[2]Transfer 06.03.22'!$1:$1048576,7,FALSE),_xlfn.IFNA(VLOOKUP($C515,'[2]Transfer 06.08.22'!$1:$1048576,7,FALSE),"None")))</f>
        <v>None</v>
      </c>
    </row>
    <row r="516" spans="1:60" x14ac:dyDescent="0.25">
      <c r="A516" t="s">
        <v>984</v>
      </c>
      <c r="C516">
        <v>12401</v>
      </c>
      <c r="D516">
        <v>1</v>
      </c>
      <c r="E516" s="5">
        <f>VLOOKUP($A516,[1]Sheet1!$1:$1048576,3,FALSE)</f>
        <v>1</v>
      </c>
      <c r="F516" s="1">
        <f>VLOOKUP(A516,[1]Sheet1!$1:$1048576,4,FALSE)</f>
        <v>44673</v>
      </c>
      <c r="G516" t="str">
        <f>_xlfn.IFNA(VLOOKUP($A516,[1]Sheet1!$1:$1048576,6,FALSE),"No")</f>
        <v>No</v>
      </c>
      <c r="H516" s="1" t="str">
        <f>VLOOKUP($A516,[1]Sheet1!$1:$1048576,13,FALSE)</f>
        <v>No</v>
      </c>
      <c r="I516" s="1" t="str">
        <f>VLOOKUP($A516,[1]Sheet1!$1:$1048576,12,FALSE)</f>
        <v>HCV</v>
      </c>
      <c r="J516" t="s">
        <v>1042</v>
      </c>
      <c r="K516" s="5">
        <v>2</v>
      </c>
      <c r="L516">
        <f>VLOOKUP($A516,[1]Sheet1!$1:$1048576,8,FALSE)</f>
        <v>60.6872005475702</v>
      </c>
      <c r="M516" s="1">
        <f>VLOOKUP($A516,[1]Sheet1!$1:$1048576,9,FALSE)</f>
        <v>43614</v>
      </c>
      <c r="N516" t="str">
        <f>VLOOKUP($A516,[1]Sheet1!$1:$1048576,10,FALSE)</f>
        <v>N</v>
      </c>
      <c r="O516">
        <f>VLOOKUP($A516,[1]Sheet1!$1:$1048576,11,FALSE)</f>
        <v>0</v>
      </c>
      <c r="P516" t="str">
        <f>_xlfn.IFNA(VLOOKUP($C516,[1]akclindata!$A:$U,17,FALSE),"NA")</f>
        <v>NA</v>
      </c>
      <c r="Q516" t="s">
        <v>40</v>
      </c>
      <c r="S516">
        <f>_xlfn.IFNA(VLOOKUP($C516,[1]Sheet7!$A:$T,15,FALSE),"NA")</f>
        <v>24.547413093985998</v>
      </c>
      <c r="T516" t="str">
        <f>_xlfn.IFNA(VLOOKUP($C516,[1]akclindata!$A:$U,16,FALSE),"NA")</f>
        <v>NA</v>
      </c>
      <c r="U516" t="str">
        <f>IF(VLOOKUP($C516,[1]Sheet7!$A:$T,14,FALSE)=1,"Black","Unknown")</f>
        <v>Black</v>
      </c>
      <c r="X516" s="1">
        <f>VLOOKUP($A516,[1]Sheet1!$1:$1048576,17,FALSE)</f>
        <v>44727</v>
      </c>
      <c r="Y516">
        <f>VLOOKUP($A516,[1]Sheet1!$1:$1048576,18,FALSE)</f>
        <v>15</v>
      </c>
      <c r="Z516" t="str">
        <f>VLOOKUP($A516,[1]Sheet1!$1:$1048576,19,FALSE)</f>
        <v>ZF</v>
      </c>
      <c r="AA516">
        <f>VLOOKUP($A516,[1]Sheet1!$1:$1048576,35,FALSE)</f>
        <v>3.8270000000000004</v>
      </c>
      <c r="AB516">
        <f>VLOOKUP($A516,[1]Sheet1!$1:$1048576,40,FALSE)</f>
        <v>3.8270000000000004</v>
      </c>
      <c r="AC516" s="1">
        <f>VLOOKUP($A516,[1]Sheet1!$1:$1048576,44,FALSE)</f>
        <v>44767</v>
      </c>
      <c r="AD516">
        <f>VLOOKUP($A516,[1]Sheet1!$1:$1048576,43,FALSE)</f>
        <v>16</v>
      </c>
      <c r="AE516">
        <f>VLOOKUP($A516,[1]Sheet1!$1:$1048576,46,FALSE)</f>
        <v>17</v>
      </c>
      <c r="AF516">
        <f>VLOOKUP($A516,[1]Sheet1!$1:$1048576,48,FALSE)</f>
        <v>4</v>
      </c>
      <c r="AG516" t="str">
        <f>VLOOKUP($A516,[1]Sheet1!$1:$1048576,49,FALSE)</f>
        <v>ZF</v>
      </c>
      <c r="AH516">
        <f>VLOOKUP($A516,[1]Sheet1!$1:$1048576,72,FALSE)</f>
        <v>1.59</v>
      </c>
      <c r="AI516" s="1">
        <f>VLOOKUP($A516,[1]Sheet1!$1:$1048576,74,FALSE)</f>
        <v>44781</v>
      </c>
      <c r="AV516" t="str">
        <f>_xlfn.IFNA(VLOOKUP($C516,[1]akclindata!$A:$U,17,FALSE),"NA")</f>
        <v>NA</v>
      </c>
      <c r="AW516" t="str">
        <f>_xlfn.IFNA(VLOOKUP($C516,[1]akclindata!$A:$U,17,FALSE),"NA")</f>
        <v>NA</v>
      </c>
      <c r="AX516" t="str">
        <f>_xlfn.IFNA(VLOOKUP($C516,[1]akclindata!$A:$U,7,FALSE),"NA")</f>
        <v>NA</v>
      </c>
      <c r="AY516" t="str">
        <f>_xlfn.IFNA(VLOOKUP($C516,[1]akclindata!$A:$U,8,FALSE),"NA")</f>
        <v>NA</v>
      </c>
      <c r="AZ516" t="str">
        <f>_xlfn.IFNA(VLOOKUP($C516,[1]akclindata!$A:$U,9,FALSE),"NA")</f>
        <v>NA</v>
      </c>
      <c r="BA516" t="str">
        <f>_xlfn.IFNA(VLOOKUP($C516,[1]akclindata!$A:$U,10,FALSE),"NA")</f>
        <v>NA</v>
      </c>
      <c r="BB516" t="str">
        <f>_xlfn.IFNA(VLOOKUP($C516,[1]akclindata!$A:$U,11,FALSE),"NA")</f>
        <v>NA</v>
      </c>
      <c r="BC516" s="1" t="str">
        <f>_xlfn.IFNA(VLOOKUP($C516,[1]akclindata!$A:$U,6,FALSE),"NA")</f>
        <v>NA</v>
      </c>
      <c r="BD516" s="1" t="str">
        <f>_xlfn.IFNA(VLOOKUP($C516,[1]akclindata!$A:$U,18,FALSE),"NA")</f>
        <v>NA</v>
      </c>
      <c r="BE516" s="1" t="str">
        <f>_xlfn.IFNA(VLOOKUP($C516,[1]akclindata!$A:$U,19,FALSE),"NA")</f>
        <v>NA</v>
      </c>
      <c r="BF516" s="1" t="str">
        <f>_xlfn.IFNA(VLOOKUP($C516,[1]akclindata!$A:$U,20,FALSE),"NA")</f>
        <v>NA</v>
      </c>
      <c r="BG516" t="str">
        <f>_xlfn.IFNA(VLOOKUP($C516,[1]akclindata!$A:$U,21,FALSE),"NA")</f>
        <v>NA</v>
      </c>
      <c r="BH516" s="1" t="str">
        <f>_xlfn.IFNA(VLOOKUP($C516,[2]Sheet1!$1:$1048576,6,FALSE),_xlfn.IFNA(VLOOKUP($C516,'[2]Transfer 06.03.22'!$1:$1048576,7,FALSE),_xlfn.IFNA(VLOOKUP($C516,'[2]Transfer 06.08.22'!$1:$1048576,7,FALSE),"None")))</f>
        <v>None</v>
      </c>
    </row>
    <row r="517" spans="1:60" x14ac:dyDescent="0.25">
      <c r="A517" t="s">
        <v>985</v>
      </c>
      <c r="C517">
        <v>70180</v>
      </c>
      <c r="D517">
        <v>1</v>
      </c>
      <c r="E517" s="5">
        <f>VLOOKUP($A517,[1]Sheet1!$1:$1048576,3,FALSE)</f>
        <v>1</v>
      </c>
      <c r="F517" s="1">
        <f>VLOOKUP(A517,[1]Sheet1!$1:$1048576,4,FALSE)</f>
        <v>44673</v>
      </c>
      <c r="G517" t="str">
        <f>_xlfn.IFNA(VLOOKUP($A517,[1]Sheet1!$1:$1048576,6,FALSE),"No")</f>
        <v>No</v>
      </c>
      <c r="H517" s="1" t="str">
        <f>VLOOKUP($A517,[1]Sheet1!$1:$1048576,13,FALSE)</f>
        <v>No</v>
      </c>
      <c r="I517" s="1" t="str">
        <f>VLOOKUP($A517,[1]Sheet1!$1:$1048576,12,FALSE)</f>
        <v>HCV</v>
      </c>
      <c r="J517" t="s">
        <v>1042</v>
      </c>
      <c r="K517" s="5">
        <v>2</v>
      </c>
      <c r="L517">
        <f>VLOOKUP($A517,[1]Sheet1!$1:$1048576,8,FALSE)</f>
        <v>56.098562628336801</v>
      </c>
      <c r="M517" s="1">
        <f>VLOOKUP($A517,[1]Sheet1!$1:$1048576,9,FALSE)</f>
        <v>43627</v>
      </c>
      <c r="N517" t="str">
        <f>VLOOKUP($A517,[1]Sheet1!$1:$1048576,10,FALSE)</f>
        <v>N</v>
      </c>
      <c r="O517">
        <f>VLOOKUP($A517,[1]Sheet1!$1:$1048576,11,FALSE)</f>
        <v>0</v>
      </c>
      <c r="P517" t="str">
        <f>_xlfn.IFNA(VLOOKUP($C517,[1]akclindata!$A:$U,17,FALSE),"NA")</f>
        <v>NA</v>
      </c>
      <c r="Q517" t="s">
        <v>40</v>
      </c>
      <c r="S517">
        <f>_xlfn.IFNA(VLOOKUP($C517,[1]Sheet7!$A:$T,15,FALSE),"NA")</f>
        <v>19.730623818525501</v>
      </c>
      <c r="T517" t="str">
        <f>_xlfn.IFNA(VLOOKUP($C517,[1]akclindata!$A:$U,16,FALSE),"NA")</f>
        <v>NA</v>
      </c>
      <c r="U517" t="str">
        <f>IF(VLOOKUP($C517,[1]Sheet7!$A:$T,14,FALSE)=1,"Black","Unknown")</f>
        <v>Black</v>
      </c>
      <c r="X517" s="1">
        <f>VLOOKUP($A517,[1]Sheet1!$1:$1048576,17,FALSE)</f>
        <v>44727</v>
      </c>
      <c r="Y517">
        <f>VLOOKUP($A517,[1]Sheet1!$1:$1048576,18,FALSE)</f>
        <v>15</v>
      </c>
      <c r="Z517" t="str">
        <f>VLOOKUP($A517,[1]Sheet1!$1:$1048576,19,FALSE)</f>
        <v>ZF</v>
      </c>
      <c r="AA517">
        <f>VLOOKUP($A517,[1]Sheet1!$1:$1048576,35,FALSE)</f>
        <v>1.1085</v>
      </c>
      <c r="AB517">
        <f>VLOOKUP($A517,[1]Sheet1!$1:$1048576,40,FALSE)</f>
        <v>1.1085</v>
      </c>
      <c r="AC517" s="1">
        <f>VLOOKUP($A517,[1]Sheet1!$1:$1048576,44,FALSE)</f>
        <v>44767</v>
      </c>
      <c r="AD517">
        <f>VLOOKUP($A517,[1]Sheet1!$1:$1048576,43,FALSE)</f>
        <v>16</v>
      </c>
      <c r="AE517">
        <f>VLOOKUP($A517,[1]Sheet1!$1:$1048576,46,FALSE)</f>
        <v>18</v>
      </c>
      <c r="AF517">
        <f>VLOOKUP($A517,[1]Sheet1!$1:$1048576,48,FALSE)</f>
        <v>4</v>
      </c>
      <c r="AG517" t="str">
        <f>VLOOKUP($A517,[1]Sheet1!$1:$1048576,49,FALSE)</f>
        <v>ZF</v>
      </c>
      <c r="AH517">
        <f>VLOOKUP($A517,[1]Sheet1!$1:$1048576,72,FALSE)</f>
        <v>0.87</v>
      </c>
      <c r="AI517" s="1">
        <f>VLOOKUP($A517,[1]Sheet1!$1:$1048576,74,FALSE)</f>
        <v>44781</v>
      </c>
      <c r="AV517" t="str">
        <f>_xlfn.IFNA(VLOOKUP($C517,[1]akclindata!$A:$U,17,FALSE),"NA")</f>
        <v>NA</v>
      </c>
      <c r="AW517" t="str">
        <f>_xlfn.IFNA(VLOOKUP($C517,[1]akclindata!$A:$U,17,FALSE),"NA")</f>
        <v>NA</v>
      </c>
      <c r="AX517" t="str">
        <f>_xlfn.IFNA(VLOOKUP($C517,[1]akclindata!$A:$U,7,FALSE),"NA")</f>
        <v>NA</v>
      </c>
      <c r="AY517" t="str">
        <f>_xlfn.IFNA(VLOOKUP($C517,[1]akclindata!$A:$U,8,FALSE),"NA")</f>
        <v>NA</v>
      </c>
      <c r="AZ517" t="str">
        <f>_xlfn.IFNA(VLOOKUP($C517,[1]akclindata!$A:$U,9,FALSE),"NA")</f>
        <v>NA</v>
      </c>
      <c r="BA517" t="str">
        <f>_xlfn.IFNA(VLOOKUP($C517,[1]akclindata!$A:$U,10,FALSE),"NA")</f>
        <v>NA</v>
      </c>
      <c r="BB517" t="str">
        <f>_xlfn.IFNA(VLOOKUP($C517,[1]akclindata!$A:$U,11,FALSE),"NA")</f>
        <v>NA</v>
      </c>
      <c r="BC517" s="1" t="str">
        <f>_xlfn.IFNA(VLOOKUP($C517,[1]akclindata!$A:$U,6,FALSE),"NA")</f>
        <v>NA</v>
      </c>
      <c r="BD517" s="1" t="str">
        <f>_xlfn.IFNA(VLOOKUP($C517,[1]akclindata!$A:$U,18,FALSE),"NA")</f>
        <v>NA</v>
      </c>
      <c r="BE517" s="1" t="str">
        <f>_xlfn.IFNA(VLOOKUP($C517,[1]akclindata!$A:$U,19,FALSE),"NA")</f>
        <v>NA</v>
      </c>
      <c r="BF517" s="1" t="str">
        <f>_xlfn.IFNA(VLOOKUP($C517,[1]akclindata!$A:$U,20,FALSE),"NA")</f>
        <v>NA</v>
      </c>
      <c r="BG517" t="str">
        <f>_xlfn.IFNA(VLOOKUP($C517,[1]akclindata!$A:$U,21,FALSE),"NA")</f>
        <v>NA</v>
      </c>
      <c r="BH517" s="1" t="str">
        <f>_xlfn.IFNA(VLOOKUP($C517,[2]Sheet1!$1:$1048576,6,FALSE),_xlfn.IFNA(VLOOKUP($C517,'[2]Transfer 06.03.22'!$1:$1048576,7,FALSE),_xlfn.IFNA(VLOOKUP($C517,'[2]Transfer 06.08.22'!$1:$1048576,7,FALSE),"None")))</f>
        <v>None</v>
      </c>
    </row>
    <row r="518" spans="1:60" x14ac:dyDescent="0.25">
      <c r="A518" t="s">
        <v>986</v>
      </c>
      <c r="C518">
        <v>30409</v>
      </c>
      <c r="D518">
        <v>1</v>
      </c>
      <c r="E518" s="5">
        <f>VLOOKUP($A518,[1]Sheet1!$1:$1048576,3,FALSE)</f>
        <v>1</v>
      </c>
      <c r="F518" s="1">
        <f>VLOOKUP(A518,[1]Sheet1!$1:$1048576,4,FALSE)</f>
        <v>44673</v>
      </c>
      <c r="G518" t="str">
        <f>_xlfn.IFNA(VLOOKUP($A518,[1]Sheet1!$1:$1048576,6,FALSE),"No")</f>
        <v>No</v>
      </c>
      <c r="H518" s="1" t="str">
        <f>VLOOKUP($A518,[1]Sheet1!$1:$1048576,13,FALSE)</f>
        <v>No</v>
      </c>
      <c r="I518" s="1" t="str">
        <f>VLOOKUP($A518,[1]Sheet1!$1:$1048576,12,FALSE)</f>
        <v>HCV</v>
      </c>
      <c r="J518" t="s">
        <v>1042</v>
      </c>
      <c r="K518" s="5">
        <v>1</v>
      </c>
      <c r="L518">
        <f>VLOOKUP($A518,[1]Sheet1!$1:$1048576,8,FALSE)</f>
        <v>56.528405201916499</v>
      </c>
      <c r="M518" s="1">
        <f>VLOOKUP($A518,[1]Sheet1!$1:$1048576,9,FALSE)</f>
        <v>43636</v>
      </c>
      <c r="N518" t="str">
        <f>VLOOKUP($A518,[1]Sheet1!$1:$1048576,10,FALSE)</f>
        <v>N</v>
      </c>
      <c r="O518">
        <f>VLOOKUP($A518,[1]Sheet1!$1:$1048576,11,FALSE)</f>
        <v>0</v>
      </c>
      <c r="P518" t="str">
        <f>_xlfn.IFNA(VLOOKUP($C518,[1]akclindata!$A:$U,17,FALSE),"NA")</f>
        <v>NA</v>
      </c>
      <c r="Q518" t="s">
        <v>40</v>
      </c>
      <c r="S518">
        <f>_xlfn.IFNA(VLOOKUP($C518,[1]Sheet7!$A:$T,15,FALSE),"NA")</f>
        <v>20.3251956858469</v>
      </c>
      <c r="T518" t="str">
        <f>_xlfn.IFNA(VLOOKUP($C518,[1]akclindata!$A:$U,16,FALSE),"NA")</f>
        <v>NA</v>
      </c>
      <c r="U518" t="str">
        <f>IF(VLOOKUP($C518,[1]Sheet7!$A:$T,14,FALSE)=1,"Black","Unknown")</f>
        <v>Black</v>
      </c>
      <c r="X518" s="1">
        <f>VLOOKUP($A518,[1]Sheet1!$1:$1048576,17,FALSE)</f>
        <v>44727</v>
      </c>
      <c r="Y518">
        <f>VLOOKUP($A518,[1]Sheet1!$1:$1048576,18,FALSE)</f>
        <v>15</v>
      </c>
      <c r="Z518" t="str">
        <f>VLOOKUP($A518,[1]Sheet1!$1:$1048576,19,FALSE)</f>
        <v>ZF</v>
      </c>
      <c r="AA518">
        <f>VLOOKUP($A518,[1]Sheet1!$1:$1048576,35,FALSE)</f>
        <v>1.641</v>
      </c>
      <c r="AB518">
        <f>VLOOKUP($A518,[1]Sheet1!$1:$1048576,40,FALSE)</f>
        <v>1.641</v>
      </c>
      <c r="AC518" s="1">
        <f>VLOOKUP($A518,[1]Sheet1!$1:$1048576,44,FALSE)</f>
        <v>44767</v>
      </c>
      <c r="AD518">
        <f>VLOOKUP($A518,[1]Sheet1!$1:$1048576,43,FALSE)</f>
        <v>16</v>
      </c>
      <c r="AE518">
        <f>VLOOKUP($A518,[1]Sheet1!$1:$1048576,46,FALSE)</f>
        <v>19</v>
      </c>
      <c r="AF518">
        <f>VLOOKUP($A518,[1]Sheet1!$1:$1048576,48,FALSE)</f>
        <v>4</v>
      </c>
      <c r="AG518" t="str">
        <f>VLOOKUP($A518,[1]Sheet1!$1:$1048576,49,FALSE)</f>
        <v>ZF</v>
      </c>
      <c r="AH518">
        <f>VLOOKUP($A518,[1]Sheet1!$1:$1048576,72,FALSE)</f>
        <v>0.14000000000000001</v>
      </c>
      <c r="AI518" s="1">
        <f>VLOOKUP($A518,[1]Sheet1!$1:$1048576,74,FALSE)</f>
        <v>44781</v>
      </c>
      <c r="AV518" t="str">
        <f>_xlfn.IFNA(VLOOKUP($C518,[1]akclindata!$A:$U,17,FALSE),"NA")</f>
        <v>NA</v>
      </c>
      <c r="AW518" t="str">
        <f>_xlfn.IFNA(VLOOKUP($C518,[1]akclindata!$A:$U,17,FALSE),"NA")</f>
        <v>NA</v>
      </c>
      <c r="AX518" t="str">
        <f>_xlfn.IFNA(VLOOKUP($C518,[1]akclindata!$A:$U,7,FALSE),"NA")</f>
        <v>NA</v>
      </c>
      <c r="AY518" t="str">
        <f>_xlfn.IFNA(VLOOKUP($C518,[1]akclindata!$A:$U,8,FALSE),"NA")</f>
        <v>NA</v>
      </c>
      <c r="AZ518" t="str">
        <f>_xlfn.IFNA(VLOOKUP($C518,[1]akclindata!$A:$U,9,FALSE),"NA")</f>
        <v>NA</v>
      </c>
      <c r="BA518" t="str">
        <f>_xlfn.IFNA(VLOOKUP($C518,[1]akclindata!$A:$U,10,FALSE),"NA")</f>
        <v>NA</v>
      </c>
      <c r="BB518" t="str">
        <f>_xlfn.IFNA(VLOOKUP($C518,[1]akclindata!$A:$U,11,FALSE),"NA")</f>
        <v>NA</v>
      </c>
      <c r="BC518" s="1" t="str">
        <f>_xlfn.IFNA(VLOOKUP($C518,[1]akclindata!$A:$U,6,FALSE),"NA")</f>
        <v>NA</v>
      </c>
      <c r="BD518" s="1" t="str">
        <f>_xlfn.IFNA(VLOOKUP($C518,[1]akclindata!$A:$U,18,FALSE),"NA")</f>
        <v>NA</v>
      </c>
      <c r="BE518" s="1" t="str">
        <f>_xlfn.IFNA(VLOOKUP($C518,[1]akclindata!$A:$U,19,FALSE),"NA")</f>
        <v>NA</v>
      </c>
      <c r="BF518" s="1" t="str">
        <f>_xlfn.IFNA(VLOOKUP($C518,[1]akclindata!$A:$U,20,FALSE),"NA")</f>
        <v>NA</v>
      </c>
      <c r="BG518" t="str">
        <f>_xlfn.IFNA(VLOOKUP($C518,[1]akclindata!$A:$U,21,FALSE),"NA")</f>
        <v>NA</v>
      </c>
      <c r="BH518" s="1" t="str">
        <f>_xlfn.IFNA(VLOOKUP($C518,[2]Sheet1!$1:$1048576,6,FALSE),_xlfn.IFNA(VLOOKUP($C518,'[2]Transfer 06.03.22'!$1:$1048576,7,FALSE),_xlfn.IFNA(VLOOKUP($C518,'[2]Transfer 06.08.22'!$1:$1048576,7,FALSE),"None")))</f>
        <v>None</v>
      </c>
    </row>
    <row r="519" spans="1:60" x14ac:dyDescent="0.25">
      <c r="A519" t="s">
        <v>987</v>
      </c>
      <c r="C519" s="4" t="s">
        <v>988</v>
      </c>
      <c r="D519">
        <v>1</v>
      </c>
      <c r="E519" s="5">
        <f>VLOOKUP($A519,[1]Sheet1!$1:$1048576,3,FALSE)</f>
        <v>3</v>
      </c>
      <c r="F519" s="1">
        <f>VLOOKUP(A519,[1]Sheet1!$1:$1048576,4,FALSE)</f>
        <v>44720</v>
      </c>
      <c r="G519" t="str">
        <f>_xlfn.IFNA(VLOOKUP($A519,[1]Sheet1!$1:$1048576,6,FALSE),"No")</f>
        <v>Yes</v>
      </c>
      <c r="H519" t="s">
        <v>49</v>
      </c>
      <c r="I519" s="1" t="str">
        <f>VLOOKUP($A519,[1]Sheet1!$1:$1048576,12,FALSE)</f>
        <v>HCC</v>
      </c>
      <c r="J519" t="s">
        <v>73</v>
      </c>
      <c r="K519" s="5">
        <v>2</v>
      </c>
      <c r="L519">
        <f>VLOOKUP($A519,[1]Sheet1!$1:$1048576,8,FALSE)</f>
        <v>73</v>
      </c>
      <c r="M519" s="1">
        <f>VLOOKUP($A519,[1]Sheet1!$1:$1048576,9,FALSE)</f>
        <v>43776</v>
      </c>
      <c r="N519" t="str">
        <f>VLOOKUP($A519,[1]Sheet1!$1:$1048576,10,FALSE)</f>
        <v>B</v>
      </c>
      <c r="O519" t="str">
        <f>VLOOKUP($A519,[1]Sheet1!$1:$1048576,11,FALSE)</f>
        <v>A</v>
      </c>
      <c r="P519">
        <f>_xlfn.IFNA(VLOOKUP($C519,[1]akclindata!$A:$U,17,FALSE),"NA")</f>
        <v>58.9</v>
      </c>
      <c r="Q519" t="s">
        <v>40</v>
      </c>
      <c r="S519">
        <f>_xlfn.IFNA(VLOOKUP($C519,[1]akclindata!$A:$U,14,FALSE),"NA")</f>
        <v>29.3</v>
      </c>
      <c r="T519" t="str">
        <f>_xlfn.IFNA(VLOOKUP($C519,[1]akclindata!$A:$U,16,FALSE),"NA")</f>
        <v>NAFLD</v>
      </c>
      <c r="U519" t="str">
        <f>_xlfn.IFNA(VLOOKUP($C519,[1]akclindata!$A:$U,15,FALSE),"NA")</f>
        <v>W</v>
      </c>
      <c r="X519" s="1">
        <f>VLOOKUP($A519,[1]Sheet1!$1:$1048576,17,FALSE)</f>
        <v>44729</v>
      </c>
      <c r="Y519">
        <f>VLOOKUP($A519,[1]Sheet1!$1:$1048576,18,FALSE)</f>
        <v>19</v>
      </c>
      <c r="Z519" t="str">
        <f>VLOOKUP($A519,[1]Sheet1!$1:$1048576,19,FALSE)</f>
        <v>ZF</v>
      </c>
      <c r="AA519">
        <f>VLOOKUP($A519,[1]Sheet1!$1:$1048576,35,FALSE)</f>
        <v>6.2285000000000004</v>
      </c>
      <c r="AB519">
        <f>VLOOKUP($A519,[1]Sheet1!$1:$1048576,40,FALSE)</f>
        <v>15</v>
      </c>
      <c r="AC519" s="1">
        <f>VLOOKUP($A519,[1]Sheet1!$1:$1048576,44,FALSE)</f>
        <v>44767</v>
      </c>
      <c r="AD519">
        <f>VLOOKUP($A519,[1]Sheet1!$1:$1048576,43,FALSE)</f>
        <v>16</v>
      </c>
      <c r="AE519">
        <f>VLOOKUP($A519,[1]Sheet1!$1:$1048576,46,FALSE)</f>
        <v>20</v>
      </c>
      <c r="AF519">
        <f>VLOOKUP($A519,[1]Sheet1!$1:$1048576,48,FALSE)</f>
        <v>4</v>
      </c>
      <c r="AG519" t="str">
        <f>VLOOKUP($A519,[1]Sheet1!$1:$1048576,49,FALSE)</f>
        <v>ZF</v>
      </c>
      <c r="AH519">
        <f>VLOOKUP($A519,[1]Sheet1!$1:$1048576,72,FALSE)</f>
        <v>2.62</v>
      </c>
      <c r="AI519" s="1">
        <f>VLOOKUP($A519,[1]Sheet1!$1:$1048576,74,FALSE)</f>
        <v>44781</v>
      </c>
      <c r="AV519">
        <f>_xlfn.IFNA(VLOOKUP($C519,[1]akclindata!$A:$U,17,FALSE),"NA")</f>
        <v>58.9</v>
      </c>
      <c r="AW519">
        <f>_xlfn.IFNA(VLOOKUP($C519,[1]akclindata!$A:$U,17,FALSE),"NA")</f>
        <v>58.9</v>
      </c>
      <c r="AX519">
        <f>_xlfn.IFNA(VLOOKUP($C519,[1]akclindata!$A:$U,7,FALSE),"NA")</f>
        <v>2</v>
      </c>
      <c r="AY519">
        <f>_xlfn.IFNA(VLOOKUP($C519,[1]akclindata!$A:$U,8,FALSE),"NA")</f>
        <v>8.5</v>
      </c>
      <c r="AZ519">
        <f>_xlfn.IFNA(VLOOKUP($C519,[1]akclindata!$A:$U,9,FALSE),"NA")</f>
        <v>6.7</v>
      </c>
      <c r="BA519" t="str">
        <f>_xlfn.IFNA(VLOOKUP($C519,[1]akclindata!$A:$U,10,FALSE),"NA")</f>
        <v>No</v>
      </c>
      <c r="BB519" t="str">
        <f>_xlfn.IFNA(VLOOKUP($C519,[1]akclindata!$A:$U,11,FALSE),"NA")</f>
        <v>No</v>
      </c>
      <c r="BC519" s="1">
        <f>_xlfn.IFNA(VLOOKUP($C519,[1]akclindata!$A:$U,6,FALSE),"NA")</f>
        <v>43703</v>
      </c>
      <c r="BD519" s="1" t="str">
        <f>_xlfn.IFNA(VLOOKUP($C519,[1]akclindata!$A:$U,18,FALSE),"NA")</f>
        <v>NA</v>
      </c>
      <c r="BE519" s="1">
        <f>_xlfn.IFNA(VLOOKUP($C519,[1]akclindata!$A:$U,19,FALSE),"NA")</f>
        <v>44714</v>
      </c>
      <c r="BF519" s="1" t="str">
        <f>_xlfn.IFNA(VLOOKUP($C519,[1]akclindata!$A:$U,20,FALSE),"NA")</f>
        <v>No</v>
      </c>
      <c r="BG519">
        <f>_xlfn.IFNA(VLOOKUP($C519,[1]akclindata!$A:$U,21,FALSE),"NA")</f>
        <v>0</v>
      </c>
      <c r="BH519" s="1" t="str">
        <f>_xlfn.IFNA(VLOOKUP($C519,[2]Sheet1!$1:$1048576,6,FALSE),_xlfn.IFNA(VLOOKUP($C519,'[2]Transfer 06.03.22'!$1:$1048576,7,FALSE),_xlfn.IFNA(VLOOKUP($C519,'[2]Transfer 06.08.22'!$1:$1048576,7,FALSE),"None")))</f>
        <v>10/1/2019 (Deb TACE)</v>
      </c>
    </row>
    <row r="520" spans="1:60" x14ac:dyDescent="0.25">
      <c r="A520" t="s">
        <v>989</v>
      </c>
      <c r="C520" s="4" t="s">
        <v>988</v>
      </c>
      <c r="D520">
        <v>0</v>
      </c>
      <c r="E520" s="5">
        <f>VLOOKUP($A520,[1]Sheet1!$1:$1048576,3,FALSE)</f>
        <v>3</v>
      </c>
      <c r="F520" s="1">
        <f>VLOOKUP(A520,[1]Sheet1!$1:$1048576,4,FALSE)</f>
        <v>44720</v>
      </c>
      <c r="G520" t="str">
        <f>_xlfn.IFNA(VLOOKUP($A520,[1]Sheet1!$1:$1048576,6,FALSE),"No")</f>
        <v>Yes</v>
      </c>
      <c r="H520" t="s">
        <v>49</v>
      </c>
      <c r="I520" s="1" t="str">
        <f>VLOOKUP($A520,[1]Sheet1!$1:$1048576,12,FALSE)</f>
        <v>HCC</v>
      </c>
      <c r="J520" t="s">
        <v>73</v>
      </c>
      <c r="K520" s="5">
        <v>2</v>
      </c>
      <c r="L520">
        <f>VLOOKUP($A520,[1]Sheet1!$1:$1048576,8,FALSE)</f>
        <v>73</v>
      </c>
      <c r="M520" s="1">
        <f>VLOOKUP($A520,[1]Sheet1!$1:$1048576,9,FALSE)</f>
        <v>43776</v>
      </c>
      <c r="N520" t="str">
        <f>VLOOKUP($A520,[1]Sheet1!$1:$1048576,10,FALSE)</f>
        <v>B</v>
      </c>
      <c r="O520" t="str">
        <f>VLOOKUP($A520,[1]Sheet1!$1:$1048576,11,FALSE)</f>
        <v>A</v>
      </c>
      <c r="P520">
        <f>_xlfn.IFNA(VLOOKUP($C520,[1]akclindata!$A:$U,17,FALSE),"NA")</f>
        <v>58.9</v>
      </c>
      <c r="Q520" t="s">
        <v>40</v>
      </c>
      <c r="S520">
        <f>_xlfn.IFNA(VLOOKUP($C520,[1]akclindata!$A:$U,14,FALSE),"NA")</f>
        <v>29.3</v>
      </c>
      <c r="T520" t="str">
        <f>_xlfn.IFNA(VLOOKUP($C520,[1]akclindata!$A:$U,16,FALSE),"NA")</f>
        <v>NAFLD</v>
      </c>
      <c r="U520" t="str">
        <f>_xlfn.IFNA(VLOOKUP($C520,[1]akclindata!$A:$U,15,FALSE),"NA")</f>
        <v>W</v>
      </c>
      <c r="X520" s="1">
        <f>VLOOKUP($A520,[1]Sheet1!$1:$1048576,17,FALSE)</f>
        <v>44729</v>
      </c>
      <c r="Y520">
        <f>VLOOKUP($A520,[1]Sheet1!$1:$1048576,18,FALSE)</f>
        <v>19</v>
      </c>
      <c r="Z520" t="str">
        <f>VLOOKUP($A520,[1]Sheet1!$1:$1048576,19,FALSE)</f>
        <v>ZF</v>
      </c>
      <c r="AA520">
        <f>VLOOKUP($A520,[1]Sheet1!$1:$1048576,35,FALSE)</f>
        <v>3.6026666666666665</v>
      </c>
      <c r="AB520">
        <f>VLOOKUP($A520,[1]Sheet1!$1:$1048576,40,FALSE)</f>
        <v>10.808</v>
      </c>
      <c r="AC520" s="1">
        <f>VLOOKUP($A520,[1]Sheet1!$1:$1048576,44,FALSE)</f>
        <v>44767</v>
      </c>
      <c r="AD520">
        <f>VLOOKUP($A520,[1]Sheet1!$1:$1048576,43,FALSE)</f>
        <v>16</v>
      </c>
      <c r="AE520">
        <f>VLOOKUP($A520,[1]Sheet1!$1:$1048576,46,FALSE)</f>
        <v>21</v>
      </c>
      <c r="AF520">
        <f>VLOOKUP($A520,[1]Sheet1!$1:$1048576,48,FALSE)</f>
        <v>4</v>
      </c>
      <c r="AG520" t="str">
        <f>VLOOKUP($A520,[1]Sheet1!$1:$1048576,49,FALSE)</f>
        <v>ZF</v>
      </c>
      <c r="AH520">
        <f>VLOOKUP($A520,[1]Sheet1!$1:$1048576,72,FALSE)</f>
        <v>2.14</v>
      </c>
      <c r="AI520" s="1">
        <f>VLOOKUP($A520,[1]Sheet1!$1:$1048576,74,FALSE)</f>
        <v>44781</v>
      </c>
      <c r="AV520">
        <f>_xlfn.IFNA(VLOOKUP($C520,[1]akclindata!$A:$U,17,FALSE),"NA")</f>
        <v>58.9</v>
      </c>
      <c r="AW520">
        <f>_xlfn.IFNA(VLOOKUP($C520,[1]akclindata!$A:$U,17,FALSE),"NA")</f>
        <v>58.9</v>
      </c>
      <c r="AX520">
        <f>_xlfn.IFNA(VLOOKUP($C520,[1]akclindata!$A:$U,7,FALSE),"NA")</f>
        <v>2</v>
      </c>
      <c r="AY520">
        <f>_xlfn.IFNA(VLOOKUP($C520,[1]akclindata!$A:$U,8,FALSE),"NA")</f>
        <v>8.5</v>
      </c>
      <c r="AZ520">
        <f>_xlfn.IFNA(VLOOKUP($C520,[1]akclindata!$A:$U,9,FALSE),"NA")</f>
        <v>6.7</v>
      </c>
      <c r="BA520" t="str">
        <f>_xlfn.IFNA(VLOOKUP($C520,[1]akclindata!$A:$U,10,FALSE),"NA")</f>
        <v>No</v>
      </c>
      <c r="BB520" t="str">
        <f>_xlfn.IFNA(VLOOKUP($C520,[1]akclindata!$A:$U,11,FALSE),"NA")</f>
        <v>No</v>
      </c>
      <c r="BC520" s="1">
        <f>_xlfn.IFNA(VLOOKUP($C520,[1]akclindata!$A:$U,6,FALSE),"NA")</f>
        <v>43703</v>
      </c>
      <c r="BD520" s="1" t="str">
        <f>_xlfn.IFNA(VLOOKUP($C520,[1]akclindata!$A:$U,18,FALSE),"NA")</f>
        <v>NA</v>
      </c>
      <c r="BE520" s="1">
        <f>_xlfn.IFNA(VLOOKUP($C520,[1]akclindata!$A:$U,19,FALSE),"NA")</f>
        <v>44714</v>
      </c>
      <c r="BF520" s="1" t="str">
        <f>_xlfn.IFNA(VLOOKUP($C520,[1]akclindata!$A:$U,20,FALSE),"NA")</f>
        <v>No</v>
      </c>
      <c r="BG520">
        <f>_xlfn.IFNA(VLOOKUP($C520,[1]akclindata!$A:$U,21,FALSE),"NA")</f>
        <v>0</v>
      </c>
      <c r="BH520" s="1" t="str">
        <f>_xlfn.IFNA(VLOOKUP($C520,[2]Sheet1!$1:$1048576,6,FALSE),_xlfn.IFNA(VLOOKUP($C520,'[2]Transfer 06.03.22'!$1:$1048576,7,FALSE),_xlfn.IFNA(VLOOKUP($C520,'[2]Transfer 06.08.22'!$1:$1048576,7,FALSE),"None")))</f>
        <v>10/1/2019 (Deb TACE)</v>
      </c>
    </row>
    <row r="521" spans="1:60" x14ac:dyDescent="0.25">
      <c r="A521" t="s">
        <v>990</v>
      </c>
      <c r="C521" s="4" t="s">
        <v>988</v>
      </c>
      <c r="D521">
        <v>0</v>
      </c>
      <c r="E521" s="5">
        <f>VLOOKUP($A521,[1]Sheet1!$1:$1048576,3,FALSE)</f>
        <v>3</v>
      </c>
      <c r="F521" s="1">
        <f>VLOOKUP(A521,[1]Sheet1!$1:$1048576,4,FALSE)</f>
        <v>44720</v>
      </c>
      <c r="G521" t="str">
        <f>_xlfn.IFNA(VLOOKUP($A521,[1]Sheet1!$1:$1048576,6,FALSE),"No")</f>
        <v>Yes</v>
      </c>
      <c r="H521" t="s">
        <v>49</v>
      </c>
      <c r="I521" s="1" t="str">
        <f>VLOOKUP($A521,[1]Sheet1!$1:$1048576,12,FALSE)</f>
        <v>HCC</v>
      </c>
      <c r="J521" t="s">
        <v>73</v>
      </c>
      <c r="K521" s="5">
        <v>2</v>
      </c>
      <c r="L521">
        <f>VLOOKUP($A521,[1]Sheet1!$1:$1048576,8,FALSE)</f>
        <v>73</v>
      </c>
      <c r="M521" s="1">
        <f>VLOOKUP($A521,[1]Sheet1!$1:$1048576,9,FALSE)</f>
        <v>43776</v>
      </c>
      <c r="N521" t="str">
        <f>VLOOKUP($A521,[1]Sheet1!$1:$1048576,10,FALSE)</f>
        <v>B</v>
      </c>
      <c r="O521" t="str">
        <f>VLOOKUP($A521,[1]Sheet1!$1:$1048576,11,FALSE)</f>
        <v>A</v>
      </c>
      <c r="P521">
        <f>_xlfn.IFNA(VLOOKUP($C521,[1]akclindata!$A:$U,17,FALSE),"NA")</f>
        <v>58.9</v>
      </c>
      <c r="Q521" t="s">
        <v>40</v>
      </c>
      <c r="S521">
        <f>_xlfn.IFNA(VLOOKUP($C521,[1]akclindata!$A:$U,14,FALSE),"NA")</f>
        <v>29.3</v>
      </c>
      <c r="T521" t="str">
        <f>_xlfn.IFNA(VLOOKUP($C521,[1]akclindata!$A:$U,16,FALSE),"NA")</f>
        <v>NAFLD</v>
      </c>
      <c r="U521" t="str">
        <f>_xlfn.IFNA(VLOOKUP($C521,[1]akclindata!$A:$U,15,FALSE),"NA")</f>
        <v>W</v>
      </c>
      <c r="X521" s="1">
        <f>VLOOKUP($A521,[1]Sheet1!$1:$1048576,17,FALSE)</f>
        <v>44729</v>
      </c>
      <c r="Y521">
        <f>VLOOKUP($A521,[1]Sheet1!$1:$1048576,18,FALSE)</f>
        <v>19</v>
      </c>
      <c r="Z521" t="str">
        <f>VLOOKUP($A521,[1]Sheet1!$1:$1048576,19,FALSE)</f>
        <v>ZF</v>
      </c>
      <c r="AA521">
        <f>VLOOKUP($A521,[1]Sheet1!$1:$1048576,35,FALSE)</f>
        <v>1.35025</v>
      </c>
      <c r="AB521">
        <f>VLOOKUP($A521,[1]Sheet1!$1:$1048576,40,FALSE)</f>
        <v>5.4009999999999998</v>
      </c>
      <c r="AC521" s="1">
        <f>VLOOKUP($A521,[1]Sheet1!$1:$1048576,44,FALSE)</f>
        <v>44767</v>
      </c>
      <c r="AD521">
        <f>VLOOKUP($A521,[1]Sheet1!$1:$1048576,43,FALSE)</f>
        <v>16</v>
      </c>
      <c r="AE521">
        <f>VLOOKUP($A521,[1]Sheet1!$1:$1048576,46,FALSE)</f>
        <v>22</v>
      </c>
      <c r="AF521">
        <f>VLOOKUP($A521,[1]Sheet1!$1:$1048576,48,FALSE)</f>
        <v>4</v>
      </c>
      <c r="AG521" t="str">
        <f>VLOOKUP($A521,[1]Sheet1!$1:$1048576,49,FALSE)</f>
        <v>ZF</v>
      </c>
      <c r="AH521">
        <f>VLOOKUP($A521,[1]Sheet1!$1:$1048576,72,FALSE)</f>
        <v>2.63</v>
      </c>
      <c r="AI521" s="1">
        <f>VLOOKUP($A521,[1]Sheet1!$1:$1048576,74,FALSE)</f>
        <v>44781</v>
      </c>
      <c r="AV521">
        <f>_xlfn.IFNA(VLOOKUP($C521,[1]akclindata!$A:$U,17,FALSE),"NA")</f>
        <v>58.9</v>
      </c>
      <c r="AW521">
        <f>_xlfn.IFNA(VLOOKUP($C521,[1]akclindata!$A:$U,17,FALSE),"NA")</f>
        <v>58.9</v>
      </c>
      <c r="AX521">
        <f>_xlfn.IFNA(VLOOKUP($C521,[1]akclindata!$A:$U,7,FALSE),"NA")</f>
        <v>2</v>
      </c>
      <c r="AY521">
        <f>_xlfn.IFNA(VLOOKUP($C521,[1]akclindata!$A:$U,8,FALSE),"NA")</f>
        <v>8.5</v>
      </c>
      <c r="AZ521">
        <f>_xlfn.IFNA(VLOOKUP($C521,[1]akclindata!$A:$U,9,FALSE),"NA")</f>
        <v>6.7</v>
      </c>
      <c r="BA521" t="str">
        <f>_xlfn.IFNA(VLOOKUP($C521,[1]akclindata!$A:$U,10,FALSE),"NA")</f>
        <v>No</v>
      </c>
      <c r="BB521" t="str">
        <f>_xlfn.IFNA(VLOOKUP($C521,[1]akclindata!$A:$U,11,FALSE),"NA")</f>
        <v>No</v>
      </c>
      <c r="BC521" s="1">
        <f>_xlfn.IFNA(VLOOKUP($C521,[1]akclindata!$A:$U,6,FALSE),"NA")</f>
        <v>43703</v>
      </c>
      <c r="BD521" s="1" t="str">
        <f>_xlfn.IFNA(VLOOKUP($C521,[1]akclindata!$A:$U,18,FALSE),"NA")</f>
        <v>NA</v>
      </c>
      <c r="BE521" s="1">
        <f>_xlfn.IFNA(VLOOKUP($C521,[1]akclindata!$A:$U,19,FALSE),"NA")</f>
        <v>44714</v>
      </c>
      <c r="BF521" s="1" t="str">
        <f>_xlfn.IFNA(VLOOKUP($C521,[1]akclindata!$A:$U,20,FALSE),"NA")</f>
        <v>No</v>
      </c>
      <c r="BG521">
        <f>_xlfn.IFNA(VLOOKUP($C521,[1]akclindata!$A:$U,21,FALSE),"NA")</f>
        <v>0</v>
      </c>
      <c r="BH521" s="1" t="str">
        <f>_xlfn.IFNA(VLOOKUP($C521,[2]Sheet1!$1:$1048576,6,FALSE),_xlfn.IFNA(VLOOKUP($C521,'[2]Transfer 06.03.22'!$1:$1048576,7,FALSE),_xlfn.IFNA(VLOOKUP($C521,'[2]Transfer 06.08.22'!$1:$1048576,7,FALSE),"None")))</f>
        <v>10/1/2019 (Deb TACE)</v>
      </c>
    </row>
    <row r="522" spans="1:60" x14ac:dyDescent="0.25">
      <c r="A522" t="s">
        <v>991</v>
      </c>
      <c r="C522" s="4" t="s">
        <v>992</v>
      </c>
      <c r="D522">
        <v>1</v>
      </c>
      <c r="E522" s="5">
        <f>VLOOKUP($A522,[1]Sheet1!$1:$1048576,3,FALSE)</f>
        <v>2</v>
      </c>
      <c r="F522" s="1">
        <f>VLOOKUP(A522,[1]Sheet1!$1:$1048576,4,FALSE)</f>
        <v>44720</v>
      </c>
      <c r="G522" t="str">
        <f>_xlfn.IFNA(VLOOKUP($A522,[1]Sheet1!$1:$1048576,6,FALSE),"No")</f>
        <v>Yes</v>
      </c>
      <c r="H522" t="s">
        <v>49</v>
      </c>
      <c r="I522" s="1" t="str">
        <f>VLOOKUP($A522,[1]Sheet1!$1:$1048576,12,FALSE)</f>
        <v>HCC</v>
      </c>
      <c r="J522" t="s">
        <v>73</v>
      </c>
      <c r="K522" s="5">
        <v>2</v>
      </c>
      <c r="L522">
        <f>VLOOKUP($A522,[1]Sheet1!$1:$1048576,8,FALSE)</f>
        <v>72</v>
      </c>
      <c r="M522" s="1">
        <f>VLOOKUP($A522,[1]Sheet1!$1:$1048576,9,FALSE)</f>
        <v>44091</v>
      </c>
      <c r="N522" t="str">
        <f>VLOOKUP($A522,[1]Sheet1!$1:$1048576,10,FALSE)</f>
        <v>B</v>
      </c>
      <c r="O522" t="str">
        <f>VLOOKUP($A522,[1]Sheet1!$1:$1048576,11,FALSE)</f>
        <v>A</v>
      </c>
      <c r="P522">
        <f>_xlfn.IFNA(VLOOKUP($C522,[1]akclindata!$A:$U,17,FALSE),"NA")</f>
        <v>81.400000000000006</v>
      </c>
      <c r="Q522" t="s">
        <v>40</v>
      </c>
      <c r="S522">
        <f>_xlfn.IFNA(VLOOKUP($C522,[1]akclindata!$A:$U,14,FALSE),"NA")</f>
        <v>35.4</v>
      </c>
      <c r="T522" t="str">
        <f>_xlfn.IFNA(VLOOKUP($C522,[1]akclindata!$A:$U,16,FALSE),"NA")</f>
        <v>NAFLD</v>
      </c>
      <c r="U522" t="str">
        <f>_xlfn.IFNA(VLOOKUP($C522,[1]akclindata!$A:$U,15,FALSE),"NA")</f>
        <v>W</v>
      </c>
      <c r="X522" s="1">
        <f>VLOOKUP($A522,[1]Sheet1!$1:$1048576,17,FALSE)</f>
        <v>44729</v>
      </c>
      <c r="Y522">
        <f>VLOOKUP($A522,[1]Sheet1!$1:$1048576,18,FALSE)</f>
        <v>19</v>
      </c>
      <c r="Z522" t="str">
        <f>VLOOKUP($A522,[1]Sheet1!$1:$1048576,19,FALSE)</f>
        <v>ZF</v>
      </c>
      <c r="AA522">
        <f>VLOOKUP($A522,[1]Sheet1!$1:$1048576,35,FALSE)</f>
        <v>14.9335</v>
      </c>
      <c r="AB522">
        <f>VLOOKUP($A522,[1]Sheet1!$1:$1048576,40,FALSE)</f>
        <v>15</v>
      </c>
      <c r="AC522" s="1">
        <f>VLOOKUP($A522,[1]Sheet1!$1:$1048576,44,FALSE)</f>
        <v>44767</v>
      </c>
      <c r="AD522">
        <f>VLOOKUP($A522,[1]Sheet1!$1:$1048576,43,FALSE)</f>
        <v>16</v>
      </c>
      <c r="AE522">
        <f>VLOOKUP($A522,[1]Sheet1!$1:$1048576,46,FALSE)</f>
        <v>23</v>
      </c>
      <c r="AF522">
        <f>VLOOKUP($A522,[1]Sheet1!$1:$1048576,48,FALSE)</f>
        <v>4</v>
      </c>
      <c r="AG522" t="str">
        <f>VLOOKUP($A522,[1]Sheet1!$1:$1048576,49,FALSE)</f>
        <v>ZF</v>
      </c>
      <c r="AH522">
        <f>VLOOKUP($A522,[1]Sheet1!$1:$1048576,72,FALSE)</f>
        <v>0.47</v>
      </c>
      <c r="AI522" s="1">
        <f>VLOOKUP($A522,[1]Sheet1!$1:$1048576,74,FALSE)</f>
        <v>44781</v>
      </c>
      <c r="AV522">
        <f>_xlfn.IFNA(VLOOKUP($C522,[1]akclindata!$A:$U,17,FALSE),"NA")</f>
        <v>81.400000000000006</v>
      </c>
      <c r="AW522">
        <f>_xlfn.IFNA(VLOOKUP($C522,[1]akclindata!$A:$U,17,FALSE),"NA")</f>
        <v>81.400000000000006</v>
      </c>
      <c r="AX522">
        <f>_xlfn.IFNA(VLOOKUP($C522,[1]akclindata!$A:$U,7,FALSE),"NA")</f>
        <v>10</v>
      </c>
      <c r="AY522">
        <f>_xlfn.IFNA(VLOOKUP($C522,[1]akclindata!$A:$U,8,FALSE),"NA")</f>
        <v>7.3</v>
      </c>
      <c r="AZ522">
        <f>_xlfn.IFNA(VLOOKUP($C522,[1]akclindata!$A:$U,9,FALSE),"NA")</f>
        <v>7.3</v>
      </c>
      <c r="BA522" t="str">
        <f>_xlfn.IFNA(VLOOKUP($C522,[1]akclindata!$A:$U,10,FALSE),"NA")</f>
        <v>No</v>
      </c>
      <c r="BB522" t="str">
        <f>_xlfn.IFNA(VLOOKUP($C522,[1]akclindata!$A:$U,11,FALSE),"NA")</f>
        <v>No</v>
      </c>
      <c r="BC522" s="1">
        <f>_xlfn.IFNA(VLOOKUP($C522,[1]akclindata!$A:$U,6,FALSE),"NA")</f>
        <v>44076</v>
      </c>
      <c r="BD522" s="1" t="str">
        <f>_xlfn.IFNA(VLOOKUP($C522,[1]akclindata!$A:$U,18,FALSE),"NA")</f>
        <v>NA</v>
      </c>
      <c r="BE522" s="1">
        <f>_xlfn.IFNA(VLOOKUP($C522,[1]akclindata!$A:$U,19,FALSE),"NA")</f>
        <v>44662</v>
      </c>
      <c r="BF522" s="1" t="str">
        <f>_xlfn.IFNA(VLOOKUP($C522,[1]akclindata!$A:$U,20,FALSE),"NA")</f>
        <v>No</v>
      </c>
      <c r="BG522">
        <f>_xlfn.IFNA(VLOOKUP($C522,[1]akclindata!$A:$U,21,FALSE),"NA")</f>
        <v>0</v>
      </c>
      <c r="BH522" s="1" t="str">
        <f>_xlfn.IFNA(VLOOKUP($C522,[2]Sheet1!$1:$1048576,6,FALSE),_xlfn.IFNA(VLOOKUP($C522,'[2]Transfer 06.03.22'!$1:$1048576,7,FALSE),_xlfn.IFNA(VLOOKUP($C522,'[2]Transfer 06.08.22'!$1:$1048576,7,FALSE),"None")))</f>
        <v>No Prior Treatment</v>
      </c>
    </row>
    <row r="523" spans="1:60" x14ac:dyDescent="0.25">
      <c r="A523" t="s">
        <v>993</v>
      </c>
      <c r="C523" s="4" t="s">
        <v>992</v>
      </c>
      <c r="D523">
        <v>0</v>
      </c>
      <c r="E523" s="5">
        <f>VLOOKUP($A523,[1]Sheet1!$1:$1048576,3,FALSE)</f>
        <v>2</v>
      </c>
      <c r="F523" s="1">
        <f>VLOOKUP(A523,[1]Sheet1!$1:$1048576,4,FALSE)</f>
        <v>44720</v>
      </c>
      <c r="G523" t="str">
        <f>_xlfn.IFNA(VLOOKUP($A523,[1]Sheet1!$1:$1048576,6,FALSE),"No")</f>
        <v>Yes</v>
      </c>
      <c r="H523" t="s">
        <v>49</v>
      </c>
      <c r="I523" s="1" t="str">
        <f>VLOOKUP($A523,[1]Sheet1!$1:$1048576,12,FALSE)</f>
        <v>HCC</v>
      </c>
      <c r="J523" t="s">
        <v>73</v>
      </c>
      <c r="K523" s="5">
        <v>2</v>
      </c>
      <c r="L523">
        <f>VLOOKUP($A523,[1]Sheet1!$1:$1048576,8,FALSE)</f>
        <v>72</v>
      </c>
      <c r="M523" s="1">
        <f>VLOOKUP($A523,[1]Sheet1!$1:$1048576,9,FALSE)</f>
        <v>44091</v>
      </c>
      <c r="N523" t="str">
        <f>VLOOKUP($A523,[1]Sheet1!$1:$1048576,10,FALSE)</f>
        <v>B</v>
      </c>
      <c r="O523" t="str">
        <f>VLOOKUP($A523,[1]Sheet1!$1:$1048576,11,FALSE)</f>
        <v>A</v>
      </c>
      <c r="P523">
        <f>_xlfn.IFNA(VLOOKUP($C523,[1]akclindata!$A:$U,17,FALSE),"NA")</f>
        <v>81.400000000000006</v>
      </c>
      <c r="Q523" t="s">
        <v>40</v>
      </c>
      <c r="S523">
        <f>_xlfn.IFNA(VLOOKUP($C523,[1]akclindata!$A:$U,14,FALSE),"NA")</f>
        <v>35.4</v>
      </c>
      <c r="T523" t="str">
        <f>_xlfn.IFNA(VLOOKUP($C523,[1]akclindata!$A:$U,16,FALSE),"NA")</f>
        <v>NAFLD</v>
      </c>
      <c r="U523" t="str">
        <f>_xlfn.IFNA(VLOOKUP($C523,[1]akclindata!$A:$U,15,FALSE),"NA")</f>
        <v>W</v>
      </c>
      <c r="X523" s="1">
        <f>VLOOKUP($A523,[1]Sheet1!$1:$1048576,17,FALSE)</f>
        <v>44729</v>
      </c>
      <c r="Y523">
        <f>VLOOKUP($A523,[1]Sheet1!$1:$1048576,18,FALSE)</f>
        <v>19</v>
      </c>
      <c r="Z523" t="str">
        <f>VLOOKUP($A523,[1]Sheet1!$1:$1048576,19,FALSE)</f>
        <v>ZF</v>
      </c>
      <c r="AA523">
        <f>VLOOKUP($A523,[1]Sheet1!$1:$1048576,35,FALSE)</f>
        <v>37.920749999999998</v>
      </c>
      <c r="AB523">
        <f>VLOOKUP($A523,[1]Sheet1!$1:$1048576,40,FALSE)</f>
        <v>15</v>
      </c>
      <c r="AC523" s="1">
        <f>VLOOKUP($A523,[1]Sheet1!$1:$1048576,44,FALSE)</f>
        <v>44767</v>
      </c>
      <c r="AD523">
        <f>VLOOKUP($A523,[1]Sheet1!$1:$1048576,43,FALSE)</f>
        <v>16</v>
      </c>
      <c r="AE523">
        <f>VLOOKUP($A523,[1]Sheet1!$1:$1048576,46,FALSE)</f>
        <v>24</v>
      </c>
      <c r="AF523">
        <f>VLOOKUP($A523,[1]Sheet1!$1:$1048576,48,FALSE)</f>
        <v>4</v>
      </c>
      <c r="AG523" t="str">
        <f>VLOOKUP($A523,[1]Sheet1!$1:$1048576,49,FALSE)</f>
        <v>ZF</v>
      </c>
      <c r="AH523">
        <f>VLOOKUP($A523,[1]Sheet1!$1:$1048576,72,FALSE)</f>
        <v>3.27</v>
      </c>
      <c r="AI523" s="1">
        <f>VLOOKUP($A523,[1]Sheet1!$1:$1048576,74,FALSE)</f>
        <v>44781</v>
      </c>
      <c r="AV523">
        <f>_xlfn.IFNA(VLOOKUP($C523,[1]akclindata!$A:$U,17,FALSE),"NA")</f>
        <v>81.400000000000006</v>
      </c>
      <c r="AW523">
        <f>_xlfn.IFNA(VLOOKUP($C523,[1]akclindata!$A:$U,17,FALSE),"NA")</f>
        <v>81.400000000000006</v>
      </c>
      <c r="AX523">
        <f>_xlfn.IFNA(VLOOKUP($C523,[1]akclindata!$A:$U,7,FALSE),"NA")</f>
        <v>10</v>
      </c>
      <c r="AY523">
        <f>_xlfn.IFNA(VLOOKUP($C523,[1]akclindata!$A:$U,8,FALSE),"NA")</f>
        <v>7.3</v>
      </c>
      <c r="AZ523">
        <f>_xlfn.IFNA(VLOOKUP($C523,[1]akclindata!$A:$U,9,FALSE),"NA")</f>
        <v>7.3</v>
      </c>
      <c r="BA523" t="str">
        <f>_xlfn.IFNA(VLOOKUP($C523,[1]akclindata!$A:$U,10,FALSE),"NA")</f>
        <v>No</v>
      </c>
      <c r="BB523" t="str">
        <f>_xlfn.IFNA(VLOOKUP($C523,[1]akclindata!$A:$U,11,FALSE),"NA")</f>
        <v>No</v>
      </c>
      <c r="BC523" s="1">
        <f>_xlfn.IFNA(VLOOKUP($C523,[1]akclindata!$A:$U,6,FALSE),"NA")</f>
        <v>44076</v>
      </c>
      <c r="BD523" s="1" t="str">
        <f>_xlfn.IFNA(VLOOKUP($C523,[1]akclindata!$A:$U,18,FALSE),"NA")</f>
        <v>NA</v>
      </c>
      <c r="BE523" s="1">
        <f>_xlfn.IFNA(VLOOKUP($C523,[1]akclindata!$A:$U,19,FALSE),"NA")</f>
        <v>44662</v>
      </c>
      <c r="BF523" s="1" t="str">
        <f>_xlfn.IFNA(VLOOKUP($C523,[1]akclindata!$A:$U,20,FALSE),"NA")</f>
        <v>No</v>
      </c>
      <c r="BG523">
        <f>_xlfn.IFNA(VLOOKUP($C523,[1]akclindata!$A:$U,21,FALSE),"NA")</f>
        <v>0</v>
      </c>
      <c r="BH523" s="1" t="str">
        <f>_xlfn.IFNA(VLOOKUP($C523,[2]Sheet1!$1:$1048576,6,FALSE),_xlfn.IFNA(VLOOKUP($C523,'[2]Transfer 06.03.22'!$1:$1048576,7,FALSE),_xlfn.IFNA(VLOOKUP($C523,'[2]Transfer 06.08.22'!$1:$1048576,7,FALSE),"None")))</f>
        <v>No Prior Treatment</v>
      </c>
    </row>
    <row r="524" spans="1:60" x14ac:dyDescent="0.25">
      <c r="A524" t="s">
        <v>994</v>
      </c>
      <c r="C524" s="4" t="s">
        <v>992</v>
      </c>
      <c r="D524">
        <v>0</v>
      </c>
      <c r="E524" s="5">
        <f>VLOOKUP($A524,[1]Sheet1!$1:$1048576,3,FALSE)</f>
        <v>2</v>
      </c>
      <c r="F524" s="1">
        <f>VLOOKUP(A524,[1]Sheet1!$1:$1048576,4,FALSE)</f>
        <v>44720</v>
      </c>
      <c r="G524" t="str">
        <f>_xlfn.IFNA(VLOOKUP($A524,[1]Sheet1!$1:$1048576,6,FALSE),"No")</f>
        <v>Yes</v>
      </c>
      <c r="H524" t="s">
        <v>49</v>
      </c>
      <c r="I524" s="1" t="str">
        <f>VLOOKUP($A524,[1]Sheet1!$1:$1048576,12,FALSE)</f>
        <v>HCC</v>
      </c>
      <c r="J524" t="s">
        <v>73</v>
      </c>
      <c r="K524" s="5">
        <v>2</v>
      </c>
      <c r="L524">
        <f>VLOOKUP($A524,[1]Sheet1!$1:$1048576,8,FALSE)</f>
        <v>72</v>
      </c>
      <c r="M524" s="1">
        <f>VLOOKUP($A524,[1]Sheet1!$1:$1048576,9,FALSE)</f>
        <v>44091</v>
      </c>
      <c r="N524" t="str">
        <f>VLOOKUP($A524,[1]Sheet1!$1:$1048576,10,FALSE)</f>
        <v>B</v>
      </c>
      <c r="O524" t="str">
        <f>VLOOKUP($A524,[1]Sheet1!$1:$1048576,11,FALSE)</f>
        <v>A</v>
      </c>
      <c r="P524">
        <f>_xlfn.IFNA(VLOOKUP($C524,[1]akclindata!$A:$U,17,FALSE),"NA")</f>
        <v>81.400000000000006</v>
      </c>
      <c r="Q524" t="s">
        <v>40</v>
      </c>
      <c r="S524">
        <f>_xlfn.IFNA(VLOOKUP($C524,[1]akclindata!$A:$U,14,FALSE),"NA")</f>
        <v>35.4</v>
      </c>
      <c r="T524" t="str">
        <f>_xlfn.IFNA(VLOOKUP($C524,[1]akclindata!$A:$U,16,FALSE),"NA")</f>
        <v>NAFLD</v>
      </c>
      <c r="U524" t="str">
        <f>_xlfn.IFNA(VLOOKUP($C524,[1]akclindata!$A:$U,15,FALSE),"NA")</f>
        <v>W</v>
      </c>
      <c r="X524" s="1">
        <f>VLOOKUP($A524,[1]Sheet1!$1:$1048576,17,FALSE)</f>
        <v>44729</v>
      </c>
      <c r="Y524">
        <f>VLOOKUP($A524,[1]Sheet1!$1:$1048576,18,FALSE)</f>
        <v>19</v>
      </c>
      <c r="Z524" t="str">
        <f>VLOOKUP($A524,[1]Sheet1!$1:$1048576,19,FALSE)</f>
        <v>ZF</v>
      </c>
      <c r="AA524">
        <f>VLOOKUP($A524,[1]Sheet1!$1:$1048576,35,FALSE)</f>
        <v>39.597777777777772</v>
      </c>
      <c r="AB524">
        <f>VLOOKUP($A524,[1]Sheet1!$1:$1048576,40,FALSE)</f>
        <v>15</v>
      </c>
      <c r="AC524" s="1">
        <f>VLOOKUP($A524,[1]Sheet1!$1:$1048576,44,FALSE)</f>
        <v>44767</v>
      </c>
      <c r="AD524">
        <f>VLOOKUP($A524,[1]Sheet1!$1:$1048576,43,FALSE)</f>
        <v>16</v>
      </c>
      <c r="AE524">
        <f>VLOOKUP($A524,[1]Sheet1!$1:$1048576,46,FALSE)</f>
        <v>25</v>
      </c>
      <c r="AF524">
        <f>VLOOKUP($A524,[1]Sheet1!$1:$1048576,48,FALSE)</f>
        <v>4</v>
      </c>
      <c r="AG524" t="str">
        <f>VLOOKUP($A524,[1]Sheet1!$1:$1048576,49,FALSE)</f>
        <v>ZF</v>
      </c>
      <c r="AH524">
        <f>VLOOKUP($A524,[1]Sheet1!$1:$1048576,72,FALSE)</f>
        <v>2.0699999999999998</v>
      </c>
      <c r="AI524" s="1">
        <f>VLOOKUP($A524,[1]Sheet1!$1:$1048576,74,FALSE)</f>
        <v>44781</v>
      </c>
      <c r="AV524">
        <f>_xlfn.IFNA(VLOOKUP($C524,[1]akclindata!$A:$U,17,FALSE),"NA")</f>
        <v>81.400000000000006</v>
      </c>
      <c r="AW524">
        <f>_xlfn.IFNA(VLOOKUP($C524,[1]akclindata!$A:$U,17,FALSE),"NA")</f>
        <v>81.400000000000006</v>
      </c>
      <c r="AX524">
        <f>_xlfn.IFNA(VLOOKUP($C524,[1]akclindata!$A:$U,7,FALSE),"NA")</f>
        <v>10</v>
      </c>
      <c r="AY524">
        <f>_xlfn.IFNA(VLOOKUP($C524,[1]akclindata!$A:$U,8,FALSE),"NA")</f>
        <v>7.3</v>
      </c>
      <c r="AZ524">
        <f>_xlfn.IFNA(VLOOKUP($C524,[1]akclindata!$A:$U,9,FALSE),"NA")</f>
        <v>7.3</v>
      </c>
      <c r="BA524" t="str">
        <f>_xlfn.IFNA(VLOOKUP($C524,[1]akclindata!$A:$U,10,FALSE),"NA")</f>
        <v>No</v>
      </c>
      <c r="BB524" t="str">
        <f>_xlfn.IFNA(VLOOKUP($C524,[1]akclindata!$A:$U,11,FALSE),"NA")</f>
        <v>No</v>
      </c>
      <c r="BC524" s="1">
        <f>_xlfn.IFNA(VLOOKUP($C524,[1]akclindata!$A:$U,6,FALSE),"NA")</f>
        <v>44076</v>
      </c>
      <c r="BD524" s="1" t="str">
        <f>_xlfn.IFNA(VLOOKUP($C524,[1]akclindata!$A:$U,18,FALSE),"NA")</f>
        <v>NA</v>
      </c>
      <c r="BE524" s="1">
        <f>_xlfn.IFNA(VLOOKUP($C524,[1]akclindata!$A:$U,19,FALSE),"NA")</f>
        <v>44662</v>
      </c>
      <c r="BF524" s="1" t="str">
        <f>_xlfn.IFNA(VLOOKUP($C524,[1]akclindata!$A:$U,20,FALSE),"NA")</f>
        <v>No</v>
      </c>
      <c r="BG524">
        <f>_xlfn.IFNA(VLOOKUP($C524,[1]akclindata!$A:$U,21,FALSE),"NA")</f>
        <v>0</v>
      </c>
      <c r="BH524" s="1" t="str">
        <f>_xlfn.IFNA(VLOOKUP($C524,[2]Sheet1!$1:$1048576,6,FALSE),_xlfn.IFNA(VLOOKUP($C524,'[2]Transfer 06.03.22'!$1:$1048576,7,FALSE),_xlfn.IFNA(VLOOKUP($C524,'[2]Transfer 06.08.22'!$1:$1048576,7,FALSE),"None")))</f>
        <v>No Prior Treatment</v>
      </c>
    </row>
    <row r="525" spans="1:60" x14ac:dyDescent="0.25">
      <c r="A525" t="s">
        <v>995</v>
      </c>
      <c r="C525" s="4" t="s">
        <v>996</v>
      </c>
      <c r="D525">
        <v>1</v>
      </c>
      <c r="E525" s="5">
        <f>VLOOKUP($A525,[1]Sheet1!$1:$1048576,3,FALSE)</f>
        <v>2</v>
      </c>
      <c r="F525" s="1">
        <f>VLOOKUP(A525,[1]Sheet1!$1:$1048576,4,FALSE)</f>
        <v>44720</v>
      </c>
      <c r="G525" t="str">
        <f>_xlfn.IFNA(VLOOKUP($A525,[1]Sheet1!$1:$1048576,6,FALSE),"No")</f>
        <v>Yes</v>
      </c>
      <c r="H525" t="s">
        <v>49</v>
      </c>
      <c r="I525" s="1" t="str">
        <f>VLOOKUP($A525,[1]Sheet1!$1:$1048576,12,FALSE)</f>
        <v>HCC</v>
      </c>
      <c r="J525" t="s">
        <v>73</v>
      </c>
      <c r="K525" s="5">
        <v>2</v>
      </c>
      <c r="L525">
        <f>VLOOKUP($A525,[1]Sheet1!$1:$1048576,8,FALSE)</f>
        <v>69</v>
      </c>
      <c r="M525" s="1">
        <f>VLOOKUP($A525,[1]Sheet1!$1:$1048576,9,FALSE)</f>
        <v>44193</v>
      </c>
      <c r="N525" t="str">
        <f>VLOOKUP($A525,[1]Sheet1!$1:$1048576,10,FALSE)</f>
        <v>A</v>
      </c>
      <c r="O525" t="str">
        <f>VLOOKUP($A525,[1]Sheet1!$1:$1048576,11,FALSE)</f>
        <v>A</v>
      </c>
      <c r="P525">
        <f>_xlfn.IFNA(VLOOKUP($C525,[1]akclindata!$A:$U,17,FALSE),"NA")</f>
        <v>871</v>
      </c>
      <c r="Q525" t="s">
        <v>40</v>
      </c>
      <c r="S525">
        <f>_xlfn.IFNA(VLOOKUP($C525,[1]akclindata!$A:$U,14,FALSE),"NA")</f>
        <v>24.78</v>
      </c>
      <c r="T525" t="str">
        <f>_xlfn.IFNA(VLOOKUP($C525,[1]akclindata!$A:$U,16,FALSE),"NA")</f>
        <v>HCV Cirrhosis</v>
      </c>
      <c r="U525" t="str">
        <f>_xlfn.IFNA(VLOOKUP($C525,[1]akclindata!$A:$U,15,FALSE),"NA")</f>
        <v>B</v>
      </c>
      <c r="X525" s="1">
        <f>VLOOKUP($A525,[1]Sheet1!$1:$1048576,17,FALSE)</f>
        <v>44729</v>
      </c>
      <c r="Y525">
        <f>VLOOKUP($A525,[1]Sheet1!$1:$1048576,18,FALSE)</f>
        <v>19</v>
      </c>
      <c r="Z525" t="str">
        <f>VLOOKUP($A525,[1]Sheet1!$1:$1048576,19,FALSE)</f>
        <v>ZF</v>
      </c>
      <c r="AA525">
        <f>VLOOKUP($A525,[1]Sheet1!$1:$1048576,35,FALSE)</f>
        <v>1.8275000000000001</v>
      </c>
      <c r="AB525">
        <f>VLOOKUP($A525,[1]Sheet1!$1:$1048576,40,FALSE)</f>
        <v>3.2895000000000003</v>
      </c>
      <c r="AC525" s="1">
        <f>VLOOKUP($A525,[1]Sheet1!$1:$1048576,44,FALSE)</f>
        <v>44767</v>
      </c>
      <c r="AD525">
        <f>VLOOKUP($A525,[1]Sheet1!$1:$1048576,43,FALSE)</f>
        <v>16</v>
      </c>
      <c r="AE525">
        <f>VLOOKUP($A525,[1]Sheet1!$1:$1048576,46,FALSE)</f>
        <v>26</v>
      </c>
      <c r="AF525">
        <f>VLOOKUP($A525,[1]Sheet1!$1:$1048576,48,FALSE)</f>
        <v>4</v>
      </c>
      <c r="AG525" t="str">
        <f>VLOOKUP($A525,[1]Sheet1!$1:$1048576,49,FALSE)</f>
        <v>ZF</v>
      </c>
      <c r="AH525">
        <f>VLOOKUP($A525,[1]Sheet1!$1:$1048576,72,FALSE)</f>
        <v>0.21</v>
      </c>
      <c r="AI525" s="1">
        <f>VLOOKUP($A525,[1]Sheet1!$1:$1048576,74,FALSE)</f>
        <v>44781</v>
      </c>
      <c r="AV525">
        <f>_xlfn.IFNA(VLOOKUP($C525,[1]akclindata!$A:$U,17,FALSE),"NA")</f>
        <v>871</v>
      </c>
      <c r="AW525">
        <f>_xlfn.IFNA(VLOOKUP($C525,[1]akclindata!$A:$U,17,FALSE),"NA")</f>
        <v>871</v>
      </c>
      <c r="AX525">
        <f>_xlfn.IFNA(VLOOKUP($C525,[1]akclindata!$A:$U,7,FALSE),"NA")</f>
        <v>3</v>
      </c>
      <c r="AY525">
        <f>_xlfn.IFNA(VLOOKUP($C525,[1]akclindata!$A:$U,8,FALSE),"NA")</f>
        <v>2.1</v>
      </c>
      <c r="AZ525">
        <f>_xlfn.IFNA(VLOOKUP($C525,[1]akclindata!$A:$U,9,FALSE),"NA")</f>
        <v>1.5</v>
      </c>
      <c r="BA525" t="str">
        <f>_xlfn.IFNA(VLOOKUP($C525,[1]akclindata!$A:$U,10,FALSE),"NA")</f>
        <v>No</v>
      </c>
      <c r="BB525" t="str">
        <f>_xlfn.IFNA(VLOOKUP($C525,[1]akclindata!$A:$U,11,FALSE),"NA")</f>
        <v>No</v>
      </c>
      <c r="BC525" s="1">
        <f>_xlfn.IFNA(VLOOKUP($C525,[1]akclindata!$A:$U,6,FALSE),"NA")</f>
        <v>43887</v>
      </c>
      <c r="BD525" s="1" t="str">
        <f>_xlfn.IFNA(VLOOKUP($C525,[1]akclindata!$A:$U,18,FALSE),"NA")</f>
        <v>NA</v>
      </c>
      <c r="BE525" s="1">
        <f>_xlfn.IFNA(VLOOKUP($C525,[1]akclindata!$A:$U,19,FALSE),"NA")</f>
        <v>44573</v>
      </c>
      <c r="BF525" s="1" t="str">
        <f>_xlfn.IFNA(VLOOKUP($C525,[1]akclindata!$A:$U,20,FALSE),"NA")</f>
        <v>No</v>
      </c>
      <c r="BG525">
        <f>_xlfn.IFNA(VLOOKUP($C525,[1]akclindata!$A:$U,21,FALSE),"NA")</f>
        <v>0</v>
      </c>
      <c r="BH525" s="1" t="str">
        <f>_xlfn.IFNA(VLOOKUP($C525,[2]Sheet1!$1:$1048576,6,FALSE),_xlfn.IFNA(VLOOKUP($C525,'[2]Transfer 06.03.22'!$1:$1048576,7,FALSE),_xlfn.IFNA(VLOOKUP($C525,'[2]Transfer 06.08.22'!$1:$1048576,7,FALSE),"None")))</f>
        <v>9/25/2020 (TACE)</v>
      </c>
    </row>
    <row r="526" spans="1:60" x14ac:dyDescent="0.25">
      <c r="A526" t="s">
        <v>997</v>
      </c>
      <c r="C526" s="4" t="s">
        <v>996</v>
      </c>
      <c r="D526">
        <v>0</v>
      </c>
      <c r="E526" s="5">
        <f>VLOOKUP($A526,[1]Sheet1!$1:$1048576,3,FALSE)</f>
        <v>3.6</v>
      </c>
      <c r="F526" s="1">
        <f>VLOOKUP(A526,[1]Sheet1!$1:$1048576,4,FALSE)</f>
        <v>44720</v>
      </c>
      <c r="G526" t="str">
        <f>_xlfn.IFNA(VLOOKUP($A526,[1]Sheet1!$1:$1048576,6,FALSE),"No")</f>
        <v>Yes</v>
      </c>
      <c r="H526" t="s">
        <v>49</v>
      </c>
      <c r="I526" s="1" t="str">
        <f>VLOOKUP($A526,[1]Sheet1!$1:$1048576,12,FALSE)</f>
        <v>HCC</v>
      </c>
      <c r="J526" t="s">
        <v>73</v>
      </c>
      <c r="K526" s="5">
        <v>2</v>
      </c>
      <c r="L526">
        <f>VLOOKUP($A526,[1]Sheet1!$1:$1048576,8,FALSE)</f>
        <v>69</v>
      </c>
      <c r="M526" s="1">
        <f>VLOOKUP($A526,[1]Sheet1!$1:$1048576,9,FALSE)</f>
        <v>44193</v>
      </c>
      <c r="N526" t="str">
        <f>VLOOKUP($A526,[1]Sheet1!$1:$1048576,10,FALSE)</f>
        <v>A</v>
      </c>
      <c r="O526" t="str">
        <f>VLOOKUP($A526,[1]Sheet1!$1:$1048576,11,FALSE)</f>
        <v>A</v>
      </c>
      <c r="P526">
        <f>_xlfn.IFNA(VLOOKUP($C526,[1]akclindata!$A:$U,17,FALSE),"NA")</f>
        <v>871</v>
      </c>
      <c r="Q526" t="s">
        <v>40</v>
      </c>
      <c r="S526">
        <f>_xlfn.IFNA(VLOOKUP($C526,[1]akclindata!$A:$U,14,FALSE),"NA")</f>
        <v>24.78</v>
      </c>
      <c r="T526" t="str">
        <f>_xlfn.IFNA(VLOOKUP($C526,[1]akclindata!$A:$U,16,FALSE),"NA")</f>
        <v>HCV Cirrhosis</v>
      </c>
      <c r="U526" t="str">
        <f>_xlfn.IFNA(VLOOKUP($C526,[1]akclindata!$A:$U,15,FALSE),"NA")</f>
        <v>B</v>
      </c>
      <c r="X526" s="1">
        <f>VLOOKUP($A526,[1]Sheet1!$1:$1048576,17,FALSE)</f>
        <v>44729</v>
      </c>
      <c r="Y526">
        <f>VLOOKUP($A526,[1]Sheet1!$1:$1048576,18,FALSE)</f>
        <v>19</v>
      </c>
      <c r="Z526" t="str">
        <f>VLOOKUP($A526,[1]Sheet1!$1:$1048576,19,FALSE)</f>
        <v>ZF</v>
      </c>
      <c r="AA526">
        <f>VLOOKUP($A526,[1]Sheet1!$1:$1048576,35,FALSE)</f>
        <v>14.22294117647059</v>
      </c>
      <c r="AB526">
        <f>VLOOKUP($A526,[1]Sheet1!$1:$1048576,40,FALSE)</f>
        <v>15</v>
      </c>
      <c r="AC526" s="1">
        <f>VLOOKUP($A526,[1]Sheet1!$1:$1048576,44,FALSE)</f>
        <v>44767</v>
      </c>
      <c r="AD526">
        <f>VLOOKUP($A526,[1]Sheet1!$1:$1048576,43,FALSE)</f>
        <v>16</v>
      </c>
      <c r="AE526">
        <f>VLOOKUP($A526,[1]Sheet1!$1:$1048576,46,FALSE)</f>
        <v>27</v>
      </c>
      <c r="AF526">
        <f>VLOOKUP($A526,[1]Sheet1!$1:$1048576,48,FALSE)</f>
        <v>4</v>
      </c>
      <c r="AG526" t="str">
        <f>VLOOKUP($A526,[1]Sheet1!$1:$1048576,49,FALSE)</f>
        <v>ZF</v>
      </c>
      <c r="AH526">
        <f>VLOOKUP($A526,[1]Sheet1!$1:$1048576,72,FALSE)</f>
        <v>3.5549999999999997</v>
      </c>
      <c r="AI526" s="1">
        <f>VLOOKUP($A526,[1]Sheet1!$1:$1048576,74,FALSE)</f>
        <v>44781</v>
      </c>
      <c r="AV526">
        <f>_xlfn.IFNA(VLOOKUP($C526,[1]akclindata!$A:$U,17,FALSE),"NA")</f>
        <v>871</v>
      </c>
      <c r="AW526">
        <f>_xlfn.IFNA(VLOOKUP($C526,[1]akclindata!$A:$U,17,FALSE),"NA")</f>
        <v>871</v>
      </c>
      <c r="AX526">
        <f>_xlfn.IFNA(VLOOKUP($C526,[1]akclindata!$A:$U,7,FALSE),"NA")</f>
        <v>3</v>
      </c>
      <c r="AY526">
        <f>_xlfn.IFNA(VLOOKUP($C526,[1]akclindata!$A:$U,8,FALSE),"NA")</f>
        <v>2.1</v>
      </c>
      <c r="AZ526">
        <f>_xlfn.IFNA(VLOOKUP($C526,[1]akclindata!$A:$U,9,FALSE),"NA")</f>
        <v>1.5</v>
      </c>
      <c r="BA526" t="str">
        <f>_xlfn.IFNA(VLOOKUP($C526,[1]akclindata!$A:$U,10,FALSE),"NA")</f>
        <v>No</v>
      </c>
      <c r="BB526" t="str">
        <f>_xlfn.IFNA(VLOOKUP($C526,[1]akclindata!$A:$U,11,FALSE),"NA")</f>
        <v>No</v>
      </c>
      <c r="BC526" s="1">
        <f>_xlfn.IFNA(VLOOKUP($C526,[1]akclindata!$A:$U,6,FALSE),"NA")</f>
        <v>43887</v>
      </c>
      <c r="BD526" s="1" t="str">
        <f>_xlfn.IFNA(VLOOKUP($C526,[1]akclindata!$A:$U,18,FALSE),"NA")</f>
        <v>NA</v>
      </c>
      <c r="BE526" s="1">
        <f>_xlfn.IFNA(VLOOKUP($C526,[1]akclindata!$A:$U,19,FALSE),"NA")</f>
        <v>44573</v>
      </c>
      <c r="BF526" s="1" t="str">
        <f>_xlfn.IFNA(VLOOKUP($C526,[1]akclindata!$A:$U,20,FALSE),"NA")</f>
        <v>No</v>
      </c>
      <c r="BG526">
        <f>_xlfn.IFNA(VLOOKUP($C526,[1]akclindata!$A:$U,21,FALSE),"NA")</f>
        <v>0</v>
      </c>
      <c r="BH526" s="1" t="str">
        <f>_xlfn.IFNA(VLOOKUP($C526,[2]Sheet1!$1:$1048576,6,FALSE),_xlfn.IFNA(VLOOKUP($C526,'[2]Transfer 06.03.22'!$1:$1048576,7,FALSE),_xlfn.IFNA(VLOOKUP($C526,'[2]Transfer 06.08.22'!$1:$1048576,7,FALSE),"None")))</f>
        <v>9/25/2020 (TACE)</v>
      </c>
    </row>
    <row r="527" spans="1:60" x14ac:dyDescent="0.25">
      <c r="A527" t="s">
        <v>998</v>
      </c>
      <c r="C527" s="4" t="s">
        <v>996</v>
      </c>
      <c r="D527">
        <v>0</v>
      </c>
      <c r="E527" s="5">
        <f>VLOOKUP($A527,[1]Sheet1!$1:$1048576,3,FALSE)</f>
        <v>2</v>
      </c>
      <c r="F527" s="1">
        <f>VLOOKUP(A527,[1]Sheet1!$1:$1048576,4,FALSE)</f>
        <v>44720</v>
      </c>
      <c r="G527" t="str">
        <f>_xlfn.IFNA(VLOOKUP($A527,[1]Sheet1!$1:$1048576,6,FALSE),"No")</f>
        <v>Yes</v>
      </c>
      <c r="H527" t="s">
        <v>49</v>
      </c>
      <c r="I527" s="1" t="str">
        <f>VLOOKUP($A527,[1]Sheet1!$1:$1048576,12,FALSE)</f>
        <v>HCC</v>
      </c>
      <c r="J527" t="s">
        <v>73</v>
      </c>
      <c r="K527" s="5">
        <v>2</v>
      </c>
      <c r="L527">
        <f>VLOOKUP($A527,[1]Sheet1!$1:$1048576,8,FALSE)</f>
        <v>69</v>
      </c>
      <c r="M527" s="1">
        <f>VLOOKUP($A527,[1]Sheet1!$1:$1048576,9,FALSE)</f>
        <v>44193</v>
      </c>
      <c r="N527" t="str">
        <f>VLOOKUP($A527,[1]Sheet1!$1:$1048576,10,FALSE)</f>
        <v>A</v>
      </c>
      <c r="O527" t="str">
        <f>VLOOKUP($A527,[1]Sheet1!$1:$1048576,11,FALSE)</f>
        <v>A</v>
      </c>
      <c r="P527">
        <f>_xlfn.IFNA(VLOOKUP($C527,[1]akclindata!$A:$U,17,FALSE),"NA")</f>
        <v>871</v>
      </c>
      <c r="Q527" t="s">
        <v>40</v>
      </c>
      <c r="S527">
        <f>_xlfn.IFNA(VLOOKUP($C527,[1]akclindata!$A:$U,14,FALSE),"NA")</f>
        <v>24.78</v>
      </c>
      <c r="T527" t="str">
        <f>_xlfn.IFNA(VLOOKUP($C527,[1]akclindata!$A:$U,16,FALSE),"NA")</f>
        <v>HCV Cirrhosis</v>
      </c>
      <c r="U527" t="str">
        <f>_xlfn.IFNA(VLOOKUP($C527,[1]akclindata!$A:$U,15,FALSE),"NA")</f>
        <v>B</v>
      </c>
      <c r="X527" s="1">
        <f>VLOOKUP($A527,[1]Sheet1!$1:$1048576,17,FALSE)</f>
        <v>44729</v>
      </c>
      <c r="Y527">
        <f>VLOOKUP($A527,[1]Sheet1!$1:$1048576,18,FALSE)</f>
        <v>19</v>
      </c>
      <c r="Z527" t="str">
        <f>VLOOKUP($A527,[1]Sheet1!$1:$1048576,19,FALSE)</f>
        <v>ZF</v>
      </c>
      <c r="AA527">
        <f>VLOOKUP($A527,[1]Sheet1!$1:$1048576,35,FALSE)</f>
        <v>3.959722222222223</v>
      </c>
      <c r="AB527">
        <f>VLOOKUP($A527,[1]Sheet1!$1:$1048576,40,FALSE)</f>
        <v>7.1275000000000013</v>
      </c>
      <c r="AC527" s="1">
        <f>VLOOKUP($A527,[1]Sheet1!$1:$1048576,44,FALSE)</f>
        <v>44767</v>
      </c>
      <c r="AD527">
        <f>VLOOKUP($A527,[1]Sheet1!$1:$1048576,43,FALSE)</f>
        <v>16</v>
      </c>
      <c r="AE527">
        <f>VLOOKUP($A527,[1]Sheet1!$1:$1048576,46,FALSE)</f>
        <v>28</v>
      </c>
      <c r="AF527">
        <f>VLOOKUP($A527,[1]Sheet1!$1:$1048576,48,FALSE)</f>
        <v>4</v>
      </c>
      <c r="AG527" t="str">
        <f>VLOOKUP($A527,[1]Sheet1!$1:$1048576,49,FALSE)</f>
        <v>ZF</v>
      </c>
      <c r="AH527">
        <f>VLOOKUP($A527,[1]Sheet1!$1:$1048576,72,FALSE)</f>
        <v>0.96</v>
      </c>
      <c r="AI527" s="1">
        <f>VLOOKUP($A527,[1]Sheet1!$1:$1048576,74,FALSE)</f>
        <v>44781</v>
      </c>
      <c r="AV527">
        <f>_xlfn.IFNA(VLOOKUP($C527,[1]akclindata!$A:$U,17,FALSE),"NA")</f>
        <v>871</v>
      </c>
      <c r="AW527">
        <f>_xlfn.IFNA(VLOOKUP($C527,[1]akclindata!$A:$U,17,FALSE),"NA")</f>
        <v>871</v>
      </c>
      <c r="AX527">
        <f>_xlfn.IFNA(VLOOKUP($C527,[1]akclindata!$A:$U,7,FALSE),"NA")</f>
        <v>3</v>
      </c>
      <c r="AY527">
        <f>_xlfn.IFNA(VLOOKUP($C527,[1]akclindata!$A:$U,8,FALSE),"NA")</f>
        <v>2.1</v>
      </c>
      <c r="AZ527">
        <f>_xlfn.IFNA(VLOOKUP($C527,[1]akclindata!$A:$U,9,FALSE),"NA")</f>
        <v>1.5</v>
      </c>
      <c r="BA527" t="str">
        <f>_xlfn.IFNA(VLOOKUP($C527,[1]akclindata!$A:$U,10,FALSE),"NA")</f>
        <v>No</v>
      </c>
      <c r="BB527" t="str">
        <f>_xlfn.IFNA(VLOOKUP($C527,[1]akclindata!$A:$U,11,FALSE),"NA")</f>
        <v>No</v>
      </c>
      <c r="BC527" s="1">
        <f>_xlfn.IFNA(VLOOKUP($C527,[1]akclindata!$A:$U,6,FALSE),"NA")</f>
        <v>43887</v>
      </c>
      <c r="BD527" s="1" t="str">
        <f>_xlfn.IFNA(VLOOKUP($C527,[1]akclindata!$A:$U,18,FALSE),"NA")</f>
        <v>NA</v>
      </c>
      <c r="BE527" s="1">
        <f>_xlfn.IFNA(VLOOKUP($C527,[1]akclindata!$A:$U,19,FALSE),"NA")</f>
        <v>44573</v>
      </c>
      <c r="BF527" s="1" t="str">
        <f>_xlfn.IFNA(VLOOKUP($C527,[1]akclindata!$A:$U,20,FALSE),"NA")</f>
        <v>No</v>
      </c>
      <c r="BG527">
        <f>_xlfn.IFNA(VLOOKUP($C527,[1]akclindata!$A:$U,21,FALSE),"NA")</f>
        <v>0</v>
      </c>
      <c r="BH527" s="1" t="str">
        <f>_xlfn.IFNA(VLOOKUP($C527,[2]Sheet1!$1:$1048576,6,FALSE),_xlfn.IFNA(VLOOKUP($C527,'[2]Transfer 06.03.22'!$1:$1048576,7,FALSE),_xlfn.IFNA(VLOOKUP($C527,'[2]Transfer 06.08.22'!$1:$1048576,7,FALSE),"None")))</f>
        <v>9/25/2020 (TACE)</v>
      </c>
    </row>
    <row r="528" spans="1:60" x14ac:dyDescent="0.25">
      <c r="A528" t="s">
        <v>999</v>
      </c>
      <c r="C528">
        <v>30413</v>
      </c>
      <c r="D528">
        <v>1</v>
      </c>
      <c r="E528" s="5">
        <f>VLOOKUP($A528,[1]Sheet1!$1:$1048576,3,FALSE)</f>
        <v>1</v>
      </c>
      <c r="F528" s="1">
        <f>VLOOKUP(A528,[1]Sheet1!$1:$1048576,4,FALSE)</f>
        <v>44673</v>
      </c>
      <c r="G528" t="str">
        <f>_xlfn.IFNA(VLOOKUP($A528,[1]Sheet1!$1:$1048576,6,FALSE),"No")</f>
        <v>No</v>
      </c>
      <c r="H528" t="s">
        <v>49</v>
      </c>
      <c r="I528" s="1" t="str">
        <f>VLOOKUP($A528,[1]Sheet1!$1:$1048576,12,FALSE)</f>
        <v>HCV</v>
      </c>
      <c r="J528" t="s">
        <v>1042</v>
      </c>
      <c r="K528" s="5">
        <v>2</v>
      </c>
      <c r="L528">
        <f>VLOOKUP($A528,[1]Sheet1!$1:$1048576,8,FALSE)</f>
        <v>34.447638603696099</v>
      </c>
      <c r="M528" s="1">
        <f>VLOOKUP($A528,[1]Sheet1!$1:$1048576,9,FALSE)</f>
        <v>43227</v>
      </c>
      <c r="N528" t="str">
        <f>VLOOKUP($A528,[1]Sheet1!$1:$1048576,10,FALSE)</f>
        <v>N</v>
      </c>
      <c r="O528">
        <f>VLOOKUP($A528,[1]Sheet1!$1:$1048576,11,FALSE)</f>
        <v>0</v>
      </c>
      <c r="P528" t="str">
        <f>_xlfn.IFNA(VLOOKUP($C528,[1]akclindata!$A:$U,17,FALSE),"NA")</f>
        <v>NA</v>
      </c>
      <c r="Q528" t="s">
        <v>40</v>
      </c>
      <c r="S528">
        <f>_xlfn.IFNA(VLOOKUP($C528,[1]Sheet7!$A:$T,15,FALSE),"NA")</f>
        <v>27.536477508491501</v>
      </c>
      <c r="T528" t="str">
        <f>_xlfn.IFNA(VLOOKUP($C528,[1]akclindata!$A:$U,16,FALSE),"NA")</f>
        <v>NA</v>
      </c>
      <c r="U528" t="str">
        <f>IF(VLOOKUP($C528,[1]Sheet7!$A:$T,14,FALSE)=1,"Black","Unknown")</f>
        <v>Unknown</v>
      </c>
      <c r="X528" s="1">
        <f>VLOOKUP($A528,[1]Sheet1!$1:$1048576,17,FALSE)</f>
        <v>44726</v>
      </c>
      <c r="Y528">
        <f>VLOOKUP($A528,[1]Sheet1!$1:$1048576,18,FALSE)</f>
        <v>14</v>
      </c>
      <c r="Z528" t="str">
        <f>VLOOKUP($A528,[1]Sheet1!$1:$1048576,19,FALSE)</f>
        <v>ZF</v>
      </c>
      <c r="AA528">
        <f>VLOOKUP($A528,[1]Sheet1!$1:$1048576,35,FALSE)</f>
        <v>1.149</v>
      </c>
      <c r="AB528">
        <f>VLOOKUP($A528,[1]Sheet1!$1:$1048576,40,FALSE)</f>
        <v>1.149</v>
      </c>
      <c r="AC528" s="1">
        <f>VLOOKUP($A528,[1]Sheet1!$1:$1048576,44,FALSE)</f>
        <v>44770</v>
      </c>
      <c r="AD528">
        <f>VLOOKUP($A528,[1]Sheet1!$1:$1048576,43,FALSE)</f>
        <v>17</v>
      </c>
      <c r="AE528">
        <f>VLOOKUP($A528,[1]Sheet1!$1:$1048576,46,FALSE)</f>
        <v>30</v>
      </c>
      <c r="AF528">
        <f>VLOOKUP($A528,[1]Sheet1!$1:$1048576,48,FALSE)</f>
        <v>4</v>
      </c>
      <c r="AG528" t="str">
        <f>VLOOKUP($A528,[1]Sheet1!$1:$1048576,49,FALSE)</f>
        <v>ZF</v>
      </c>
      <c r="AH528">
        <f>VLOOKUP($A528,[1]Sheet1!$1:$1048576,72,FALSE)</f>
        <v>0.47</v>
      </c>
      <c r="AI528" s="1">
        <f>VLOOKUP($A528,[1]Sheet1!$1:$1048576,74,FALSE)</f>
        <v>44781</v>
      </c>
      <c r="AV528" t="str">
        <f>_xlfn.IFNA(VLOOKUP($C528,[1]akclindata!$A:$U,17,FALSE),"NA")</f>
        <v>NA</v>
      </c>
      <c r="AW528" t="str">
        <f>_xlfn.IFNA(VLOOKUP($C528,[1]akclindata!$A:$U,17,FALSE),"NA")</f>
        <v>NA</v>
      </c>
      <c r="AX528" t="str">
        <f>_xlfn.IFNA(VLOOKUP($C528,[1]akclindata!$A:$U,7,FALSE),"NA")</f>
        <v>NA</v>
      </c>
      <c r="AY528" t="str">
        <f>_xlfn.IFNA(VLOOKUP($C528,[1]akclindata!$A:$U,8,FALSE),"NA")</f>
        <v>NA</v>
      </c>
      <c r="AZ528" t="str">
        <f>_xlfn.IFNA(VLOOKUP($C528,[1]akclindata!$A:$U,9,FALSE),"NA")</f>
        <v>NA</v>
      </c>
      <c r="BA528" t="str">
        <f>_xlfn.IFNA(VLOOKUP($C528,[1]akclindata!$A:$U,10,FALSE),"NA")</f>
        <v>NA</v>
      </c>
      <c r="BB528" t="str">
        <f>_xlfn.IFNA(VLOOKUP($C528,[1]akclindata!$A:$U,11,FALSE),"NA")</f>
        <v>NA</v>
      </c>
      <c r="BC528" s="1" t="str">
        <f>_xlfn.IFNA(VLOOKUP($C528,[1]akclindata!$A:$U,6,FALSE),"NA")</f>
        <v>NA</v>
      </c>
      <c r="BD528" s="1" t="str">
        <f>_xlfn.IFNA(VLOOKUP($C528,[1]akclindata!$A:$U,18,FALSE),"NA")</f>
        <v>NA</v>
      </c>
      <c r="BE528" s="1" t="str">
        <f>_xlfn.IFNA(VLOOKUP($C528,[1]akclindata!$A:$U,19,FALSE),"NA")</f>
        <v>NA</v>
      </c>
      <c r="BF528" s="1" t="str">
        <f>_xlfn.IFNA(VLOOKUP($C528,[1]akclindata!$A:$U,20,FALSE),"NA")</f>
        <v>NA</v>
      </c>
      <c r="BG528" t="str">
        <f>_xlfn.IFNA(VLOOKUP($C528,[1]akclindata!$A:$U,21,FALSE),"NA")</f>
        <v>NA</v>
      </c>
      <c r="BH528" s="1" t="str">
        <f>_xlfn.IFNA(VLOOKUP($C528,[2]Sheet1!$1:$1048576,6,FALSE),_xlfn.IFNA(VLOOKUP($C528,'[2]Transfer 06.03.22'!$1:$1048576,7,FALSE),_xlfn.IFNA(VLOOKUP($C528,'[2]Transfer 06.08.22'!$1:$1048576,7,FALSE),"None")))</f>
        <v>None</v>
      </c>
    </row>
    <row r="529" spans="1:60" x14ac:dyDescent="0.25">
      <c r="A529" t="s">
        <v>1000</v>
      </c>
      <c r="C529">
        <v>70519</v>
      </c>
      <c r="D529">
        <v>1</v>
      </c>
      <c r="E529" s="5">
        <f>VLOOKUP($A529,[1]Sheet1!$1:$1048576,3,FALSE)</f>
        <v>1</v>
      </c>
      <c r="F529" s="1">
        <f>VLOOKUP(A529,[1]Sheet1!$1:$1048576,4,FALSE)</f>
        <v>44673</v>
      </c>
      <c r="G529" t="str">
        <f>_xlfn.IFNA(VLOOKUP($A529,[1]Sheet1!$1:$1048576,6,FALSE),"No")</f>
        <v>No</v>
      </c>
      <c r="H529" t="s">
        <v>49</v>
      </c>
      <c r="I529" s="1" t="str">
        <f>VLOOKUP($A529,[1]Sheet1!$1:$1048576,12,FALSE)</f>
        <v>HCV</v>
      </c>
      <c r="J529" t="s">
        <v>1042</v>
      </c>
      <c r="K529" s="5">
        <v>2</v>
      </c>
      <c r="L529">
        <f>VLOOKUP($A529,[1]Sheet1!$1:$1048576,8,FALSE)</f>
        <v>54.732375085557798</v>
      </c>
      <c r="M529" s="1">
        <f>VLOOKUP($A529,[1]Sheet1!$1:$1048576,9,FALSE)</f>
        <v>43229</v>
      </c>
      <c r="N529" t="str">
        <f>VLOOKUP($A529,[1]Sheet1!$1:$1048576,10,FALSE)</f>
        <v>N</v>
      </c>
      <c r="O529">
        <f>VLOOKUP($A529,[1]Sheet1!$1:$1048576,11,FALSE)</f>
        <v>0</v>
      </c>
      <c r="P529" t="str">
        <f>_xlfn.IFNA(VLOOKUP($C529,[1]akclindata!$A:$U,17,FALSE),"NA")</f>
        <v>NA</v>
      </c>
      <c r="Q529" t="s">
        <v>40</v>
      </c>
      <c r="S529">
        <f>_xlfn.IFNA(VLOOKUP($C529,[1]Sheet7!$A:$T,15,FALSE),"NA")</f>
        <v>19.178397453108801</v>
      </c>
      <c r="T529" t="str">
        <f>_xlfn.IFNA(VLOOKUP($C529,[1]akclindata!$A:$U,16,FALSE),"NA")</f>
        <v>NA</v>
      </c>
      <c r="U529" t="str">
        <f>IF(VLOOKUP($C529,[1]Sheet7!$A:$T,14,FALSE)=1,"Black","Unknown")</f>
        <v>Black</v>
      </c>
      <c r="X529" s="1">
        <f>VLOOKUP($A529,[1]Sheet1!$1:$1048576,17,FALSE)</f>
        <v>44726</v>
      </c>
      <c r="Y529">
        <f>VLOOKUP($A529,[1]Sheet1!$1:$1048576,18,FALSE)</f>
        <v>14</v>
      </c>
      <c r="Z529" t="str">
        <f>VLOOKUP($A529,[1]Sheet1!$1:$1048576,19,FALSE)</f>
        <v>ZF</v>
      </c>
      <c r="AA529">
        <f>VLOOKUP($A529,[1]Sheet1!$1:$1048576,35,FALSE)</f>
        <v>2.2894999999999999</v>
      </c>
      <c r="AB529">
        <f>VLOOKUP($A529,[1]Sheet1!$1:$1048576,40,FALSE)</f>
        <v>2.2894999999999999</v>
      </c>
      <c r="AC529" s="1">
        <f>VLOOKUP($A529,[1]Sheet1!$1:$1048576,44,FALSE)</f>
        <v>44770</v>
      </c>
      <c r="AD529">
        <f>VLOOKUP($A529,[1]Sheet1!$1:$1048576,43,FALSE)</f>
        <v>17</v>
      </c>
      <c r="AE529">
        <f>VLOOKUP($A529,[1]Sheet1!$1:$1048576,46,FALSE)</f>
        <v>31</v>
      </c>
      <c r="AF529">
        <f>VLOOKUP($A529,[1]Sheet1!$1:$1048576,48,FALSE)</f>
        <v>4</v>
      </c>
      <c r="AG529" t="str">
        <f>VLOOKUP($A529,[1]Sheet1!$1:$1048576,49,FALSE)</f>
        <v>ZF</v>
      </c>
      <c r="AH529">
        <f>VLOOKUP($A529,[1]Sheet1!$1:$1048576,72,FALSE)</f>
        <v>0.82</v>
      </c>
      <c r="AI529" s="1">
        <f>VLOOKUP($A529,[1]Sheet1!$1:$1048576,74,FALSE)</f>
        <v>44781</v>
      </c>
      <c r="AV529" t="str">
        <f>_xlfn.IFNA(VLOOKUP($C529,[1]akclindata!$A:$U,17,FALSE),"NA")</f>
        <v>NA</v>
      </c>
      <c r="AW529" t="str">
        <f>_xlfn.IFNA(VLOOKUP($C529,[1]akclindata!$A:$U,17,FALSE),"NA")</f>
        <v>NA</v>
      </c>
      <c r="AX529" t="str">
        <f>_xlfn.IFNA(VLOOKUP($C529,[1]akclindata!$A:$U,7,FALSE),"NA")</f>
        <v>NA</v>
      </c>
      <c r="AY529" t="str">
        <f>_xlfn.IFNA(VLOOKUP($C529,[1]akclindata!$A:$U,8,FALSE),"NA")</f>
        <v>NA</v>
      </c>
      <c r="AZ529" t="str">
        <f>_xlfn.IFNA(VLOOKUP($C529,[1]akclindata!$A:$U,9,FALSE),"NA")</f>
        <v>NA</v>
      </c>
      <c r="BA529" t="str">
        <f>_xlfn.IFNA(VLOOKUP($C529,[1]akclindata!$A:$U,10,FALSE),"NA")</f>
        <v>NA</v>
      </c>
      <c r="BB529" t="str">
        <f>_xlfn.IFNA(VLOOKUP($C529,[1]akclindata!$A:$U,11,FALSE),"NA")</f>
        <v>NA</v>
      </c>
      <c r="BC529" s="1" t="str">
        <f>_xlfn.IFNA(VLOOKUP($C529,[1]akclindata!$A:$U,6,FALSE),"NA")</f>
        <v>NA</v>
      </c>
      <c r="BD529" s="1" t="str">
        <f>_xlfn.IFNA(VLOOKUP($C529,[1]akclindata!$A:$U,18,FALSE),"NA")</f>
        <v>NA</v>
      </c>
      <c r="BE529" s="1" t="str">
        <f>_xlfn.IFNA(VLOOKUP($C529,[1]akclindata!$A:$U,19,FALSE),"NA")</f>
        <v>NA</v>
      </c>
      <c r="BF529" s="1" t="str">
        <f>_xlfn.IFNA(VLOOKUP($C529,[1]akclindata!$A:$U,20,FALSE),"NA")</f>
        <v>NA</v>
      </c>
      <c r="BG529" t="str">
        <f>_xlfn.IFNA(VLOOKUP($C529,[1]akclindata!$A:$U,21,FALSE),"NA")</f>
        <v>NA</v>
      </c>
      <c r="BH529" s="1" t="str">
        <f>_xlfn.IFNA(VLOOKUP($C529,[2]Sheet1!$1:$1048576,6,FALSE),_xlfn.IFNA(VLOOKUP($C529,'[2]Transfer 06.03.22'!$1:$1048576,7,FALSE),_xlfn.IFNA(VLOOKUP($C529,'[2]Transfer 06.08.22'!$1:$1048576,7,FALSE),"None")))</f>
        <v>None</v>
      </c>
    </row>
    <row r="530" spans="1:60" x14ac:dyDescent="0.25">
      <c r="A530" t="s">
        <v>1001</v>
      </c>
      <c r="C530">
        <v>30818</v>
      </c>
      <c r="D530">
        <v>1</v>
      </c>
      <c r="E530" s="5">
        <f>VLOOKUP($A530,[1]Sheet1!$1:$1048576,3,FALSE)</f>
        <v>1</v>
      </c>
      <c r="F530" s="1">
        <f>VLOOKUP(A530,[1]Sheet1!$1:$1048576,4,FALSE)</f>
        <v>44673</v>
      </c>
      <c r="G530" t="str">
        <f>_xlfn.IFNA(VLOOKUP($A530,[1]Sheet1!$1:$1048576,6,FALSE),"No")</f>
        <v>No</v>
      </c>
      <c r="H530" t="s">
        <v>49</v>
      </c>
      <c r="I530" s="1" t="str">
        <f>VLOOKUP($A530,[1]Sheet1!$1:$1048576,12,FALSE)</f>
        <v>HCV</v>
      </c>
      <c r="J530" t="s">
        <v>1042</v>
      </c>
      <c r="K530" s="5">
        <v>2</v>
      </c>
      <c r="L530">
        <f>VLOOKUP($A530,[1]Sheet1!$1:$1048576,8,FALSE)</f>
        <v>53.122518822724203</v>
      </c>
      <c r="M530" s="1">
        <f>VLOOKUP($A530,[1]Sheet1!$1:$1048576,9,FALSE)</f>
        <v>43607</v>
      </c>
      <c r="N530" t="str">
        <f>VLOOKUP($A530,[1]Sheet1!$1:$1048576,10,FALSE)</f>
        <v>N</v>
      </c>
      <c r="O530">
        <f>VLOOKUP($A530,[1]Sheet1!$1:$1048576,11,FALSE)</f>
        <v>0</v>
      </c>
      <c r="P530" t="str">
        <f>_xlfn.IFNA(VLOOKUP($C530,[1]akclindata!$A:$U,17,FALSE),"NA")</f>
        <v>NA</v>
      </c>
      <c r="Q530" t="s">
        <v>40</v>
      </c>
      <c r="S530">
        <f>_xlfn.IFNA(VLOOKUP($C530,[1]Sheet7!$A:$T,15,FALSE),"NA")</f>
        <v>25.719597154342701</v>
      </c>
      <c r="T530" t="str">
        <f>_xlfn.IFNA(VLOOKUP($C530,[1]akclindata!$A:$U,16,FALSE),"NA")</f>
        <v>NA</v>
      </c>
      <c r="U530" t="str">
        <f>IF(VLOOKUP($C530,[1]Sheet7!$A:$T,14,FALSE)=1,"Black","Unknown")</f>
        <v>Black</v>
      </c>
      <c r="X530" s="1">
        <f>VLOOKUP($A530,[1]Sheet1!$1:$1048576,17,FALSE)</f>
        <v>44727</v>
      </c>
      <c r="Y530">
        <f>VLOOKUP($A530,[1]Sheet1!$1:$1048576,18,FALSE)</f>
        <v>15</v>
      </c>
      <c r="Z530" t="str">
        <f>VLOOKUP($A530,[1]Sheet1!$1:$1048576,19,FALSE)</f>
        <v>ZF</v>
      </c>
      <c r="AA530">
        <f>VLOOKUP($A530,[1]Sheet1!$1:$1048576,35,FALSE)</f>
        <v>0.99299999999999999</v>
      </c>
      <c r="AB530">
        <f>VLOOKUP($A530,[1]Sheet1!$1:$1048576,40,FALSE)</f>
        <v>0.99299999999999999</v>
      </c>
      <c r="AC530" s="1">
        <f>VLOOKUP($A530,[1]Sheet1!$1:$1048576,44,FALSE)</f>
        <v>44770</v>
      </c>
      <c r="AD530">
        <f>VLOOKUP($A530,[1]Sheet1!$1:$1048576,43,FALSE)</f>
        <v>17</v>
      </c>
      <c r="AE530">
        <f>VLOOKUP($A530,[1]Sheet1!$1:$1048576,46,FALSE)</f>
        <v>32</v>
      </c>
      <c r="AF530">
        <f>VLOOKUP($A530,[1]Sheet1!$1:$1048576,48,FALSE)</f>
        <v>4</v>
      </c>
      <c r="AG530" t="str">
        <f>VLOOKUP($A530,[1]Sheet1!$1:$1048576,49,FALSE)</f>
        <v>ZF</v>
      </c>
      <c r="AH530">
        <f>VLOOKUP($A530,[1]Sheet1!$1:$1048576,72,FALSE)</f>
        <v>0.64</v>
      </c>
      <c r="AI530" s="1">
        <f>VLOOKUP($A530,[1]Sheet1!$1:$1048576,74,FALSE)</f>
        <v>44781</v>
      </c>
      <c r="AV530" t="str">
        <f>_xlfn.IFNA(VLOOKUP($C530,[1]akclindata!$A:$U,17,FALSE),"NA")</f>
        <v>NA</v>
      </c>
      <c r="AW530" t="str">
        <f>_xlfn.IFNA(VLOOKUP($C530,[1]akclindata!$A:$U,17,FALSE),"NA")</f>
        <v>NA</v>
      </c>
      <c r="AX530" t="str">
        <f>_xlfn.IFNA(VLOOKUP($C530,[1]akclindata!$A:$U,7,FALSE),"NA")</f>
        <v>NA</v>
      </c>
      <c r="AY530" t="str">
        <f>_xlfn.IFNA(VLOOKUP($C530,[1]akclindata!$A:$U,8,FALSE),"NA")</f>
        <v>NA</v>
      </c>
      <c r="AZ530" t="str">
        <f>_xlfn.IFNA(VLOOKUP($C530,[1]akclindata!$A:$U,9,FALSE),"NA")</f>
        <v>NA</v>
      </c>
      <c r="BA530" t="str">
        <f>_xlfn.IFNA(VLOOKUP($C530,[1]akclindata!$A:$U,10,FALSE),"NA")</f>
        <v>NA</v>
      </c>
      <c r="BB530" t="str">
        <f>_xlfn.IFNA(VLOOKUP($C530,[1]akclindata!$A:$U,11,FALSE),"NA")</f>
        <v>NA</v>
      </c>
      <c r="BC530" s="1" t="str">
        <f>_xlfn.IFNA(VLOOKUP($C530,[1]akclindata!$A:$U,6,FALSE),"NA")</f>
        <v>NA</v>
      </c>
      <c r="BD530" s="1" t="str">
        <f>_xlfn.IFNA(VLOOKUP($C530,[1]akclindata!$A:$U,18,FALSE),"NA")</f>
        <v>NA</v>
      </c>
      <c r="BE530" s="1" t="str">
        <f>_xlfn.IFNA(VLOOKUP($C530,[1]akclindata!$A:$U,19,FALSE),"NA")</f>
        <v>NA</v>
      </c>
      <c r="BF530" s="1" t="str">
        <f>_xlfn.IFNA(VLOOKUP($C530,[1]akclindata!$A:$U,20,FALSE),"NA")</f>
        <v>NA</v>
      </c>
      <c r="BG530" t="str">
        <f>_xlfn.IFNA(VLOOKUP($C530,[1]akclindata!$A:$U,21,FALSE),"NA")</f>
        <v>NA</v>
      </c>
      <c r="BH530" s="1" t="str">
        <f>_xlfn.IFNA(VLOOKUP($C530,[2]Sheet1!$1:$1048576,6,FALSE),_xlfn.IFNA(VLOOKUP($C530,'[2]Transfer 06.03.22'!$1:$1048576,7,FALSE),_xlfn.IFNA(VLOOKUP($C530,'[2]Transfer 06.08.22'!$1:$1048576,7,FALSE),"None")))</f>
        <v>None</v>
      </c>
    </row>
    <row r="531" spans="1:60" x14ac:dyDescent="0.25">
      <c r="A531" t="s">
        <v>1002</v>
      </c>
      <c r="C531">
        <v>11902</v>
      </c>
      <c r="D531">
        <v>1</v>
      </c>
      <c r="E531" s="5">
        <f>VLOOKUP($A531,[1]Sheet1!$1:$1048576,3,FALSE)</f>
        <v>1</v>
      </c>
      <c r="F531" s="1">
        <f>VLOOKUP(A531,[1]Sheet1!$1:$1048576,4,FALSE)</f>
        <v>44673</v>
      </c>
      <c r="G531" t="str">
        <f>_xlfn.IFNA(VLOOKUP($A531,[1]Sheet1!$1:$1048576,6,FALSE),"No")</f>
        <v>No</v>
      </c>
      <c r="H531" s="1" t="str">
        <f>VLOOKUP($A531,[1]Sheet1!$1:$1048576,13,FALSE)</f>
        <v>No</v>
      </c>
      <c r="I531" s="1" t="str">
        <f>VLOOKUP($A531,[1]Sheet1!$1:$1048576,12,FALSE)</f>
        <v>HCV</v>
      </c>
      <c r="J531" t="s">
        <v>1042</v>
      </c>
      <c r="K531" s="5">
        <v>2</v>
      </c>
      <c r="L531">
        <f>VLOOKUP($A531,[1]Sheet1!$1:$1048576,8,FALSE)</f>
        <v>57.9000684462697</v>
      </c>
      <c r="M531" s="1">
        <f>VLOOKUP($A531,[1]Sheet1!$1:$1048576,9,FALSE)</f>
        <v>43643</v>
      </c>
      <c r="N531" t="str">
        <f>VLOOKUP($A531,[1]Sheet1!$1:$1048576,10,FALSE)</f>
        <v>N</v>
      </c>
      <c r="O531">
        <f>VLOOKUP($A531,[1]Sheet1!$1:$1048576,11,FALSE)</f>
        <v>0</v>
      </c>
      <c r="P531" t="str">
        <f>_xlfn.IFNA(VLOOKUP($C531,[1]akclindata!$A:$U,17,FALSE),"NA")</f>
        <v>NA</v>
      </c>
      <c r="Q531" t="s">
        <v>40</v>
      </c>
      <c r="S531">
        <f>_xlfn.IFNA(VLOOKUP($C531,[1]Sheet7!$A:$T,15,FALSE),"NA")</f>
        <v>26.000469888009999</v>
      </c>
      <c r="T531" t="str">
        <f>_xlfn.IFNA(VLOOKUP($C531,[1]akclindata!$A:$U,16,FALSE),"NA")</f>
        <v>NA</v>
      </c>
      <c r="U531" t="str">
        <f>IF(VLOOKUP($C531,[1]Sheet7!$A:$T,14,FALSE)=1,"Black","Unknown")</f>
        <v>Black</v>
      </c>
      <c r="X531" s="1">
        <f>VLOOKUP($A531,[1]Sheet1!$1:$1048576,17,FALSE)</f>
        <v>44727</v>
      </c>
      <c r="Y531">
        <f>VLOOKUP($A531,[1]Sheet1!$1:$1048576,18,FALSE)</f>
        <v>15</v>
      </c>
      <c r="Z531" t="str">
        <f>VLOOKUP($A531,[1]Sheet1!$1:$1048576,19,FALSE)</f>
        <v>ZF</v>
      </c>
      <c r="AA531">
        <f>VLOOKUP($A531,[1]Sheet1!$1:$1048576,35,FALSE)</f>
        <v>1.4755</v>
      </c>
      <c r="AB531">
        <f>VLOOKUP($A531,[1]Sheet1!$1:$1048576,40,FALSE)</f>
        <v>1.4755</v>
      </c>
      <c r="AC531" s="1">
        <f>VLOOKUP($A531,[1]Sheet1!$1:$1048576,44,FALSE)</f>
        <v>44770</v>
      </c>
      <c r="AD531">
        <f>VLOOKUP($A531,[1]Sheet1!$1:$1048576,43,FALSE)</f>
        <v>17</v>
      </c>
      <c r="AE531">
        <f>VLOOKUP($A531,[1]Sheet1!$1:$1048576,46,FALSE)</f>
        <v>33</v>
      </c>
      <c r="AF531">
        <f>VLOOKUP($A531,[1]Sheet1!$1:$1048576,48,FALSE)</f>
        <v>4</v>
      </c>
      <c r="AG531" t="str">
        <f>VLOOKUP($A531,[1]Sheet1!$1:$1048576,49,FALSE)</f>
        <v>ZF</v>
      </c>
      <c r="AH531">
        <f>VLOOKUP($A531,[1]Sheet1!$1:$1048576,72,FALSE)</f>
        <v>0.65</v>
      </c>
      <c r="AI531" s="1">
        <f>VLOOKUP($A531,[1]Sheet1!$1:$1048576,74,FALSE)</f>
        <v>44781</v>
      </c>
      <c r="AV531" t="str">
        <f>_xlfn.IFNA(VLOOKUP($C531,[1]akclindata!$A:$U,17,FALSE),"NA")</f>
        <v>NA</v>
      </c>
      <c r="AW531" t="str">
        <f>_xlfn.IFNA(VLOOKUP($C531,[1]akclindata!$A:$U,17,FALSE),"NA")</f>
        <v>NA</v>
      </c>
      <c r="AX531" t="str">
        <f>_xlfn.IFNA(VLOOKUP($C531,[1]akclindata!$A:$U,7,FALSE),"NA")</f>
        <v>NA</v>
      </c>
      <c r="AY531" t="str">
        <f>_xlfn.IFNA(VLOOKUP($C531,[1]akclindata!$A:$U,8,FALSE),"NA")</f>
        <v>NA</v>
      </c>
      <c r="AZ531" t="str">
        <f>_xlfn.IFNA(VLOOKUP($C531,[1]akclindata!$A:$U,9,FALSE),"NA")</f>
        <v>NA</v>
      </c>
      <c r="BA531" t="str">
        <f>_xlfn.IFNA(VLOOKUP($C531,[1]akclindata!$A:$U,10,FALSE),"NA")</f>
        <v>NA</v>
      </c>
      <c r="BB531" t="str">
        <f>_xlfn.IFNA(VLOOKUP($C531,[1]akclindata!$A:$U,11,FALSE),"NA")</f>
        <v>NA</v>
      </c>
      <c r="BC531" s="1" t="str">
        <f>_xlfn.IFNA(VLOOKUP($C531,[1]akclindata!$A:$U,6,FALSE),"NA")</f>
        <v>NA</v>
      </c>
      <c r="BD531" s="1" t="str">
        <f>_xlfn.IFNA(VLOOKUP($C531,[1]akclindata!$A:$U,18,FALSE),"NA")</f>
        <v>NA</v>
      </c>
      <c r="BE531" s="1" t="str">
        <f>_xlfn.IFNA(VLOOKUP($C531,[1]akclindata!$A:$U,19,FALSE),"NA")</f>
        <v>NA</v>
      </c>
      <c r="BF531" s="1" t="str">
        <f>_xlfn.IFNA(VLOOKUP($C531,[1]akclindata!$A:$U,20,FALSE),"NA")</f>
        <v>NA</v>
      </c>
      <c r="BG531" t="str">
        <f>_xlfn.IFNA(VLOOKUP($C531,[1]akclindata!$A:$U,21,FALSE),"NA")</f>
        <v>NA</v>
      </c>
      <c r="BH531" s="1" t="str">
        <f>_xlfn.IFNA(VLOOKUP($C531,[2]Sheet1!$1:$1048576,6,FALSE),_xlfn.IFNA(VLOOKUP($C531,'[2]Transfer 06.03.22'!$1:$1048576,7,FALSE),_xlfn.IFNA(VLOOKUP($C531,'[2]Transfer 06.08.22'!$1:$1048576,7,FALSE),"None")))</f>
        <v>None</v>
      </c>
    </row>
    <row r="532" spans="1:60" x14ac:dyDescent="0.25">
      <c r="A532" t="s">
        <v>1003</v>
      </c>
      <c r="C532">
        <v>30480</v>
      </c>
      <c r="D532">
        <v>1</v>
      </c>
      <c r="E532" s="5">
        <f>VLOOKUP($A532,[1]Sheet1!$1:$1048576,3,FALSE)</f>
        <v>1</v>
      </c>
      <c r="F532" s="1">
        <f>VLOOKUP(A532,[1]Sheet1!$1:$1048576,4,FALSE)</f>
        <v>44673</v>
      </c>
      <c r="G532" t="str">
        <f>_xlfn.IFNA(VLOOKUP($A532,[1]Sheet1!$1:$1048576,6,FALSE),"No")</f>
        <v>No</v>
      </c>
      <c r="H532" s="1" t="str">
        <f>VLOOKUP($A532,[1]Sheet1!$1:$1048576,13,FALSE)</f>
        <v>No</v>
      </c>
      <c r="I532" s="1" t="str">
        <f>VLOOKUP($A532,[1]Sheet1!$1:$1048576,12,FALSE)</f>
        <v>HCV</v>
      </c>
      <c r="J532" t="s">
        <v>1042</v>
      </c>
      <c r="K532" s="5">
        <v>2</v>
      </c>
      <c r="L532">
        <f>VLOOKUP($A532,[1]Sheet1!$1:$1048576,8,FALSE)</f>
        <v>67.2306639288159</v>
      </c>
      <c r="M532" s="1">
        <f>VLOOKUP($A532,[1]Sheet1!$1:$1048576,9,FALSE)</f>
        <v>43867</v>
      </c>
      <c r="N532" t="str">
        <f>VLOOKUP($A532,[1]Sheet1!$1:$1048576,10,FALSE)</f>
        <v>N</v>
      </c>
      <c r="O532">
        <f>VLOOKUP($A532,[1]Sheet1!$1:$1048576,11,FALSE)</f>
        <v>0</v>
      </c>
      <c r="P532" t="str">
        <f>_xlfn.IFNA(VLOOKUP($C532,[1]akclindata!$A:$U,17,FALSE),"NA")</f>
        <v>NA</v>
      </c>
      <c r="Q532" t="s">
        <v>40</v>
      </c>
      <c r="S532">
        <f>_xlfn.IFNA(VLOOKUP($C532,[1]Sheet7!$A:$T,15,FALSE),"NA")</f>
        <v>24.518742095421398</v>
      </c>
      <c r="T532" t="str">
        <f>_xlfn.IFNA(VLOOKUP($C532,[1]akclindata!$A:$U,16,FALSE),"NA")</f>
        <v>NA</v>
      </c>
      <c r="U532" t="str">
        <f>IF(VLOOKUP($C532,[1]Sheet7!$A:$T,14,FALSE)=1,"Black","Unknown")</f>
        <v>Black</v>
      </c>
      <c r="X532" s="1">
        <f>VLOOKUP($A532,[1]Sheet1!$1:$1048576,17,FALSE)</f>
        <v>44727</v>
      </c>
      <c r="Y532">
        <f>VLOOKUP($A532,[1]Sheet1!$1:$1048576,18,FALSE)</f>
        <v>15</v>
      </c>
      <c r="Z532" t="str">
        <f>VLOOKUP($A532,[1]Sheet1!$1:$1048576,19,FALSE)</f>
        <v>ZF</v>
      </c>
      <c r="AA532">
        <f>VLOOKUP($A532,[1]Sheet1!$1:$1048576,35,FALSE)</f>
        <v>3.1204999999999998</v>
      </c>
      <c r="AB532">
        <f>VLOOKUP($A532,[1]Sheet1!$1:$1048576,40,FALSE)</f>
        <v>3.1204999999999998</v>
      </c>
      <c r="AC532" s="1">
        <f>VLOOKUP($A532,[1]Sheet1!$1:$1048576,44,FALSE)</f>
        <v>44770</v>
      </c>
      <c r="AD532">
        <f>VLOOKUP($A532,[1]Sheet1!$1:$1048576,43,FALSE)</f>
        <v>17</v>
      </c>
      <c r="AE532">
        <f>VLOOKUP($A532,[1]Sheet1!$1:$1048576,46,FALSE)</f>
        <v>34</v>
      </c>
      <c r="AF532">
        <f>VLOOKUP($A532,[1]Sheet1!$1:$1048576,48,FALSE)</f>
        <v>4</v>
      </c>
      <c r="AG532" t="str">
        <f>VLOOKUP($A532,[1]Sheet1!$1:$1048576,49,FALSE)</f>
        <v>ZF</v>
      </c>
      <c r="AH532">
        <f>VLOOKUP($A532,[1]Sheet1!$1:$1048576,72,FALSE)</f>
        <v>0.8</v>
      </c>
      <c r="AI532" s="1">
        <f>VLOOKUP($A532,[1]Sheet1!$1:$1048576,74,FALSE)</f>
        <v>44781</v>
      </c>
      <c r="AV532" t="str">
        <f>_xlfn.IFNA(VLOOKUP($C532,[1]akclindata!$A:$U,17,FALSE),"NA")</f>
        <v>NA</v>
      </c>
      <c r="AW532" t="str">
        <f>_xlfn.IFNA(VLOOKUP($C532,[1]akclindata!$A:$U,17,FALSE),"NA")</f>
        <v>NA</v>
      </c>
      <c r="AX532" t="str">
        <f>_xlfn.IFNA(VLOOKUP($C532,[1]akclindata!$A:$U,7,FALSE),"NA")</f>
        <v>NA</v>
      </c>
      <c r="AY532" t="str">
        <f>_xlfn.IFNA(VLOOKUP($C532,[1]akclindata!$A:$U,8,FALSE),"NA")</f>
        <v>NA</v>
      </c>
      <c r="AZ532" t="str">
        <f>_xlfn.IFNA(VLOOKUP($C532,[1]akclindata!$A:$U,9,FALSE),"NA")</f>
        <v>NA</v>
      </c>
      <c r="BA532" t="str">
        <f>_xlfn.IFNA(VLOOKUP($C532,[1]akclindata!$A:$U,10,FALSE),"NA")</f>
        <v>NA</v>
      </c>
      <c r="BB532" t="str">
        <f>_xlfn.IFNA(VLOOKUP($C532,[1]akclindata!$A:$U,11,FALSE),"NA")</f>
        <v>NA</v>
      </c>
      <c r="BC532" s="1" t="str">
        <f>_xlfn.IFNA(VLOOKUP($C532,[1]akclindata!$A:$U,6,FALSE),"NA")</f>
        <v>NA</v>
      </c>
      <c r="BD532" s="1" t="str">
        <f>_xlfn.IFNA(VLOOKUP($C532,[1]akclindata!$A:$U,18,FALSE),"NA")</f>
        <v>NA</v>
      </c>
      <c r="BE532" s="1" t="str">
        <f>_xlfn.IFNA(VLOOKUP($C532,[1]akclindata!$A:$U,19,FALSE),"NA")</f>
        <v>NA</v>
      </c>
      <c r="BF532" s="1" t="str">
        <f>_xlfn.IFNA(VLOOKUP($C532,[1]akclindata!$A:$U,20,FALSE),"NA")</f>
        <v>NA</v>
      </c>
      <c r="BG532" t="str">
        <f>_xlfn.IFNA(VLOOKUP($C532,[1]akclindata!$A:$U,21,FALSE),"NA")</f>
        <v>NA</v>
      </c>
      <c r="BH532" s="1" t="str">
        <f>_xlfn.IFNA(VLOOKUP($C532,[2]Sheet1!$1:$1048576,6,FALSE),_xlfn.IFNA(VLOOKUP($C532,'[2]Transfer 06.03.22'!$1:$1048576,7,FALSE),_xlfn.IFNA(VLOOKUP($C532,'[2]Transfer 06.08.22'!$1:$1048576,7,FALSE),"None")))</f>
        <v>None</v>
      </c>
    </row>
    <row r="533" spans="1:60" x14ac:dyDescent="0.25">
      <c r="A533" t="s">
        <v>1004</v>
      </c>
      <c r="C533">
        <v>88595</v>
      </c>
      <c r="D533">
        <v>1</v>
      </c>
      <c r="E533" s="5">
        <f>VLOOKUP($A533,[1]Sheet1!$1:$1048576,3,FALSE)</f>
        <v>1</v>
      </c>
      <c r="F533" s="1">
        <f>VLOOKUP(A533,[1]Sheet1!$1:$1048576,4,FALSE)</f>
        <v>44673</v>
      </c>
      <c r="G533" t="str">
        <f>_xlfn.IFNA(VLOOKUP($A533,[1]Sheet1!$1:$1048576,6,FALSE),"No")</f>
        <v>No</v>
      </c>
      <c r="H533" s="1" t="str">
        <f>VLOOKUP($A533,[1]Sheet1!$1:$1048576,13,FALSE)</f>
        <v>No</v>
      </c>
      <c r="I533" s="1" t="str">
        <f>VLOOKUP($A533,[1]Sheet1!$1:$1048576,12,FALSE)</f>
        <v>HCV</v>
      </c>
      <c r="J533" t="s">
        <v>1042</v>
      </c>
      <c r="K533" s="5">
        <v>2</v>
      </c>
      <c r="L533">
        <f>VLOOKUP($A533,[1]Sheet1!$1:$1048576,8,FALSE)</f>
        <v>64.418891170431195</v>
      </c>
      <c r="M533" s="1">
        <f>VLOOKUP($A533,[1]Sheet1!$1:$1048576,9,FALSE)</f>
        <v>43871</v>
      </c>
      <c r="N533" t="str">
        <f>VLOOKUP($A533,[1]Sheet1!$1:$1048576,10,FALSE)</f>
        <v>N</v>
      </c>
      <c r="O533">
        <f>VLOOKUP($A533,[1]Sheet1!$1:$1048576,11,FALSE)</f>
        <v>0</v>
      </c>
      <c r="P533" t="str">
        <f>_xlfn.IFNA(VLOOKUP($C533,[1]akclindata!$A:$U,17,FALSE),"NA")</f>
        <v>NA</v>
      </c>
      <c r="Q533" t="s">
        <v>40</v>
      </c>
      <c r="S533">
        <f>_xlfn.IFNA(VLOOKUP($C533,[1]Sheet7!$A:$T,15,FALSE),"NA")</f>
        <v>22.8812233539993</v>
      </c>
      <c r="T533" t="str">
        <f>_xlfn.IFNA(VLOOKUP($C533,[1]akclindata!$A:$U,16,FALSE),"NA")</f>
        <v>NA</v>
      </c>
      <c r="U533" t="str">
        <f>IF(VLOOKUP($C533,[1]Sheet7!$A:$T,14,FALSE)=1,"Black","Unknown")</f>
        <v>Black</v>
      </c>
      <c r="X533" s="1">
        <f>VLOOKUP($A533,[1]Sheet1!$1:$1048576,17,FALSE)</f>
        <v>44727</v>
      </c>
      <c r="Y533">
        <f>VLOOKUP($A533,[1]Sheet1!$1:$1048576,18,FALSE)</f>
        <v>15</v>
      </c>
      <c r="Z533" t="str">
        <f>VLOOKUP($A533,[1]Sheet1!$1:$1048576,19,FALSE)</f>
        <v>ZF</v>
      </c>
      <c r="AA533">
        <f>VLOOKUP($A533,[1]Sheet1!$1:$1048576,35,FALSE)</f>
        <v>1.4295</v>
      </c>
      <c r="AB533">
        <f>VLOOKUP($A533,[1]Sheet1!$1:$1048576,40,FALSE)</f>
        <v>1.4295</v>
      </c>
      <c r="AC533" s="1">
        <f>VLOOKUP($A533,[1]Sheet1!$1:$1048576,44,FALSE)</f>
        <v>44770</v>
      </c>
      <c r="AD533">
        <f>VLOOKUP($A533,[1]Sheet1!$1:$1048576,43,FALSE)</f>
        <v>17</v>
      </c>
      <c r="AE533">
        <f>VLOOKUP($A533,[1]Sheet1!$1:$1048576,46,FALSE)</f>
        <v>35</v>
      </c>
      <c r="AF533">
        <f>VLOOKUP($A533,[1]Sheet1!$1:$1048576,48,FALSE)</f>
        <v>4</v>
      </c>
      <c r="AG533" t="str">
        <f>VLOOKUP($A533,[1]Sheet1!$1:$1048576,49,FALSE)</f>
        <v>ZF</v>
      </c>
      <c r="AH533">
        <f>VLOOKUP($A533,[1]Sheet1!$1:$1048576,72,FALSE)</f>
        <v>0.19</v>
      </c>
      <c r="AI533" s="1">
        <f>VLOOKUP($A533,[1]Sheet1!$1:$1048576,74,FALSE)</f>
        <v>44781</v>
      </c>
      <c r="AV533" t="str">
        <f>_xlfn.IFNA(VLOOKUP($C533,[1]akclindata!$A:$U,17,FALSE),"NA")</f>
        <v>NA</v>
      </c>
      <c r="AW533" t="str">
        <f>_xlfn.IFNA(VLOOKUP($C533,[1]akclindata!$A:$U,17,FALSE),"NA")</f>
        <v>NA</v>
      </c>
      <c r="AX533" t="str">
        <f>_xlfn.IFNA(VLOOKUP($C533,[1]akclindata!$A:$U,7,FALSE),"NA")</f>
        <v>NA</v>
      </c>
      <c r="AY533" t="str">
        <f>_xlfn.IFNA(VLOOKUP($C533,[1]akclindata!$A:$U,8,FALSE),"NA")</f>
        <v>NA</v>
      </c>
      <c r="AZ533" t="str">
        <f>_xlfn.IFNA(VLOOKUP($C533,[1]akclindata!$A:$U,9,FALSE),"NA")</f>
        <v>NA</v>
      </c>
      <c r="BA533" t="str">
        <f>_xlfn.IFNA(VLOOKUP($C533,[1]akclindata!$A:$U,10,FALSE),"NA")</f>
        <v>NA</v>
      </c>
      <c r="BB533" t="str">
        <f>_xlfn.IFNA(VLOOKUP($C533,[1]akclindata!$A:$U,11,FALSE),"NA")</f>
        <v>NA</v>
      </c>
      <c r="BC533" s="1" t="str">
        <f>_xlfn.IFNA(VLOOKUP($C533,[1]akclindata!$A:$U,6,FALSE),"NA")</f>
        <v>NA</v>
      </c>
      <c r="BD533" s="1" t="str">
        <f>_xlfn.IFNA(VLOOKUP($C533,[1]akclindata!$A:$U,18,FALSE),"NA")</f>
        <v>NA</v>
      </c>
      <c r="BE533" s="1" t="str">
        <f>_xlfn.IFNA(VLOOKUP($C533,[1]akclindata!$A:$U,19,FALSE),"NA")</f>
        <v>NA</v>
      </c>
      <c r="BF533" s="1" t="str">
        <f>_xlfn.IFNA(VLOOKUP($C533,[1]akclindata!$A:$U,20,FALSE),"NA")</f>
        <v>NA</v>
      </c>
      <c r="BG533" t="str">
        <f>_xlfn.IFNA(VLOOKUP($C533,[1]akclindata!$A:$U,21,FALSE),"NA")</f>
        <v>NA</v>
      </c>
      <c r="BH533" s="1" t="str">
        <f>_xlfn.IFNA(VLOOKUP($C533,[2]Sheet1!$1:$1048576,6,FALSE),_xlfn.IFNA(VLOOKUP($C533,'[2]Transfer 06.03.22'!$1:$1048576,7,FALSE),_xlfn.IFNA(VLOOKUP($C533,'[2]Transfer 06.08.22'!$1:$1048576,7,FALSE),"None")))</f>
        <v>None</v>
      </c>
    </row>
    <row r="534" spans="1:60" x14ac:dyDescent="0.25">
      <c r="A534" t="s">
        <v>1005</v>
      </c>
      <c r="C534">
        <v>10631</v>
      </c>
      <c r="D534">
        <v>1</v>
      </c>
      <c r="E534" s="5">
        <f>VLOOKUP($A534,[1]Sheet1!$1:$1048576,3,FALSE)</f>
        <v>1</v>
      </c>
      <c r="F534" s="1">
        <f>VLOOKUP(A534,[1]Sheet1!$1:$1048576,4,FALSE)</f>
        <v>44673</v>
      </c>
      <c r="G534" t="str">
        <f>_xlfn.IFNA(VLOOKUP($A534,[1]Sheet1!$1:$1048576,6,FALSE),"No")</f>
        <v>No</v>
      </c>
      <c r="H534" s="1" t="str">
        <f>VLOOKUP($A534,[1]Sheet1!$1:$1048576,13,FALSE)</f>
        <v>No</v>
      </c>
      <c r="I534" s="1" t="str">
        <f>VLOOKUP($A534,[1]Sheet1!$1:$1048576,12,FALSE)</f>
        <v>HCV</v>
      </c>
      <c r="J534" t="s">
        <v>1042</v>
      </c>
      <c r="K534" s="5">
        <v>1</v>
      </c>
      <c r="L534">
        <f>VLOOKUP($A534,[1]Sheet1!$1:$1048576,8,FALSE)</f>
        <v>67.049965776865207</v>
      </c>
      <c r="M534" s="1">
        <f>VLOOKUP($A534,[1]Sheet1!$1:$1048576,9,FALSE)</f>
        <v>43873</v>
      </c>
      <c r="N534" t="str">
        <f>VLOOKUP($A534,[1]Sheet1!$1:$1048576,10,FALSE)</f>
        <v>N</v>
      </c>
      <c r="O534">
        <f>VLOOKUP($A534,[1]Sheet1!$1:$1048576,11,FALSE)</f>
        <v>0</v>
      </c>
      <c r="P534" t="str">
        <f>_xlfn.IFNA(VLOOKUP($C534,[1]akclindata!$A:$U,17,FALSE),"NA")</f>
        <v>NA</v>
      </c>
      <c r="Q534" t="s">
        <v>40</v>
      </c>
      <c r="S534">
        <f>_xlfn.IFNA(VLOOKUP($C534,[1]Sheet7!$A:$T,15,FALSE),"NA")</f>
        <v>35.319502127969699</v>
      </c>
      <c r="T534" t="str">
        <f>_xlfn.IFNA(VLOOKUP($C534,[1]akclindata!$A:$U,16,FALSE),"NA")</f>
        <v>NA</v>
      </c>
      <c r="U534" t="str">
        <f>IF(VLOOKUP($C534,[1]Sheet7!$A:$T,14,FALSE)=1,"Black","Unknown")</f>
        <v>Black</v>
      </c>
      <c r="X534" s="1">
        <f>VLOOKUP($A534,[1]Sheet1!$1:$1048576,17,FALSE)</f>
        <v>44727</v>
      </c>
      <c r="Y534">
        <f>VLOOKUP($A534,[1]Sheet1!$1:$1048576,18,FALSE)</f>
        <v>15</v>
      </c>
      <c r="Z534" t="str">
        <f>VLOOKUP($A534,[1]Sheet1!$1:$1048576,19,FALSE)</f>
        <v>ZF</v>
      </c>
      <c r="AA534">
        <f>VLOOKUP($A534,[1]Sheet1!$1:$1048576,35,FALSE)</f>
        <v>5.1829999999999998</v>
      </c>
      <c r="AB534">
        <f>VLOOKUP($A534,[1]Sheet1!$1:$1048576,40,FALSE)</f>
        <v>5.1829999999999998</v>
      </c>
      <c r="AC534" s="1">
        <f>VLOOKUP($A534,[1]Sheet1!$1:$1048576,44,FALSE)</f>
        <v>44770</v>
      </c>
      <c r="AD534">
        <f>VLOOKUP($A534,[1]Sheet1!$1:$1048576,43,FALSE)</f>
        <v>17</v>
      </c>
      <c r="AE534">
        <f>VLOOKUP($A534,[1]Sheet1!$1:$1048576,46,FALSE)</f>
        <v>36</v>
      </c>
      <c r="AF534">
        <f>VLOOKUP($A534,[1]Sheet1!$1:$1048576,48,FALSE)</f>
        <v>4</v>
      </c>
      <c r="AG534" t="str">
        <f>VLOOKUP($A534,[1]Sheet1!$1:$1048576,49,FALSE)</f>
        <v>ZF</v>
      </c>
      <c r="AH534">
        <f>VLOOKUP($A534,[1]Sheet1!$1:$1048576,72,FALSE)</f>
        <v>0.96</v>
      </c>
      <c r="AI534" s="1">
        <f>VLOOKUP($A534,[1]Sheet1!$1:$1048576,74,FALSE)</f>
        <v>44781</v>
      </c>
      <c r="AV534" t="str">
        <f>_xlfn.IFNA(VLOOKUP($C534,[1]akclindata!$A:$U,17,FALSE),"NA")</f>
        <v>NA</v>
      </c>
      <c r="AW534" t="str">
        <f>_xlfn.IFNA(VLOOKUP($C534,[1]akclindata!$A:$U,17,FALSE),"NA")</f>
        <v>NA</v>
      </c>
      <c r="AX534" t="str">
        <f>_xlfn.IFNA(VLOOKUP($C534,[1]akclindata!$A:$U,7,FALSE),"NA")</f>
        <v>NA</v>
      </c>
      <c r="AY534" t="str">
        <f>_xlfn.IFNA(VLOOKUP($C534,[1]akclindata!$A:$U,8,FALSE),"NA")</f>
        <v>NA</v>
      </c>
      <c r="AZ534" t="str">
        <f>_xlfn.IFNA(VLOOKUP($C534,[1]akclindata!$A:$U,9,FALSE),"NA")</f>
        <v>NA</v>
      </c>
      <c r="BA534" t="str">
        <f>_xlfn.IFNA(VLOOKUP($C534,[1]akclindata!$A:$U,10,FALSE),"NA")</f>
        <v>NA</v>
      </c>
      <c r="BB534" t="str">
        <f>_xlfn.IFNA(VLOOKUP($C534,[1]akclindata!$A:$U,11,FALSE),"NA")</f>
        <v>NA</v>
      </c>
      <c r="BC534" s="1" t="str">
        <f>_xlfn.IFNA(VLOOKUP($C534,[1]akclindata!$A:$U,6,FALSE),"NA")</f>
        <v>NA</v>
      </c>
      <c r="BD534" s="1" t="str">
        <f>_xlfn.IFNA(VLOOKUP($C534,[1]akclindata!$A:$U,18,FALSE),"NA")</f>
        <v>NA</v>
      </c>
      <c r="BE534" s="1" t="str">
        <f>_xlfn.IFNA(VLOOKUP($C534,[1]akclindata!$A:$U,19,FALSE),"NA")</f>
        <v>NA</v>
      </c>
      <c r="BF534" s="1" t="str">
        <f>_xlfn.IFNA(VLOOKUP($C534,[1]akclindata!$A:$U,20,FALSE),"NA")</f>
        <v>NA</v>
      </c>
      <c r="BG534" t="str">
        <f>_xlfn.IFNA(VLOOKUP($C534,[1]akclindata!$A:$U,21,FALSE),"NA")</f>
        <v>NA</v>
      </c>
      <c r="BH534" s="1" t="str">
        <f>_xlfn.IFNA(VLOOKUP($C534,[2]Sheet1!$1:$1048576,6,FALSE),_xlfn.IFNA(VLOOKUP($C534,'[2]Transfer 06.03.22'!$1:$1048576,7,FALSE),_xlfn.IFNA(VLOOKUP($C534,'[2]Transfer 06.08.22'!$1:$1048576,7,FALSE),"None")))</f>
        <v>None</v>
      </c>
    </row>
    <row r="535" spans="1:60" x14ac:dyDescent="0.25">
      <c r="A535" t="s">
        <v>1006</v>
      </c>
      <c r="C535" s="4" t="s">
        <v>1007</v>
      </c>
      <c r="D535">
        <v>1</v>
      </c>
      <c r="E535" s="5">
        <f>VLOOKUP($A535,[1]Sheet1!$1:$1048576,3,FALSE)</f>
        <v>3.6</v>
      </c>
      <c r="F535" s="1">
        <f>VLOOKUP(A535,[1]Sheet1!$1:$1048576,4,FALSE)</f>
        <v>44720</v>
      </c>
      <c r="G535" t="str">
        <f>_xlfn.IFNA(VLOOKUP($A535,[1]Sheet1!$1:$1048576,6,FALSE),"No")</f>
        <v>Yes</v>
      </c>
      <c r="H535" t="s">
        <v>49</v>
      </c>
      <c r="I535" s="1" t="str">
        <f>VLOOKUP($A535,[1]Sheet1!$1:$1048576,12,FALSE)</f>
        <v>HCC</v>
      </c>
      <c r="J535" t="s">
        <v>73</v>
      </c>
      <c r="K535" s="5">
        <v>2</v>
      </c>
      <c r="L535">
        <f>VLOOKUP($A535,[1]Sheet1!$1:$1048576,8,FALSE)</f>
        <v>72</v>
      </c>
      <c r="M535" s="1">
        <f>VLOOKUP($A535,[1]Sheet1!$1:$1048576,9,FALSE)</f>
        <v>44489</v>
      </c>
      <c r="N535" t="str">
        <f>VLOOKUP($A535,[1]Sheet1!$1:$1048576,10,FALSE)</f>
        <v>B</v>
      </c>
      <c r="O535" t="str">
        <f>VLOOKUP($A535,[1]Sheet1!$1:$1048576,11,FALSE)</f>
        <v>A</v>
      </c>
      <c r="P535">
        <f>_xlfn.IFNA(VLOOKUP($C535,[1]akclindata!$A:$U,17,FALSE),"NA")</f>
        <v>16723.099999999999</v>
      </c>
      <c r="Q535" t="s">
        <v>40</v>
      </c>
      <c r="S535">
        <f>_xlfn.IFNA(VLOOKUP($C535,[1]akclindata!$A:$U,14,FALSE),"NA")</f>
        <v>21.5</v>
      </c>
      <c r="T535" t="str">
        <f>_xlfn.IFNA(VLOOKUP($C535,[1]akclindata!$A:$U,16,FALSE),"NA")</f>
        <v>HCV Cirrhosis</v>
      </c>
      <c r="U535" t="str">
        <f>_xlfn.IFNA(VLOOKUP($C535,[1]akclindata!$A:$U,15,FALSE),"NA")</f>
        <v>B</v>
      </c>
      <c r="X535" s="1">
        <f>VLOOKUP($A535,[1]Sheet1!$1:$1048576,17,FALSE)</f>
        <v>44729</v>
      </c>
      <c r="Y535">
        <f>VLOOKUP($A535,[1]Sheet1!$1:$1048576,18,FALSE)</f>
        <v>19</v>
      </c>
      <c r="Z535" t="str">
        <f>VLOOKUP($A535,[1]Sheet1!$1:$1048576,19,FALSE)</f>
        <v>ZF</v>
      </c>
      <c r="AA535">
        <f>VLOOKUP($A535,[1]Sheet1!$1:$1048576,35,FALSE)</f>
        <v>26.125588235294117</v>
      </c>
      <c r="AB535">
        <f>VLOOKUP($A535,[1]Sheet1!$1:$1048576,40,FALSE)</f>
        <v>15</v>
      </c>
      <c r="AC535" s="1">
        <f>VLOOKUP($A535,[1]Sheet1!$1:$1048576,44,FALSE)</f>
        <v>44770</v>
      </c>
      <c r="AD535">
        <f>VLOOKUP($A535,[1]Sheet1!$1:$1048576,43,FALSE)</f>
        <v>17</v>
      </c>
      <c r="AE535">
        <f>VLOOKUP($A535,[1]Sheet1!$1:$1048576,46,FALSE)</f>
        <v>37</v>
      </c>
      <c r="AF535">
        <f>VLOOKUP($A535,[1]Sheet1!$1:$1048576,48,FALSE)</f>
        <v>4</v>
      </c>
      <c r="AG535" t="str">
        <f>VLOOKUP($A535,[1]Sheet1!$1:$1048576,49,FALSE)</f>
        <v>ZF</v>
      </c>
      <c r="AH535">
        <f>VLOOKUP($A535,[1]Sheet1!$1:$1048576,72,FALSE)</f>
        <v>3.42</v>
      </c>
      <c r="AI535" s="1">
        <f>VLOOKUP($A535,[1]Sheet1!$1:$1048576,74,FALSE)</f>
        <v>44781</v>
      </c>
      <c r="AV535">
        <f>_xlfn.IFNA(VLOOKUP($C535,[1]akclindata!$A:$U,17,FALSE),"NA")</f>
        <v>16723.099999999999</v>
      </c>
      <c r="AW535">
        <f>_xlfn.IFNA(VLOOKUP($C535,[1]akclindata!$A:$U,17,FALSE),"NA")</f>
        <v>16723.099999999999</v>
      </c>
      <c r="AX535" t="str">
        <f>_xlfn.IFNA(VLOOKUP($C535,[1]akclindata!$A:$U,7,FALSE),"NA")</f>
        <v>multiple</v>
      </c>
      <c r="AY535">
        <f>_xlfn.IFNA(VLOOKUP($C535,[1]akclindata!$A:$U,8,FALSE),"NA")</f>
        <v>11.5</v>
      </c>
      <c r="AZ535">
        <f>_xlfn.IFNA(VLOOKUP($C535,[1]akclindata!$A:$U,9,FALSE),"NA")</f>
        <v>13.4</v>
      </c>
      <c r="BA535" t="str">
        <f>_xlfn.IFNA(VLOOKUP($C535,[1]akclindata!$A:$U,10,FALSE),"NA")</f>
        <v>No</v>
      </c>
      <c r="BB535" t="str">
        <f>_xlfn.IFNA(VLOOKUP($C535,[1]akclindata!$A:$U,11,FALSE),"NA")</f>
        <v>No</v>
      </c>
      <c r="BC535" s="1">
        <f>_xlfn.IFNA(VLOOKUP($C535,[1]akclindata!$A:$U,6,FALSE),"NA")</f>
        <v>44461</v>
      </c>
      <c r="BD535" s="1" t="str">
        <f>_xlfn.IFNA(VLOOKUP($C535,[1]akclindata!$A:$U,18,FALSE),"NA")</f>
        <v>NA</v>
      </c>
      <c r="BE535" s="1">
        <f>_xlfn.IFNA(VLOOKUP($C535,[1]akclindata!$A:$U,19,FALSE),"NA")</f>
        <v>44728</v>
      </c>
      <c r="BF535" s="1" t="str">
        <f>_xlfn.IFNA(VLOOKUP($C535,[1]akclindata!$A:$U,20,FALSE),"NA")</f>
        <v>No</v>
      </c>
      <c r="BG535">
        <f>_xlfn.IFNA(VLOOKUP($C535,[1]akclindata!$A:$U,21,FALSE),"NA")</f>
        <v>0</v>
      </c>
      <c r="BH535" s="1" t="str">
        <f>_xlfn.IFNA(VLOOKUP($C535,[2]Sheet1!$1:$1048576,6,FALSE),_xlfn.IFNA(VLOOKUP($C535,'[2]Transfer 06.03.22'!$1:$1048576,7,FALSE),_xlfn.IFNA(VLOOKUP($C535,'[2]Transfer 06.08.22'!$1:$1048576,7,FALSE),"None")))</f>
        <v>No Prior Treatment</v>
      </c>
    </row>
    <row r="536" spans="1:60" x14ac:dyDescent="0.25">
      <c r="A536" t="s">
        <v>1008</v>
      </c>
      <c r="C536" s="4" t="s">
        <v>1007</v>
      </c>
      <c r="D536">
        <v>0</v>
      </c>
      <c r="E536" s="5">
        <f>VLOOKUP($A536,[1]Sheet1!$1:$1048576,3,FALSE)</f>
        <v>3</v>
      </c>
      <c r="F536" s="1">
        <f>VLOOKUP(A536,[1]Sheet1!$1:$1048576,4,FALSE)</f>
        <v>44720</v>
      </c>
      <c r="G536" t="str">
        <f>_xlfn.IFNA(VLOOKUP($A536,[1]Sheet1!$1:$1048576,6,FALSE),"No")</f>
        <v>Yes</v>
      </c>
      <c r="H536" t="s">
        <v>49</v>
      </c>
      <c r="I536" s="1" t="str">
        <f>VLOOKUP($A536,[1]Sheet1!$1:$1048576,12,FALSE)</f>
        <v>HCC</v>
      </c>
      <c r="J536" t="s">
        <v>73</v>
      </c>
      <c r="K536" s="5">
        <v>2</v>
      </c>
      <c r="L536">
        <f>VLOOKUP($A536,[1]Sheet1!$1:$1048576,8,FALSE)</f>
        <v>72</v>
      </c>
      <c r="M536" s="1">
        <f>VLOOKUP($A536,[1]Sheet1!$1:$1048576,9,FALSE)</f>
        <v>44489</v>
      </c>
      <c r="N536" t="str">
        <f>VLOOKUP($A536,[1]Sheet1!$1:$1048576,10,FALSE)</f>
        <v>B</v>
      </c>
      <c r="O536" t="str">
        <f>VLOOKUP($A536,[1]Sheet1!$1:$1048576,11,FALSE)</f>
        <v>A</v>
      </c>
      <c r="P536">
        <f>_xlfn.IFNA(VLOOKUP($C536,[1]akclindata!$A:$U,17,FALSE),"NA")</f>
        <v>16723.099999999999</v>
      </c>
      <c r="Q536" t="s">
        <v>40</v>
      </c>
      <c r="S536">
        <f>_xlfn.IFNA(VLOOKUP($C536,[1]akclindata!$A:$U,14,FALSE),"NA")</f>
        <v>21.5</v>
      </c>
      <c r="T536" t="str">
        <f>_xlfn.IFNA(VLOOKUP($C536,[1]akclindata!$A:$U,16,FALSE),"NA")</f>
        <v>HCV Cirrhosis</v>
      </c>
      <c r="U536" t="str">
        <f>_xlfn.IFNA(VLOOKUP($C536,[1]akclindata!$A:$U,15,FALSE),"NA")</f>
        <v>B</v>
      </c>
      <c r="X536" s="1">
        <f>VLOOKUP($A536,[1]Sheet1!$1:$1048576,17,FALSE)</f>
        <v>44729</v>
      </c>
      <c r="Y536">
        <f>VLOOKUP($A536,[1]Sheet1!$1:$1048576,18,FALSE)</f>
        <v>19</v>
      </c>
      <c r="Z536" t="str">
        <f>VLOOKUP($A536,[1]Sheet1!$1:$1048576,19,FALSE)</f>
        <v>ZF</v>
      </c>
      <c r="AA536">
        <f>VLOOKUP($A536,[1]Sheet1!$1:$1048576,35,FALSE)</f>
        <v>116.43303571428572</v>
      </c>
      <c r="AB536">
        <f>VLOOKUP($A536,[1]Sheet1!$1:$1048576,40,FALSE)</f>
        <v>15</v>
      </c>
      <c r="AC536" s="1">
        <f>VLOOKUP($A536,[1]Sheet1!$1:$1048576,44,FALSE)</f>
        <v>44770</v>
      </c>
      <c r="AD536">
        <f>VLOOKUP($A536,[1]Sheet1!$1:$1048576,43,FALSE)</f>
        <v>17</v>
      </c>
      <c r="AE536">
        <f>VLOOKUP($A536,[1]Sheet1!$1:$1048576,46,FALSE)</f>
        <v>38</v>
      </c>
      <c r="AF536">
        <f>VLOOKUP($A536,[1]Sheet1!$1:$1048576,48,FALSE)</f>
        <v>4</v>
      </c>
      <c r="AG536" t="str">
        <f>VLOOKUP($A536,[1]Sheet1!$1:$1048576,49,FALSE)</f>
        <v>ZF</v>
      </c>
      <c r="AH536">
        <f>VLOOKUP($A536,[1]Sheet1!$1:$1048576,72,FALSE)</f>
        <v>1.21</v>
      </c>
      <c r="AI536" s="1">
        <f>VLOOKUP($A536,[1]Sheet1!$1:$1048576,74,FALSE)</f>
        <v>44781</v>
      </c>
      <c r="AV536">
        <f>_xlfn.IFNA(VLOOKUP($C536,[1]akclindata!$A:$U,17,FALSE),"NA")</f>
        <v>16723.099999999999</v>
      </c>
      <c r="AW536">
        <f>_xlfn.IFNA(VLOOKUP($C536,[1]akclindata!$A:$U,17,FALSE),"NA")</f>
        <v>16723.099999999999</v>
      </c>
      <c r="AX536" t="str">
        <f>_xlfn.IFNA(VLOOKUP($C536,[1]akclindata!$A:$U,7,FALSE),"NA")</f>
        <v>multiple</v>
      </c>
      <c r="AY536">
        <f>_xlfn.IFNA(VLOOKUP($C536,[1]akclindata!$A:$U,8,FALSE),"NA")</f>
        <v>11.5</v>
      </c>
      <c r="AZ536">
        <f>_xlfn.IFNA(VLOOKUP($C536,[1]akclindata!$A:$U,9,FALSE),"NA")</f>
        <v>13.4</v>
      </c>
      <c r="BA536" t="str">
        <f>_xlfn.IFNA(VLOOKUP($C536,[1]akclindata!$A:$U,10,FALSE),"NA")</f>
        <v>No</v>
      </c>
      <c r="BB536" t="str">
        <f>_xlfn.IFNA(VLOOKUP($C536,[1]akclindata!$A:$U,11,FALSE),"NA")</f>
        <v>No</v>
      </c>
      <c r="BC536" s="1">
        <f>_xlfn.IFNA(VLOOKUP($C536,[1]akclindata!$A:$U,6,FALSE),"NA")</f>
        <v>44461</v>
      </c>
      <c r="BD536" s="1" t="str">
        <f>_xlfn.IFNA(VLOOKUP($C536,[1]akclindata!$A:$U,18,FALSE),"NA")</f>
        <v>NA</v>
      </c>
      <c r="BE536" s="1">
        <f>_xlfn.IFNA(VLOOKUP($C536,[1]akclindata!$A:$U,19,FALSE),"NA")</f>
        <v>44728</v>
      </c>
      <c r="BF536" s="1" t="str">
        <f>_xlfn.IFNA(VLOOKUP($C536,[1]akclindata!$A:$U,20,FALSE),"NA")</f>
        <v>No</v>
      </c>
      <c r="BG536">
        <f>_xlfn.IFNA(VLOOKUP($C536,[1]akclindata!$A:$U,21,FALSE),"NA")</f>
        <v>0</v>
      </c>
      <c r="BH536" s="1" t="str">
        <f>_xlfn.IFNA(VLOOKUP($C536,[2]Sheet1!$1:$1048576,6,FALSE),_xlfn.IFNA(VLOOKUP($C536,'[2]Transfer 06.03.22'!$1:$1048576,7,FALSE),_xlfn.IFNA(VLOOKUP($C536,'[2]Transfer 06.08.22'!$1:$1048576,7,FALSE),"None")))</f>
        <v>No Prior Treatment</v>
      </c>
    </row>
    <row r="537" spans="1:60" x14ac:dyDescent="0.25">
      <c r="A537" t="s">
        <v>1009</v>
      </c>
      <c r="C537" s="4" t="s">
        <v>1007</v>
      </c>
      <c r="D537">
        <v>0</v>
      </c>
      <c r="E537" s="5">
        <f>VLOOKUP($A537,[1]Sheet1!$1:$1048576,3,FALSE)</f>
        <v>3.6</v>
      </c>
      <c r="F537" s="1">
        <f>VLOOKUP(A537,[1]Sheet1!$1:$1048576,4,FALSE)</f>
        <v>44720</v>
      </c>
      <c r="G537" t="str">
        <f>_xlfn.IFNA(VLOOKUP($A537,[1]Sheet1!$1:$1048576,6,FALSE),"No")</f>
        <v>Yes</v>
      </c>
      <c r="H537" t="s">
        <v>49</v>
      </c>
      <c r="I537" s="1" t="str">
        <f>VLOOKUP($A537,[1]Sheet1!$1:$1048576,12,FALSE)</f>
        <v>HCC</v>
      </c>
      <c r="J537" t="s">
        <v>73</v>
      </c>
      <c r="K537" s="5">
        <v>2</v>
      </c>
      <c r="L537">
        <f>VLOOKUP($A537,[1]Sheet1!$1:$1048576,8,FALSE)</f>
        <v>72</v>
      </c>
      <c r="M537" s="1">
        <f>VLOOKUP($A537,[1]Sheet1!$1:$1048576,9,FALSE)</f>
        <v>44489</v>
      </c>
      <c r="N537" t="str">
        <f>VLOOKUP($A537,[1]Sheet1!$1:$1048576,10,FALSE)</f>
        <v>B</v>
      </c>
      <c r="O537" t="str">
        <f>VLOOKUP($A537,[1]Sheet1!$1:$1048576,11,FALSE)</f>
        <v>A</v>
      </c>
      <c r="P537">
        <f>_xlfn.IFNA(VLOOKUP($C537,[1]akclindata!$A:$U,17,FALSE),"NA")</f>
        <v>16723.099999999999</v>
      </c>
      <c r="Q537" t="s">
        <v>40</v>
      </c>
      <c r="S537">
        <f>_xlfn.IFNA(VLOOKUP($C537,[1]akclindata!$A:$U,14,FALSE),"NA")</f>
        <v>21.5</v>
      </c>
      <c r="T537" t="str">
        <f>_xlfn.IFNA(VLOOKUP($C537,[1]akclindata!$A:$U,16,FALSE),"NA")</f>
        <v>HCV Cirrhosis</v>
      </c>
      <c r="U537" t="str">
        <f>_xlfn.IFNA(VLOOKUP($C537,[1]akclindata!$A:$U,15,FALSE),"NA")</f>
        <v>B</v>
      </c>
      <c r="X537" s="1">
        <f>VLOOKUP($A537,[1]Sheet1!$1:$1048576,17,FALSE)</f>
        <v>44729</v>
      </c>
      <c r="Y537">
        <f>VLOOKUP($A537,[1]Sheet1!$1:$1048576,18,FALSE)</f>
        <v>19</v>
      </c>
      <c r="Z537" t="str">
        <f>VLOOKUP($A537,[1]Sheet1!$1:$1048576,19,FALSE)</f>
        <v>ZF</v>
      </c>
      <c r="AA537">
        <f>VLOOKUP($A537,[1]Sheet1!$1:$1048576,35,FALSE)</f>
        <v>63.536999999999999</v>
      </c>
      <c r="AB537">
        <f>VLOOKUP($A537,[1]Sheet1!$1:$1048576,40,FALSE)</f>
        <v>15</v>
      </c>
      <c r="AC537" s="1">
        <f>VLOOKUP($A537,[1]Sheet1!$1:$1048576,44,FALSE)</f>
        <v>44770</v>
      </c>
      <c r="AD537">
        <f>VLOOKUP($A537,[1]Sheet1!$1:$1048576,43,FALSE)</f>
        <v>17</v>
      </c>
      <c r="AE537">
        <f>VLOOKUP($A537,[1]Sheet1!$1:$1048576,46,FALSE)</f>
        <v>39</v>
      </c>
      <c r="AF537">
        <f>VLOOKUP($A537,[1]Sheet1!$1:$1048576,48,FALSE)</f>
        <v>4</v>
      </c>
      <c r="AG537" t="str">
        <f>VLOOKUP($A537,[1]Sheet1!$1:$1048576,49,FALSE)</f>
        <v>ZF</v>
      </c>
      <c r="AH537">
        <f>VLOOKUP($A537,[1]Sheet1!$1:$1048576,72,FALSE)</f>
        <v>4.0350000000000001</v>
      </c>
      <c r="AI537" s="1">
        <f>VLOOKUP($A537,[1]Sheet1!$1:$1048576,74,FALSE)</f>
        <v>44781</v>
      </c>
      <c r="AV537">
        <f>_xlfn.IFNA(VLOOKUP($C537,[1]akclindata!$A:$U,17,FALSE),"NA")</f>
        <v>16723.099999999999</v>
      </c>
      <c r="AW537">
        <f>_xlfn.IFNA(VLOOKUP($C537,[1]akclindata!$A:$U,17,FALSE),"NA")</f>
        <v>16723.099999999999</v>
      </c>
      <c r="AX537" t="str">
        <f>_xlfn.IFNA(VLOOKUP($C537,[1]akclindata!$A:$U,7,FALSE),"NA")</f>
        <v>multiple</v>
      </c>
      <c r="AY537">
        <f>_xlfn.IFNA(VLOOKUP($C537,[1]akclindata!$A:$U,8,FALSE),"NA")</f>
        <v>11.5</v>
      </c>
      <c r="AZ537">
        <f>_xlfn.IFNA(VLOOKUP($C537,[1]akclindata!$A:$U,9,FALSE),"NA")</f>
        <v>13.4</v>
      </c>
      <c r="BA537" t="str">
        <f>_xlfn.IFNA(VLOOKUP($C537,[1]akclindata!$A:$U,10,FALSE),"NA")</f>
        <v>No</v>
      </c>
      <c r="BB537" t="str">
        <f>_xlfn.IFNA(VLOOKUP($C537,[1]akclindata!$A:$U,11,FALSE),"NA")</f>
        <v>No</v>
      </c>
      <c r="BC537" s="1">
        <f>_xlfn.IFNA(VLOOKUP($C537,[1]akclindata!$A:$U,6,FALSE),"NA")</f>
        <v>44461</v>
      </c>
      <c r="BD537" s="1" t="str">
        <f>_xlfn.IFNA(VLOOKUP($C537,[1]akclindata!$A:$U,18,FALSE),"NA")</f>
        <v>NA</v>
      </c>
      <c r="BE537" s="1">
        <f>_xlfn.IFNA(VLOOKUP($C537,[1]akclindata!$A:$U,19,FALSE),"NA")</f>
        <v>44728</v>
      </c>
      <c r="BF537" s="1" t="str">
        <f>_xlfn.IFNA(VLOOKUP($C537,[1]akclindata!$A:$U,20,FALSE),"NA")</f>
        <v>No</v>
      </c>
      <c r="BG537">
        <f>_xlfn.IFNA(VLOOKUP($C537,[1]akclindata!$A:$U,21,FALSE),"NA")</f>
        <v>0</v>
      </c>
      <c r="BH537" s="1" t="str">
        <f>_xlfn.IFNA(VLOOKUP($C537,[2]Sheet1!$1:$1048576,6,FALSE),_xlfn.IFNA(VLOOKUP($C537,'[2]Transfer 06.03.22'!$1:$1048576,7,FALSE),_xlfn.IFNA(VLOOKUP($C537,'[2]Transfer 06.08.22'!$1:$1048576,7,FALSE),"None")))</f>
        <v>No Prior Treatment</v>
      </c>
    </row>
    <row r="538" spans="1:60" x14ac:dyDescent="0.25">
      <c r="A538" t="s">
        <v>1010</v>
      </c>
      <c r="C538" s="4" t="s">
        <v>1011</v>
      </c>
      <c r="D538">
        <v>1</v>
      </c>
      <c r="E538" s="5">
        <f>VLOOKUP($A538,[1]Sheet1!$1:$1048576,3,FALSE)</f>
        <v>2</v>
      </c>
      <c r="F538" s="1">
        <f>VLOOKUP(A538,[1]Sheet1!$1:$1048576,4,FALSE)</f>
        <v>44720</v>
      </c>
      <c r="G538" t="str">
        <f>_xlfn.IFNA(VLOOKUP($A538,[1]Sheet1!$1:$1048576,6,FALSE),"No")</f>
        <v>Yes</v>
      </c>
      <c r="H538" t="s">
        <v>49</v>
      </c>
      <c r="I538" s="1" t="str">
        <f>VLOOKUP($A538,[1]Sheet1!$1:$1048576,12,FALSE)</f>
        <v>HCC</v>
      </c>
      <c r="J538" t="s">
        <v>73</v>
      </c>
      <c r="K538" s="5">
        <v>2</v>
      </c>
      <c r="L538">
        <f>VLOOKUP($A538,[1]Sheet1!$1:$1048576,8,FALSE)</f>
        <v>88</v>
      </c>
      <c r="M538" s="1">
        <f>VLOOKUP($A538,[1]Sheet1!$1:$1048576,9,FALSE)</f>
        <v>42247</v>
      </c>
      <c r="N538" t="str">
        <f>VLOOKUP($A538,[1]Sheet1!$1:$1048576,10,FALSE)</f>
        <v>C</v>
      </c>
      <c r="O538" t="str">
        <f>VLOOKUP($A538,[1]Sheet1!$1:$1048576,11,FALSE)</f>
        <v>B</v>
      </c>
      <c r="P538">
        <f>_xlfn.IFNA(VLOOKUP($C538,[1]akclindata!$A:$U,17,FALSE),"NA")</f>
        <v>319</v>
      </c>
      <c r="Q538" t="s">
        <v>40</v>
      </c>
      <c r="S538">
        <f>_xlfn.IFNA(VLOOKUP($C538,[1]akclindata!$A:$U,14,FALSE),"NA")</f>
        <v>20.399999999999999</v>
      </c>
      <c r="T538" t="str">
        <f>_xlfn.IFNA(VLOOKUP($C538,[1]akclindata!$A:$U,16,FALSE),"NA")</f>
        <v>HBV Cirrhosis</v>
      </c>
      <c r="U538" t="str">
        <f>_xlfn.IFNA(VLOOKUP($C538,[1]akclindata!$A:$U,15,FALSE),"NA")</f>
        <v>A</v>
      </c>
      <c r="X538" s="1">
        <f>VLOOKUP($A538,[1]Sheet1!$1:$1048576,17,FALSE)</f>
        <v>44729</v>
      </c>
      <c r="Y538">
        <f>VLOOKUP($A538,[1]Sheet1!$1:$1048576,18,FALSE)</f>
        <v>19</v>
      </c>
      <c r="Z538" t="str">
        <f>VLOOKUP($A538,[1]Sheet1!$1:$1048576,19,FALSE)</f>
        <v>ZF</v>
      </c>
      <c r="AA538">
        <f>VLOOKUP($A538,[1]Sheet1!$1:$1048576,35,FALSE)</f>
        <v>11.84675</v>
      </c>
      <c r="AB538">
        <f>VLOOKUP($A538,[1]Sheet1!$1:$1048576,40,FALSE)</f>
        <v>15</v>
      </c>
      <c r="AC538" s="1">
        <f>VLOOKUP($A538,[1]Sheet1!$1:$1048576,44,FALSE)</f>
        <v>44770</v>
      </c>
      <c r="AD538">
        <f>VLOOKUP($A538,[1]Sheet1!$1:$1048576,43,FALSE)</f>
        <v>17</v>
      </c>
      <c r="AE538">
        <f>VLOOKUP($A538,[1]Sheet1!$1:$1048576,46,FALSE)</f>
        <v>40</v>
      </c>
      <c r="AF538">
        <f>VLOOKUP($A538,[1]Sheet1!$1:$1048576,48,FALSE)</f>
        <v>4</v>
      </c>
      <c r="AG538" t="str">
        <f>VLOOKUP($A538,[1]Sheet1!$1:$1048576,49,FALSE)</f>
        <v>ZF</v>
      </c>
      <c r="AH538">
        <f>VLOOKUP($A538,[1]Sheet1!$1:$1048576,72,FALSE)</f>
        <v>7.9149999999999991</v>
      </c>
      <c r="AI538" s="1">
        <f>VLOOKUP($A538,[1]Sheet1!$1:$1048576,74,FALSE)</f>
        <v>44781</v>
      </c>
      <c r="AV538">
        <f>_xlfn.IFNA(VLOOKUP($C538,[1]akclindata!$A:$U,17,FALSE),"NA")</f>
        <v>319</v>
      </c>
      <c r="AW538">
        <f>_xlfn.IFNA(VLOOKUP($C538,[1]akclindata!$A:$U,17,FALSE),"NA")</f>
        <v>319</v>
      </c>
      <c r="AX538" t="str">
        <f>_xlfn.IFNA(VLOOKUP($C538,[1]akclindata!$A:$U,7,FALSE),"NA")</f>
        <v>multiple</v>
      </c>
      <c r="AY538">
        <f>_xlfn.IFNA(VLOOKUP($C538,[1]akclindata!$A:$U,8,FALSE),"NA")</f>
        <v>4</v>
      </c>
      <c r="AZ538">
        <f>_xlfn.IFNA(VLOOKUP($C538,[1]akclindata!$A:$U,9,FALSE),"NA")</f>
        <v>3.3</v>
      </c>
      <c r="BA538" t="str">
        <f>_xlfn.IFNA(VLOOKUP($C538,[1]akclindata!$A:$U,10,FALSE),"NA")</f>
        <v>Yes</v>
      </c>
      <c r="BB538" t="str">
        <f>_xlfn.IFNA(VLOOKUP($C538,[1]akclindata!$A:$U,11,FALSE),"NA")</f>
        <v>No</v>
      </c>
      <c r="BC538" s="1">
        <f>_xlfn.IFNA(VLOOKUP($C538,[1]akclindata!$A:$U,6,FALSE),"NA")</f>
        <v>42240</v>
      </c>
      <c r="BD538" s="1" t="str">
        <f>_xlfn.IFNA(VLOOKUP($C538,[1]akclindata!$A:$U,18,FALSE),"NA")</f>
        <v>NA</v>
      </c>
      <c r="BE538" s="1">
        <f>_xlfn.IFNA(VLOOKUP($C538,[1]akclindata!$A:$U,19,FALSE),"NA")</f>
        <v>42269</v>
      </c>
      <c r="BF538" s="1" t="str">
        <f>_xlfn.IFNA(VLOOKUP($C538,[1]akclindata!$A:$U,20,FALSE),"NA")</f>
        <v>Yes</v>
      </c>
      <c r="BG538">
        <f>_xlfn.IFNA(VLOOKUP($C538,[1]akclindata!$A:$U,21,FALSE),"NA")</f>
        <v>0</v>
      </c>
      <c r="BH538" s="1">
        <f>_xlfn.IFNA(VLOOKUP($C538,[2]Sheet1!$1:$1048576,6,FALSE),_xlfn.IFNA(VLOOKUP($C538,'[2]Transfer 06.03.22'!$1:$1048576,7,FALSE),_xlfn.IFNA(VLOOKUP($C538,'[2]Transfer 06.08.22'!$1:$1048576,7,FALSE),"None")))</f>
        <v>41866</v>
      </c>
    </row>
    <row r="539" spans="1:60" x14ac:dyDescent="0.25">
      <c r="A539" t="s">
        <v>1012</v>
      </c>
      <c r="C539" s="4" t="s">
        <v>1013</v>
      </c>
      <c r="D539">
        <v>1</v>
      </c>
      <c r="E539" s="5">
        <f>VLOOKUP($A539,[1]Sheet1!$1:$1048576,3,FALSE)</f>
        <v>2</v>
      </c>
      <c r="F539" s="1">
        <f>VLOOKUP(A539,[1]Sheet1!$1:$1048576,4,FALSE)</f>
        <v>44720</v>
      </c>
      <c r="G539" t="str">
        <f>_xlfn.IFNA(VLOOKUP($A539,[1]Sheet1!$1:$1048576,6,FALSE),"No")</f>
        <v>Yes</v>
      </c>
      <c r="H539" t="s">
        <v>49</v>
      </c>
      <c r="I539" s="1" t="str">
        <f>VLOOKUP($A539,[1]Sheet1!$1:$1048576,12,FALSE)</f>
        <v>HCC</v>
      </c>
      <c r="J539" t="s">
        <v>73</v>
      </c>
      <c r="K539" s="5">
        <v>2</v>
      </c>
      <c r="L539">
        <f>VLOOKUP($A539,[1]Sheet1!$1:$1048576,8,FALSE)</f>
        <v>77</v>
      </c>
      <c r="M539" s="1">
        <f>VLOOKUP($A539,[1]Sheet1!$1:$1048576,9,FALSE)</f>
        <v>42320</v>
      </c>
      <c r="N539" t="str">
        <f>VLOOKUP($A539,[1]Sheet1!$1:$1048576,10,FALSE)</f>
        <v>C</v>
      </c>
      <c r="O539" t="str">
        <f>VLOOKUP($A539,[1]Sheet1!$1:$1048576,11,FALSE)</f>
        <v>A</v>
      </c>
      <c r="P539">
        <f>_xlfn.IFNA(VLOOKUP($C539,[1]akclindata!$A:$U,17,FALSE),"NA")</f>
        <v>4.7</v>
      </c>
      <c r="Q539" t="s">
        <v>40</v>
      </c>
      <c r="S539">
        <f>_xlfn.IFNA(VLOOKUP($C539,[1]akclindata!$A:$U,14,FALSE),"NA")</f>
        <v>28.3</v>
      </c>
      <c r="T539" t="str">
        <f>_xlfn.IFNA(VLOOKUP($C539,[1]akclindata!$A:$U,16,FALSE),"NA")</f>
        <v>Hemochomatosis</v>
      </c>
      <c r="U539" t="str">
        <f>_xlfn.IFNA(VLOOKUP($C539,[1]akclindata!$A:$U,15,FALSE),"NA")</f>
        <v>W</v>
      </c>
      <c r="X539" s="1">
        <f>VLOOKUP($A539,[1]Sheet1!$1:$1048576,17,FALSE)</f>
        <v>44729</v>
      </c>
      <c r="Y539">
        <f>VLOOKUP($A539,[1]Sheet1!$1:$1048576,18,FALSE)</f>
        <v>20</v>
      </c>
      <c r="Z539" t="str">
        <f>VLOOKUP($A539,[1]Sheet1!$1:$1048576,19,FALSE)</f>
        <v>ZF</v>
      </c>
      <c r="AA539">
        <f>VLOOKUP($A539,[1]Sheet1!$1:$1048576,35,FALSE)</f>
        <v>8.0347500000000007</v>
      </c>
      <c r="AB539">
        <f>VLOOKUP($A539,[1]Sheet1!$1:$1048576,40,FALSE)</f>
        <v>15</v>
      </c>
      <c r="AC539" s="1">
        <f>VLOOKUP($A539,[1]Sheet1!$1:$1048576,44,FALSE)</f>
        <v>44770</v>
      </c>
      <c r="AD539">
        <f>VLOOKUP($A539,[1]Sheet1!$1:$1048576,43,FALSE)</f>
        <v>17</v>
      </c>
      <c r="AE539">
        <f>VLOOKUP($A539,[1]Sheet1!$1:$1048576,46,FALSE)</f>
        <v>41</v>
      </c>
      <c r="AF539">
        <f>VLOOKUP($A539,[1]Sheet1!$1:$1048576,48,FALSE)</f>
        <v>4</v>
      </c>
      <c r="AG539" t="str">
        <f>VLOOKUP($A539,[1]Sheet1!$1:$1048576,49,FALSE)</f>
        <v>ZF</v>
      </c>
      <c r="AH539">
        <f>VLOOKUP($A539,[1]Sheet1!$1:$1048576,72,FALSE)</f>
        <v>3.585</v>
      </c>
      <c r="AI539" s="1">
        <f>VLOOKUP($A539,[1]Sheet1!$1:$1048576,74,FALSE)</f>
        <v>44781</v>
      </c>
      <c r="AV539">
        <f>_xlfn.IFNA(VLOOKUP($C539,[1]akclindata!$A:$U,17,FALSE),"NA")</f>
        <v>4.7</v>
      </c>
      <c r="AW539">
        <f>_xlfn.IFNA(VLOOKUP($C539,[1]akclindata!$A:$U,17,FALSE),"NA")</f>
        <v>4.7</v>
      </c>
      <c r="AX539" t="str">
        <f>_xlfn.IFNA(VLOOKUP($C539,[1]akclindata!$A:$U,7,FALSE),"NA")</f>
        <v>multiple</v>
      </c>
      <c r="AY539">
        <f>_xlfn.IFNA(VLOOKUP($C539,[1]akclindata!$A:$U,8,FALSE),"NA")</f>
        <v>8.8000000000000007</v>
      </c>
      <c r="AZ539">
        <f>_xlfn.IFNA(VLOOKUP($C539,[1]akclindata!$A:$U,9,FALSE),"NA")</f>
        <v>7.9</v>
      </c>
      <c r="BA539" t="str">
        <f>_xlfn.IFNA(VLOOKUP($C539,[1]akclindata!$A:$U,10,FALSE),"NA")</f>
        <v>Yes</v>
      </c>
      <c r="BB539" t="str">
        <f>_xlfn.IFNA(VLOOKUP($C539,[1]akclindata!$A:$U,11,FALSE),"NA")</f>
        <v>Yes</v>
      </c>
      <c r="BC539" s="1">
        <f>_xlfn.IFNA(VLOOKUP($C539,[1]akclindata!$A:$U,6,FALSE),"NA")</f>
        <v>42312</v>
      </c>
      <c r="BD539" s="1" t="str">
        <f>_xlfn.IFNA(VLOOKUP($C539,[1]akclindata!$A:$U,18,FALSE),"NA")</f>
        <v>NA</v>
      </c>
      <c r="BE539" s="1">
        <f>_xlfn.IFNA(VLOOKUP($C539,[1]akclindata!$A:$U,19,FALSE),"NA")</f>
        <v>42797</v>
      </c>
      <c r="BF539" s="1" t="str">
        <f>_xlfn.IFNA(VLOOKUP($C539,[1]akclindata!$A:$U,20,FALSE),"NA")</f>
        <v>Most likely yes</v>
      </c>
      <c r="BG539">
        <f>_xlfn.IFNA(VLOOKUP($C539,[1]akclindata!$A:$U,21,FALSE),"NA")</f>
        <v>0</v>
      </c>
      <c r="BH539" s="1">
        <f>_xlfn.IFNA(VLOOKUP($C539,[2]Sheet1!$1:$1048576,6,FALSE),_xlfn.IFNA(VLOOKUP($C539,'[2]Transfer 06.03.22'!$1:$1048576,7,FALSE),_xlfn.IFNA(VLOOKUP($C539,'[2]Transfer 06.08.22'!$1:$1048576,7,FALSE),"None")))</f>
        <v>42166</v>
      </c>
    </row>
    <row r="540" spans="1:60" x14ac:dyDescent="0.25">
      <c r="A540" t="s">
        <v>1014</v>
      </c>
      <c r="C540" s="4" t="s">
        <v>1015</v>
      </c>
      <c r="D540">
        <v>1</v>
      </c>
      <c r="E540" s="5">
        <f>VLOOKUP($A540,[1]Sheet1!$1:$1048576,3,FALSE)</f>
        <v>2</v>
      </c>
      <c r="F540" s="1">
        <f>VLOOKUP(A540,[1]Sheet1!$1:$1048576,4,FALSE)</f>
        <v>44720</v>
      </c>
      <c r="G540" t="str">
        <f>_xlfn.IFNA(VLOOKUP($A540,[1]Sheet1!$1:$1048576,6,FALSE),"No")</f>
        <v>Yes</v>
      </c>
      <c r="H540" t="s">
        <v>49</v>
      </c>
      <c r="I540" s="1" t="str">
        <f>VLOOKUP($A540,[1]Sheet1!$1:$1048576,12,FALSE)</f>
        <v>HCC</v>
      </c>
      <c r="J540" t="s">
        <v>73</v>
      </c>
      <c r="K540" s="5">
        <v>1</v>
      </c>
      <c r="L540">
        <f>VLOOKUP($A540,[1]Sheet1!$1:$1048576,8,FALSE)</f>
        <v>60</v>
      </c>
      <c r="M540" s="1">
        <f>VLOOKUP($A540,[1]Sheet1!$1:$1048576,9,FALSE)</f>
        <v>43416</v>
      </c>
      <c r="N540" t="str">
        <f>VLOOKUP($A540,[1]Sheet1!$1:$1048576,10,FALSE)</f>
        <v>C</v>
      </c>
      <c r="O540" t="str">
        <f>VLOOKUP($A540,[1]Sheet1!$1:$1048576,11,FALSE)</f>
        <v>A</v>
      </c>
      <c r="P540">
        <f>_xlfn.IFNA(VLOOKUP($C540,[1]akclindata!$A:$U,17,FALSE),"NA")</f>
        <v>1700.7</v>
      </c>
      <c r="Q540" t="s">
        <v>40</v>
      </c>
      <c r="S540">
        <f>_xlfn.IFNA(VLOOKUP($C540,[1]akclindata!$A:$U,14,FALSE),"NA")</f>
        <v>24.05</v>
      </c>
      <c r="T540" t="str">
        <f>_xlfn.IFNA(VLOOKUP($C540,[1]akclindata!$A:$U,16,FALSE),"NA")</f>
        <v>HCV Cirrhosis</v>
      </c>
      <c r="U540" t="str">
        <f>_xlfn.IFNA(VLOOKUP($C540,[1]akclindata!$A:$U,15,FALSE),"NA")</f>
        <v>B</v>
      </c>
      <c r="X540" s="1">
        <f>VLOOKUP($A540,[1]Sheet1!$1:$1048576,17,FALSE)</f>
        <v>44729</v>
      </c>
      <c r="Y540">
        <f>VLOOKUP($A540,[1]Sheet1!$1:$1048576,18,FALSE)</f>
        <v>20</v>
      </c>
      <c r="Z540" t="str">
        <f>VLOOKUP($A540,[1]Sheet1!$1:$1048576,19,FALSE)</f>
        <v>ZF</v>
      </c>
      <c r="AA540">
        <f>VLOOKUP($A540,[1]Sheet1!$1:$1048576,35,FALSE)</f>
        <v>4.7502500000000003</v>
      </c>
      <c r="AB540">
        <f>VLOOKUP($A540,[1]Sheet1!$1:$1048576,40,FALSE)</f>
        <v>9.5005000000000006</v>
      </c>
      <c r="AC540" s="1">
        <f>VLOOKUP($A540,[1]Sheet1!$1:$1048576,44,FALSE)</f>
        <v>44770</v>
      </c>
      <c r="AD540">
        <f>VLOOKUP($A540,[1]Sheet1!$1:$1048576,43,FALSE)</f>
        <v>17</v>
      </c>
      <c r="AE540">
        <f>VLOOKUP($A540,[1]Sheet1!$1:$1048576,46,FALSE)</f>
        <v>42</v>
      </c>
      <c r="AF540">
        <f>VLOOKUP($A540,[1]Sheet1!$1:$1048576,48,FALSE)</f>
        <v>4</v>
      </c>
      <c r="AG540" t="str">
        <f>VLOOKUP($A540,[1]Sheet1!$1:$1048576,49,FALSE)</f>
        <v>ZF</v>
      </c>
      <c r="AH540">
        <f>VLOOKUP($A540,[1]Sheet1!$1:$1048576,72,FALSE)</f>
        <v>2.93</v>
      </c>
      <c r="AI540" s="1">
        <f>VLOOKUP($A540,[1]Sheet1!$1:$1048576,74,FALSE)</f>
        <v>44781</v>
      </c>
      <c r="AV540">
        <f>_xlfn.IFNA(VLOOKUP($C540,[1]akclindata!$A:$U,17,FALSE),"NA")</f>
        <v>1700.7</v>
      </c>
      <c r="AW540">
        <f>_xlfn.IFNA(VLOOKUP($C540,[1]akclindata!$A:$U,17,FALSE),"NA")</f>
        <v>1700.7</v>
      </c>
      <c r="AX540">
        <f>_xlfn.IFNA(VLOOKUP($C540,[1]akclindata!$A:$U,7,FALSE),"NA")</f>
        <v>1</v>
      </c>
      <c r="AY540">
        <f>_xlfn.IFNA(VLOOKUP($C540,[1]akclindata!$A:$U,8,FALSE),"NA")</f>
        <v>4.7</v>
      </c>
      <c r="AZ540">
        <f>_xlfn.IFNA(VLOOKUP($C540,[1]akclindata!$A:$U,9,FALSE),"NA")</f>
        <v>4</v>
      </c>
      <c r="BA540" t="str">
        <f>_xlfn.IFNA(VLOOKUP($C540,[1]akclindata!$A:$U,10,FALSE),"NA")</f>
        <v>Yes</v>
      </c>
      <c r="BB540" t="str">
        <f>_xlfn.IFNA(VLOOKUP($C540,[1]akclindata!$A:$U,11,FALSE),"NA")</f>
        <v>No</v>
      </c>
      <c r="BC540" s="1">
        <f>_xlfn.IFNA(VLOOKUP($C540,[1]akclindata!$A:$U,6,FALSE),"NA")</f>
        <v>42706</v>
      </c>
      <c r="BD540" s="1" t="str">
        <f>_xlfn.IFNA(VLOOKUP($C540,[1]akclindata!$A:$U,18,FALSE),"NA")</f>
        <v>NA</v>
      </c>
      <c r="BE540" s="1">
        <f>_xlfn.IFNA(VLOOKUP($C540,[1]akclindata!$A:$U,19,FALSE),"NA")</f>
        <v>44726</v>
      </c>
      <c r="BF540" s="1" t="str">
        <f>_xlfn.IFNA(VLOOKUP($C540,[1]akclindata!$A:$U,20,FALSE),"NA")</f>
        <v>No</v>
      </c>
      <c r="BG540">
        <f>_xlfn.IFNA(VLOOKUP($C540,[1]akclindata!$A:$U,21,FALSE),"NA")</f>
        <v>0</v>
      </c>
      <c r="BH540" s="1" t="str">
        <f>_xlfn.IFNA(VLOOKUP($C540,[2]Sheet1!$1:$1048576,6,FALSE),_xlfn.IFNA(VLOOKUP($C540,'[2]Transfer 06.03.22'!$1:$1048576,7,FALSE),_xlfn.IFNA(VLOOKUP($C540,'[2]Transfer 06.08.22'!$1:$1048576,7,FALSE),"None")))</f>
        <v>No Prior treatment</v>
      </c>
    </row>
    <row r="541" spans="1:60" x14ac:dyDescent="0.25">
      <c r="A541" t="s">
        <v>1016</v>
      </c>
      <c r="C541" s="4" t="s">
        <v>1017</v>
      </c>
      <c r="D541">
        <v>1</v>
      </c>
      <c r="E541" s="5">
        <f>VLOOKUP($A541,[1]Sheet1!$1:$1048576,3,FALSE)</f>
        <v>2</v>
      </c>
      <c r="F541" s="1">
        <f>VLOOKUP(A541,[1]Sheet1!$1:$1048576,4,FALSE)</f>
        <v>44720</v>
      </c>
      <c r="G541" t="str">
        <f>_xlfn.IFNA(VLOOKUP($A541,[1]Sheet1!$1:$1048576,6,FALSE),"No")</f>
        <v>Yes</v>
      </c>
      <c r="H541" t="s">
        <v>49</v>
      </c>
      <c r="I541" s="1" t="str">
        <f>VLOOKUP($A541,[1]Sheet1!$1:$1048576,12,FALSE)</f>
        <v>HCC</v>
      </c>
      <c r="J541" t="s">
        <v>73</v>
      </c>
      <c r="K541" s="5">
        <v>2</v>
      </c>
      <c r="L541">
        <f>VLOOKUP($A541,[1]Sheet1!$1:$1048576,8,FALSE)</f>
        <v>58</v>
      </c>
      <c r="M541" s="1">
        <f>VLOOKUP($A541,[1]Sheet1!$1:$1048576,9,FALSE)</f>
        <v>43529</v>
      </c>
      <c r="N541" t="str">
        <f>VLOOKUP($A541,[1]Sheet1!$1:$1048576,10,FALSE)</f>
        <v>C</v>
      </c>
      <c r="O541" t="str">
        <f>VLOOKUP($A541,[1]Sheet1!$1:$1048576,11,FALSE)</f>
        <v>B</v>
      </c>
      <c r="P541">
        <f>_xlfn.IFNA(VLOOKUP($C541,[1]akclindata!$A:$U,17,FALSE),"NA")</f>
        <v>7.8</v>
      </c>
      <c r="Q541" t="s">
        <v>40</v>
      </c>
      <c r="S541">
        <f>_xlfn.IFNA(VLOOKUP($C541,[1]akclindata!$A:$U,14,FALSE),"NA")</f>
        <v>28.95</v>
      </c>
      <c r="T541" t="str">
        <f>_xlfn.IFNA(VLOOKUP($C541,[1]akclindata!$A:$U,16,FALSE),"NA")</f>
        <v>Etoh Cirrhosis</v>
      </c>
      <c r="U541" t="str">
        <f>_xlfn.IFNA(VLOOKUP($C541,[1]akclindata!$A:$U,15,FALSE),"NA")</f>
        <v>W</v>
      </c>
      <c r="X541" s="1">
        <f>VLOOKUP($A541,[1]Sheet1!$1:$1048576,17,FALSE)</f>
        <v>44729</v>
      </c>
      <c r="Y541">
        <f>VLOOKUP($A541,[1]Sheet1!$1:$1048576,18,FALSE)</f>
        <v>20</v>
      </c>
      <c r="Z541" t="str">
        <f>VLOOKUP($A541,[1]Sheet1!$1:$1048576,19,FALSE)</f>
        <v>ZF</v>
      </c>
      <c r="AA541">
        <f>VLOOKUP($A541,[1]Sheet1!$1:$1048576,35,FALSE)</f>
        <v>28.589999999999996</v>
      </c>
      <c r="AB541">
        <f>VLOOKUP($A541,[1]Sheet1!$1:$1048576,40,FALSE)</f>
        <v>15</v>
      </c>
      <c r="AC541" s="1">
        <f>VLOOKUP($A541,[1]Sheet1!$1:$1048576,44,FALSE)</f>
        <v>44770</v>
      </c>
      <c r="AD541">
        <f>VLOOKUP($A541,[1]Sheet1!$1:$1048576,43,FALSE)</f>
        <v>17</v>
      </c>
      <c r="AE541">
        <f>VLOOKUP($A541,[1]Sheet1!$1:$1048576,46,FALSE)</f>
        <v>43</v>
      </c>
      <c r="AF541">
        <f>VLOOKUP($A541,[1]Sheet1!$1:$1048576,48,FALSE)</f>
        <v>4</v>
      </c>
      <c r="AG541" t="str">
        <f>VLOOKUP($A541,[1]Sheet1!$1:$1048576,49,FALSE)</f>
        <v>ZF</v>
      </c>
      <c r="AH541">
        <f>VLOOKUP($A541,[1]Sheet1!$1:$1048576,72,FALSE)</f>
        <v>1.61</v>
      </c>
      <c r="AI541" s="1">
        <f>VLOOKUP($A541,[1]Sheet1!$1:$1048576,74,FALSE)</f>
        <v>44781</v>
      </c>
      <c r="AV541">
        <f>_xlfn.IFNA(VLOOKUP($C541,[1]akclindata!$A:$U,17,FALSE),"NA")</f>
        <v>7.8</v>
      </c>
      <c r="AW541">
        <f>_xlfn.IFNA(VLOOKUP($C541,[1]akclindata!$A:$U,17,FALSE),"NA")</f>
        <v>7.8</v>
      </c>
      <c r="AX541">
        <f>_xlfn.IFNA(VLOOKUP($C541,[1]akclindata!$A:$U,7,FALSE),"NA")</f>
        <v>1</v>
      </c>
      <c r="AY541">
        <f>_xlfn.IFNA(VLOOKUP($C541,[1]akclindata!$A:$U,8,FALSE),"NA")</f>
        <v>13.9</v>
      </c>
      <c r="AZ541">
        <f>_xlfn.IFNA(VLOOKUP($C541,[1]akclindata!$A:$U,9,FALSE),"NA")</f>
        <v>9.6999999999999993</v>
      </c>
      <c r="BA541" t="str">
        <f>_xlfn.IFNA(VLOOKUP($C541,[1]akclindata!$A:$U,10,FALSE),"NA")</f>
        <v>Yes</v>
      </c>
      <c r="BB541" t="str">
        <f>_xlfn.IFNA(VLOOKUP($C541,[1]akclindata!$A:$U,11,FALSE),"NA")</f>
        <v>No</v>
      </c>
      <c r="BC541" s="1">
        <f>_xlfn.IFNA(VLOOKUP($C541,[1]akclindata!$A:$U,6,FALSE),"NA")</f>
        <v>43453</v>
      </c>
      <c r="BD541" s="1" t="str">
        <f>_xlfn.IFNA(VLOOKUP($C541,[1]akclindata!$A:$U,18,FALSE),"NA")</f>
        <v>NA</v>
      </c>
      <c r="BE541" s="1">
        <f>_xlfn.IFNA(VLOOKUP($C541,[1]akclindata!$A:$U,19,FALSE),"NA")</f>
        <v>43577</v>
      </c>
      <c r="BF541" s="1" t="str">
        <f>_xlfn.IFNA(VLOOKUP($C541,[1]akclindata!$A:$U,20,FALSE),"NA")</f>
        <v>Yes</v>
      </c>
      <c r="BG541">
        <f>_xlfn.IFNA(VLOOKUP($C541,[1]akclindata!$A:$U,21,FALSE),"NA")</f>
        <v>0</v>
      </c>
      <c r="BH541" s="1" t="str">
        <f>_xlfn.IFNA(VLOOKUP($C541,[2]Sheet1!$1:$1048576,6,FALSE),_xlfn.IFNA(VLOOKUP($C541,'[2]Transfer 06.03.22'!$1:$1048576,7,FALSE),_xlfn.IFNA(VLOOKUP($C541,'[2]Transfer 06.08.22'!$1:$1048576,7,FALSE),"None")))</f>
        <v>2/15/19 (lenvatinib)</v>
      </c>
    </row>
    <row r="542" spans="1:60" x14ac:dyDescent="0.25">
      <c r="A542" t="s">
        <v>1018</v>
      </c>
      <c r="C542" s="4" t="s">
        <v>184</v>
      </c>
      <c r="D542">
        <v>0</v>
      </c>
      <c r="E542" s="5">
        <f>VLOOKUP($A542,[1]Sheet1!$1:$1048576,3,FALSE)</f>
        <v>2</v>
      </c>
      <c r="F542" s="1">
        <f>VLOOKUP(A542,[1]Sheet1!$1:$1048576,4,FALSE)</f>
        <v>44720</v>
      </c>
      <c r="G542" t="str">
        <f>_xlfn.IFNA(VLOOKUP($A542,[1]Sheet1!$1:$1048576,6,FALSE),"No")</f>
        <v>Yes</v>
      </c>
      <c r="H542" t="s">
        <v>49</v>
      </c>
      <c r="I542" s="1" t="str">
        <f>VLOOKUP($A542,[1]Sheet1!$1:$1048576,12,FALSE)</f>
        <v>HCC</v>
      </c>
      <c r="J542" t="s">
        <v>73</v>
      </c>
      <c r="K542" s="5">
        <v>2</v>
      </c>
      <c r="L542">
        <f>VLOOKUP($A542,[1]Sheet1!$1:$1048576,8,FALSE)</f>
        <v>64</v>
      </c>
      <c r="M542" s="1">
        <f>VLOOKUP($A542,[1]Sheet1!$1:$1048576,9,FALSE)</f>
        <v>43543</v>
      </c>
      <c r="N542" t="str">
        <f>VLOOKUP($A542,[1]Sheet1!$1:$1048576,10,FALSE)</f>
        <v>C</v>
      </c>
      <c r="O542">
        <f>VLOOKUP($A542,[1]Sheet1!$1:$1048576,11,FALSE)</f>
        <v>5</v>
      </c>
      <c r="P542">
        <f>_xlfn.IFNA(VLOOKUP($C542,[1]akclindata!$A:$U,17,FALSE),"NA")</f>
        <v>4.2</v>
      </c>
      <c r="Q542" t="s">
        <v>40</v>
      </c>
      <c r="S542">
        <f>_xlfn.IFNA(VLOOKUP($C542,[1]akclindata!$A:$U,14,FALSE),"NA")</f>
        <v>29.17</v>
      </c>
      <c r="T542" t="str">
        <f>_xlfn.IFNA(VLOOKUP($C542,[1]akclindata!$A:$U,16,FALSE),"NA")</f>
        <v>HCV, cirrhosis</v>
      </c>
      <c r="U542" t="str">
        <f>_xlfn.IFNA(VLOOKUP($C542,[1]akclindata!$A:$U,15,FALSE),"NA")</f>
        <v>Black or African American</v>
      </c>
      <c r="X542" s="1">
        <f>VLOOKUP($A542,[1]Sheet1!$1:$1048576,17,FALSE)</f>
        <v>44729</v>
      </c>
      <c r="Y542">
        <f>VLOOKUP($A542,[1]Sheet1!$1:$1048576,18,FALSE)</f>
        <v>20</v>
      </c>
      <c r="Z542" t="str">
        <f>VLOOKUP($A542,[1]Sheet1!$1:$1048576,19,FALSE)</f>
        <v>ZF</v>
      </c>
      <c r="AA542">
        <f>VLOOKUP($A542,[1]Sheet1!$1:$1048576,35,FALSE)</f>
        <v>5.6717499999999994</v>
      </c>
      <c r="AB542">
        <f>VLOOKUP($A542,[1]Sheet1!$1:$1048576,40,FALSE)</f>
        <v>11.343499999999999</v>
      </c>
      <c r="AC542" s="1">
        <f>VLOOKUP($A542,[1]Sheet1!$1:$1048576,44,FALSE)</f>
        <v>44770</v>
      </c>
      <c r="AD542">
        <f>VLOOKUP($A542,[1]Sheet1!$1:$1048576,43,FALSE)</f>
        <v>17</v>
      </c>
      <c r="AE542">
        <f>VLOOKUP($A542,[1]Sheet1!$1:$1048576,46,FALSE)</f>
        <v>44</v>
      </c>
      <c r="AF542">
        <f>VLOOKUP($A542,[1]Sheet1!$1:$1048576,48,FALSE)</f>
        <v>4</v>
      </c>
      <c r="AG542" t="str">
        <f>VLOOKUP($A542,[1]Sheet1!$1:$1048576,49,FALSE)</f>
        <v>ZF</v>
      </c>
      <c r="AH542">
        <f>VLOOKUP($A542,[1]Sheet1!$1:$1048576,72,FALSE)</f>
        <v>1.64</v>
      </c>
      <c r="AI542" s="1">
        <f>VLOOKUP($A542,[1]Sheet1!$1:$1048576,74,FALSE)</f>
        <v>44781</v>
      </c>
      <c r="AV542">
        <f>_xlfn.IFNA(VLOOKUP($C542,[1]akclindata!$A:$U,17,FALSE),"NA")</f>
        <v>4.2</v>
      </c>
      <c r="AW542">
        <f>_xlfn.IFNA(VLOOKUP($C542,[1]akclindata!$A:$U,17,FALSE),"NA")</f>
        <v>4.2</v>
      </c>
      <c r="AX542">
        <f>_xlfn.IFNA(VLOOKUP($C542,[1]akclindata!$A:$U,7,FALSE),"NA")</f>
        <v>1</v>
      </c>
      <c r="AY542">
        <f>_xlfn.IFNA(VLOOKUP($C542,[1]akclindata!$A:$U,8,FALSE),"NA")</f>
        <v>7.2</v>
      </c>
      <c r="AZ542">
        <f>_xlfn.IFNA(VLOOKUP($C542,[1]akclindata!$A:$U,9,FALSE),"NA")</f>
        <v>7.6</v>
      </c>
      <c r="BA542" t="str">
        <f>_xlfn.IFNA(VLOOKUP($C542,[1]akclindata!$A:$U,10,FALSE),"NA")</f>
        <v>Y</v>
      </c>
      <c r="BB542" t="str">
        <f>_xlfn.IFNA(VLOOKUP($C542,[1]akclindata!$A:$U,11,FALSE),"NA")</f>
        <v>N</v>
      </c>
      <c r="BC542" s="1">
        <f>_xlfn.IFNA(VLOOKUP($C542,[1]akclindata!$A:$U,6,FALSE),"NA")</f>
        <v>43532</v>
      </c>
      <c r="BD542" s="1" t="str">
        <f>_xlfn.IFNA(VLOOKUP($C542,[1]akclindata!$A:$U,18,FALSE),"NA")</f>
        <v>Surgery (6/27/19)</v>
      </c>
      <c r="BE542" s="1">
        <f>_xlfn.IFNA(VLOOKUP($C542,[1]akclindata!$A:$U,19,FALSE),"NA")</f>
        <v>44264</v>
      </c>
      <c r="BF542" s="1" t="str">
        <f>_xlfn.IFNA(VLOOKUP($C542,[1]akclindata!$A:$U,20,FALSE),"NA")</f>
        <v>Y (11/25/21)</v>
      </c>
      <c r="BG542">
        <f>_xlfn.IFNA(VLOOKUP($C542,[1]akclindata!$A:$U,21,FALSE),"NA")</f>
        <v>0</v>
      </c>
      <c r="BH542" s="1" t="str">
        <f>_xlfn.IFNA(VLOOKUP($C542,[2]Sheet1!$1:$1048576,6,FALSE),_xlfn.IFNA(VLOOKUP($C542,'[2]Transfer 06.03.22'!$1:$1048576,7,FALSE),_xlfn.IFNA(VLOOKUP($C542,'[2]Transfer 06.08.22'!$1:$1048576,7,FALSE),"None")))</f>
        <v>No Prior Treatment</v>
      </c>
    </row>
    <row r="543" spans="1:60" x14ac:dyDescent="0.25">
      <c r="A543" t="s">
        <v>1019</v>
      </c>
      <c r="C543">
        <v>51566</v>
      </c>
      <c r="D543">
        <v>1</v>
      </c>
      <c r="E543" s="5">
        <f>VLOOKUP($A543,[1]Sheet1!$1:$1048576,3,FALSE)</f>
        <v>1</v>
      </c>
      <c r="F543" s="1">
        <f>VLOOKUP(A543,[1]Sheet1!$1:$1048576,4,FALSE)</f>
        <v>44673</v>
      </c>
      <c r="G543" t="str">
        <f>_xlfn.IFNA(VLOOKUP($A543,[1]Sheet1!$1:$1048576,6,FALSE),"No")</f>
        <v>No</v>
      </c>
      <c r="H543" t="s">
        <v>49</v>
      </c>
      <c r="I543" s="1" t="str">
        <f>VLOOKUP($A543,[1]Sheet1!$1:$1048576,12,FALSE)</f>
        <v>HCV</v>
      </c>
      <c r="J543" t="s">
        <v>1042</v>
      </c>
      <c r="K543" s="5">
        <v>2</v>
      </c>
      <c r="L543">
        <f>VLOOKUP($A543,[1]Sheet1!$1:$1048576,8,FALSE)</f>
        <v>55.403148528405197</v>
      </c>
      <c r="M543" s="1">
        <f>VLOOKUP($A543,[1]Sheet1!$1:$1048576,9,FALSE)</f>
        <v>43481</v>
      </c>
      <c r="N543" t="str">
        <f>VLOOKUP($A543,[1]Sheet1!$1:$1048576,10,FALSE)</f>
        <v>N</v>
      </c>
      <c r="O543">
        <f>VLOOKUP($A543,[1]Sheet1!$1:$1048576,11,FALSE)</f>
        <v>0</v>
      </c>
      <c r="P543" t="str">
        <f>_xlfn.IFNA(VLOOKUP($C543,[1]akclindata!$A:$U,17,FALSE),"NA")</f>
        <v>NA</v>
      </c>
      <c r="Q543" t="s">
        <v>40</v>
      </c>
      <c r="S543">
        <f>_xlfn.IFNA(VLOOKUP($C543,[1]Sheet7!$A:$T,15,FALSE),"NA")</f>
        <v>28.145412263602498</v>
      </c>
      <c r="T543" t="str">
        <f>_xlfn.IFNA(VLOOKUP($C543,[1]akclindata!$A:$U,16,FALSE),"NA")</f>
        <v>NA</v>
      </c>
      <c r="U543" t="str">
        <f>IF(VLOOKUP($C543,[1]Sheet7!$A:$T,14,FALSE)=1,"Black","Unknown")</f>
        <v>Unknown</v>
      </c>
      <c r="X543" s="1">
        <f>VLOOKUP($A543,[1]Sheet1!$1:$1048576,17,FALSE)</f>
        <v>44726</v>
      </c>
      <c r="Y543">
        <f>VLOOKUP($A543,[1]Sheet1!$1:$1048576,18,FALSE)</f>
        <v>14</v>
      </c>
      <c r="Z543" t="str">
        <f>VLOOKUP($A543,[1]Sheet1!$1:$1048576,19,FALSE)</f>
        <v>ZF</v>
      </c>
      <c r="AA543">
        <f>VLOOKUP($A543,[1]Sheet1!$1:$1048576,35,FALSE)</f>
        <v>0.32650000000000001</v>
      </c>
      <c r="AB543">
        <f>VLOOKUP($A543,[1]Sheet1!$1:$1048576,40,FALSE)</f>
        <v>0.32650000000000001</v>
      </c>
      <c r="AC543" s="1">
        <f>VLOOKUP($A543,[1]Sheet1!$1:$1048576,44,FALSE)</f>
        <v>44771</v>
      </c>
      <c r="AD543">
        <f>VLOOKUP($A543,[1]Sheet1!$1:$1048576,43,FALSE)</f>
        <v>18</v>
      </c>
      <c r="AE543">
        <f>VLOOKUP($A543,[1]Sheet1!$1:$1048576,46,FALSE)</f>
        <v>46</v>
      </c>
      <c r="AF543">
        <f>VLOOKUP($A543,[1]Sheet1!$1:$1048576,48,FALSE)</f>
        <v>4</v>
      </c>
      <c r="AG543" t="str">
        <f>VLOOKUP($A543,[1]Sheet1!$1:$1048576,49,FALSE)</f>
        <v>ZF</v>
      </c>
      <c r="AH543">
        <f>VLOOKUP($A543,[1]Sheet1!$1:$1048576,72,FALSE)</f>
        <v>0.32</v>
      </c>
      <c r="AI543" s="1">
        <f>VLOOKUP($A543,[1]Sheet1!$1:$1048576,74,FALSE)</f>
        <v>44781</v>
      </c>
      <c r="AV543" t="str">
        <f>_xlfn.IFNA(VLOOKUP($C543,[1]akclindata!$A:$U,17,FALSE),"NA")</f>
        <v>NA</v>
      </c>
      <c r="AW543" t="str">
        <f>_xlfn.IFNA(VLOOKUP($C543,[1]akclindata!$A:$U,17,FALSE),"NA")</f>
        <v>NA</v>
      </c>
      <c r="AX543" t="str">
        <f>_xlfn.IFNA(VLOOKUP($C543,[1]akclindata!$A:$U,7,FALSE),"NA")</f>
        <v>NA</v>
      </c>
      <c r="AY543" t="str">
        <f>_xlfn.IFNA(VLOOKUP($C543,[1]akclindata!$A:$U,8,FALSE),"NA")</f>
        <v>NA</v>
      </c>
      <c r="AZ543" t="str">
        <f>_xlfn.IFNA(VLOOKUP($C543,[1]akclindata!$A:$U,9,FALSE),"NA")</f>
        <v>NA</v>
      </c>
      <c r="BA543" t="str">
        <f>_xlfn.IFNA(VLOOKUP($C543,[1]akclindata!$A:$U,10,FALSE),"NA")</f>
        <v>NA</v>
      </c>
      <c r="BB543" t="str">
        <f>_xlfn.IFNA(VLOOKUP($C543,[1]akclindata!$A:$U,11,FALSE),"NA")</f>
        <v>NA</v>
      </c>
      <c r="BC543" s="1" t="str">
        <f>_xlfn.IFNA(VLOOKUP($C543,[1]akclindata!$A:$U,6,FALSE),"NA")</f>
        <v>NA</v>
      </c>
      <c r="BD543" s="1" t="str">
        <f>_xlfn.IFNA(VLOOKUP($C543,[1]akclindata!$A:$U,18,FALSE),"NA")</f>
        <v>NA</v>
      </c>
      <c r="BE543" s="1" t="str">
        <f>_xlfn.IFNA(VLOOKUP($C543,[1]akclindata!$A:$U,19,FALSE),"NA")</f>
        <v>NA</v>
      </c>
      <c r="BF543" s="1" t="str">
        <f>_xlfn.IFNA(VLOOKUP($C543,[1]akclindata!$A:$U,20,FALSE),"NA")</f>
        <v>NA</v>
      </c>
      <c r="BG543" t="str">
        <f>_xlfn.IFNA(VLOOKUP($C543,[1]akclindata!$A:$U,21,FALSE),"NA")</f>
        <v>NA</v>
      </c>
      <c r="BH543" s="1" t="str">
        <f>_xlfn.IFNA(VLOOKUP($C543,[2]Sheet1!$1:$1048576,6,FALSE),_xlfn.IFNA(VLOOKUP($C543,'[2]Transfer 06.03.22'!$1:$1048576,7,FALSE),_xlfn.IFNA(VLOOKUP($C543,'[2]Transfer 06.08.22'!$1:$1048576,7,FALSE),"None")))</f>
        <v>None</v>
      </c>
    </row>
    <row r="544" spans="1:60" x14ac:dyDescent="0.25">
      <c r="A544" t="s">
        <v>1020</v>
      </c>
      <c r="C544">
        <v>50203</v>
      </c>
      <c r="D544">
        <v>1</v>
      </c>
      <c r="E544" s="5">
        <f>VLOOKUP($A544,[1]Sheet1!$1:$1048576,3,FALSE)</f>
        <v>1</v>
      </c>
      <c r="F544" s="1">
        <f>VLOOKUP(A544,[1]Sheet1!$1:$1048576,4,FALSE)</f>
        <v>44673</v>
      </c>
      <c r="G544" t="str">
        <f>_xlfn.IFNA(VLOOKUP($A544,[1]Sheet1!$1:$1048576,6,FALSE),"No")</f>
        <v>No</v>
      </c>
      <c r="H544" t="s">
        <v>49</v>
      </c>
      <c r="I544" s="1" t="str">
        <f>VLOOKUP($A544,[1]Sheet1!$1:$1048576,12,FALSE)</f>
        <v>HCV</v>
      </c>
      <c r="J544" t="s">
        <v>1042</v>
      </c>
      <c r="K544" s="5">
        <v>2</v>
      </c>
      <c r="L544">
        <f>VLOOKUP($A544,[1]Sheet1!$1:$1048576,8,FALSE)</f>
        <v>57.774127310061601</v>
      </c>
      <c r="M544" s="1">
        <f>VLOOKUP($A544,[1]Sheet1!$1:$1048576,9,FALSE)</f>
        <v>43594</v>
      </c>
      <c r="N544" t="str">
        <f>VLOOKUP($A544,[1]Sheet1!$1:$1048576,10,FALSE)</f>
        <v>N</v>
      </c>
      <c r="O544">
        <f>VLOOKUP($A544,[1]Sheet1!$1:$1048576,11,FALSE)</f>
        <v>0</v>
      </c>
      <c r="P544" t="str">
        <f>_xlfn.IFNA(VLOOKUP($C544,[1]akclindata!$A:$U,17,FALSE),"NA")</f>
        <v>NA</v>
      </c>
      <c r="Q544" t="s">
        <v>40</v>
      </c>
      <c r="S544">
        <f>_xlfn.IFNA(VLOOKUP($C544,[1]Sheet7!$A:$T,15,FALSE),"NA")</f>
        <v>22.508256886665901</v>
      </c>
      <c r="T544" t="str">
        <f>_xlfn.IFNA(VLOOKUP($C544,[1]akclindata!$A:$U,16,FALSE),"NA")</f>
        <v>NA</v>
      </c>
      <c r="U544" t="str">
        <f>IF(VLOOKUP($C544,[1]Sheet7!$A:$T,14,FALSE)=1,"Black","Unknown")</f>
        <v>Black</v>
      </c>
      <c r="X544" s="1">
        <f>VLOOKUP($A544,[1]Sheet1!$1:$1048576,17,FALSE)</f>
        <v>44726</v>
      </c>
      <c r="Y544">
        <f>VLOOKUP($A544,[1]Sheet1!$1:$1048576,18,FALSE)</f>
        <v>14</v>
      </c>
      <c r="Z544" t="str">
        <f>VLOOKUP($A544,[1]Sheet1!$1:$1048576,19,FALSE)</f>
        <v>ZF</v>
      </c>
      <c r="AA544">
        <f>VLOOKUP($A544,[1]Sheet1!$1:$1048576,35,FALSE)</f>
        <v>9.2654999999999994</v>
      </c>
      <c r="AB544">
        <f>VLOOKUP($A544,[1]Sheet1!$1:$1048576,40,FALSE)</f>
        <v>9.2654999999999994</v>
      </c>
      <c r="AC544" s="1">
        <f>VLOOKUP($A544,[1]Sheet1!$1:$1048576,44,FALSE)</f>
        <v>44771</v>
      </c>
      <c r="AD544">
        <f>VLOOKUP($A544,[1]Sheet1!$1:$1048576,43,FALSE)</f>
        <v>18</v>
      </c>
      <c r="AE544">
        <f>VLOOKUP($A544,[1]Sheet1!$1:$1048576,46,FALSE)</f>
        <v>47</v>
      </c>
      <c r="AF544">
        <f>VLOOKUP($A544,[1]Sheet1!$1:$1048576,48,FALSE)</f>
        <v>4</v>
      </c>
      <c r="AG544" t="str">
        <f>VLOOKUP($A544,[1]Sheet1!$1:$1048576,49,FALSE)</f>
        <v>ZF</v>
      </c>
      <c r="AH544">
        <f>VLOOKUP($A544,[1]Sheet1!$1:$1048576,72,FALSE)</f>
        <v>2.13</v>
      </c>
      <c r="AI544" s="1">
        <f>VLOOKUP($A544,[1]Sheet1!$1:$1048576,74,FALSE)</f>
        <v>44781</v>
      </c>
      <c r="AV544" t="str">
        <f>_xlfn.IFNA(VLOOKUP($C544,[1]akclindata!$A:$U,17,FALSE),"NA")</f>
        <v>NA</v>
      </c>
      <c r="AW544" t="str">
        <f>_xlfn.IFNA(VLOOKUP($C544,[1]akclindata!$A:$U,17,FALSE),"NA")</f>
        <v>NA</v>
      </c>
      <c r="AX544" t="str">
        <f>_xlfn.IFNA(VLOOKUP($C544,[1]akclindata!$A:$U,7,FALSE),"NA")</f>
        <v>NA</v>
      </c>
      <c r="AY544" t="str">
        <f>_xlfn.IFNA(VLOOKUP($C544,[1]akclindata!$A:$U,8,FALSE),"NA")</f>
        <v>NA</v>
      </c>
      <c r="AZ544" t="str">
        <f>_xlfn.IFNA(VLOOKUP($C544,[1]akclindata!$A:$U,9,FALSE),"NA")</f>
        <v>NA</v>
      </c>
      <c r="BA544" t="str">
        <f>_xlfn.IFNA(VLOOKUP($C544,[1]akclindata!$A:$U,10,FALSE),"NA")</f>
        <v>NA</v>
      </c>
      <c r="BB544" t="str">
        <f>_xlfn.IFNA(VLOOKUP($C544,[1]akclindata!$A:$U,11,FALSE),"NA")</f>
        <v>NA</v>
      </c>
      <c r="BC544" s="1" t="str">
        <f>_xlfn.IFNA(VLOOKUP($C544,[1]akclindata!$A:$U,6,FALSE),"NA")</f>
        <v>NA</v>
      </c>
      <c r="BD544" s="1" t="str">
        <f>_xlfn.IFNA(VLOOKUP($C544,[1]akclindata!$A:$U,18,FALSE),"NA")</f>
        <v>NA</v>
      </c>
      <c r="BE544" s="1" t="str">
        <f>_xlfn.IFNA(VLOOKUP($C544,[1]akclindata!$A:$U,19,FALSE),"NA")</f>
        <v>NA</v>
      </c>
      <c r="BF544" s="1" t="str">
        <f>_xlfn.IFNA(VLOOKUP($C544,[1]akclindata!$A:$U,20,FALSE),"NA")</f>
        <v>NA</v>
      </c>
      <c r="BG544" t="str">
        <f>_xlfn.IFNA(VLOOKUP($C544,[1]akclindata!$A:$U,21,FALSE),"NA")</f>
        <v>NA</v>
      </c>
      <c r="BH544" s="1" t="str">
        <f>_xlfn.IFNA(VLOOKUP($C544,[2]Sheet1!$1:$1048576,6,FALSE),_xlfn.IFNA(VLOOKUP($C544,'[2]Transfer 06.03.22'!$1:$1048576,7,FALSE),_xlfn.IFNA(VLOOKUP($C544,'[2]Transfer 06.08.22'!$1:$1048576,7,FALSE),"None")))</f>
        <v>None</v>
      </c>
    </row>
    <row r="545" spans="1:60" x14ac:dyDescent="0.25">
      <c r="A545" t="s">
        <v>1021</v>
      </c>
      <c r="C545">
        <v>30011</v>
      </c>
      <c r="D545">
        <v>1</v>
      </c>
      <c r="E545" s="5">
        <f>VLOOKUP($A545,[1]Sheet1!$1:$1048576,3,FALSE)</f>
        <v>1</v>
      </c>
      <c r="F545" s="1">
        <f>VLOOKUP(A545,[1]Sheet1!$1:$1048576,4,FALSE)</f>
        <v>44673</v>
      </c>
      <c r="G545" t="str">
        <f>_xlfn.IFNA(VLOOKUP($A545,[1]Sheet1!$1:$1048576,6,FALSE),"No")</f>
        <v>No</v>
      </c>
      <c r="H545" t="s">
        <v>49</v>
      </c>
      <c r="I545" s="1" t="str">
        <f>VLOOKUP($A545,[1]Sheet1!$1:$1048576,12,FALSE)</f>
        <v>HCV</v>
      </c>
      <c r="J545" t="s">
        <v>1042</v>
      </c>
      <c r="K545" s="5">
        <v>2</v>
      </c>
      <c r="L545">
        <f>VLOOKUP($A545,[1]Sheet1!$1:$1048576,8,FALSE)</f>
        <v>46.151950718685796</v>
      </c>
      <c r="M545" s="1">
        <f>VLOOKUP($A545,[1]Sheet1!$1:$1048576,9,FALSE)</f>
        <v>43607</v>
      </c>
      <c r="N545" t="str">
        <f>VLOOKUP($A545,[1]Sheet1!$1:$1048576,10,FALSE)</f>
        <v>N</v>
      </c>
      <c r="O545">
        <f>VLOOKUP($A545,[1]Sheet1!$1:$1048576,11,FALSE)</f>
        <v>0</v>
      </c>
      <c r="P545" t="str">
        <f>_xlfn.IFNA(VLOOKUP($C545,[1]akclindata!$A:$U,17,FALSE),"NA")</f>
        <v>NA</v>
      </c>
      <c r="Q545" t="s">
        <v>40</v>
      </c>
      <c r="S545">
        <f>_xlfn.IFNA(VLOOKUP($C545,[1]Sheet7!$A:$T,15,FALSE),"NA")</f>
        <v>27.650781187337198</v>
      </c>
      <c r="T545" t="str">
        <f>_xlfn.IFNA(VLOOKUP($C545,[1]akclindata!$A:$U,16,FALSE),"NA")</f>
        <v>NA</v>
      </c>
      <c r="U545" t="str">
        <f>IF(VLOOKUP($C545,[1]Sheet7!$A:$T,14,FALSE)=1,"Black","Unknown")</f>
        <v>Unknown</v>
      </c>
      <c r="X545" s="1">
        <f>VLOOKUP($A545,[1]Sheet1!$1:$1048576,17,FALSE)</f>
        <v>44727</v>
      </c>
      <c r="Y545">
        <f>VLOOKUP($A545,[1]Sheet1!$1:$1048576,18,FALSE)</f>
        <v>15</v>
      </c>
      <c r="Z545" t="str">
        <f>VLOOKUP($A545,[1]Sheet1!$1:$1048576,19,FALSE)</f>
        <v>ZF</v>
      </c>
      <c r="AA545">
        <f>VLOOKUP($A545,[1]Sheet1!$1:$1048576,35,FALSE)</f>
        <v>1.07</v>
      </c>
      <c r="AB545">
        <f>VLOOKUP($A545,[1]Sheet1!$1:$1048576,40,FALSE)</f>
        <v>1.07</v>
      </c>
      <c r="AC545" s="1">
        <f>VLOOKUP($A545,[1]Sheet1!$1:$1048576,44,FALSE)</f>
        <v>44771</v>
      </c>
      <c r="AD545">
        <f>VLOOKUP($A545,[1]Sheet1!$1:$1048576,43,FALSE)</f>
        <v>18</v>
      </c>
      <c r="AE545">
        <f>VLOOKUP($A545,[1]Sheet1!$1:$1048576,46,FALSE)</f>
        <v>48</v>
      </c>
      <c r="AF545">
        <f>VLOOKUP($A545,[1]Sheet1!$1:$1048576,48,FALSE)</f>
        <v>4</v>
      </c>
      <c r="AG545" t="str">
        <f>VLOOKUP($A545,[1]Sheet1!$1:$1048576,49,FALSE)</f>
        <v>ZF</v>
      </c>
      <c r="AH545">
        <f>VLOOKUP($A545,[1]Sheet1!$1:$1048576,72,FALSE)</f>
        <v>0.13</v>
      </c>
      <c r="AI545" s="1">
        <f>VLOOKUP($A545,[1]Sheet1!$1:$1048576,74,FALSE)</f>
        <v>44781</v>
      </c>
      <c r="AV545" t="str">
        <f>_xlfn.IFNA(VLOOKUP($C545,[1]akclindata!$A:$U,17,FALSE),"NA")</f>
        <v>NA</v>
      </c>
      <c r="AW545" t="str">
        <f>_xlfn.IFNA(VLOOKUP($C545,[1]akclindata!$A:$U,17,FALSE),"NA")</f>
        <v>NA</v>
      </c>
      <c r="AX545" t="str">
        <f>_xlfn.IFNA(VLOOKUP($C545,[1]akclindata!$A:$U,7,FALSE),"NA")</f>
        <v>NA</v>
      </c>
      <c r="AY545" t="str">
        <f>_xlfn.IFNA(VLOOKUP($C545,[1]akclindata!$A:$U,8,FALSE),"NA")</f>
        <v>NA</v>
      </c>
      <c r="AZ545" t="str">
        <f>_xlfn.IFNA(VLOOKUP($C545,[1]akclindata!$A:$U,9,FALSE),"NA")</f>
        <v>NA</v>
      </c>
      <c r="BA545" t="str">
        <f>_xlfn.IFNA(VLOOKUP($C545,[1]akclindata!$A:$U,10,FALSE),"NA")</f>
        <v>NA</v>
      </c>
      <c r="BB545" t="str">
        <f>_xlfn.IFNA(VLOOKUP($C545,[1]akclindata!$A:$U,11,FALSE),"NA")</f>
        <v>NA</v>
      </c>
      <c r="BC545" s="1" t="str">
        <f>_xlfn.IFNA(VLOOKUP($C545,[1]akclindata!$A:$U,6,FALSE),"NA")</f>
        <v>NA</v>
      </c>
      <c r="BD545" s="1" t="str">
        <f>_xlfn.IFNA(VLOOKUP($C545,[1]akclindata!$A:$U,18,FALSE),"NA")</f>
        <v>NA</v>
      </c>
      <c r="BE545" s="1" t="str">
        <f>_xlfn.IFNA(VLOOKUP($C545,[1]akclindata!$A:$U,19,FALSE),"NA")</f>
        <v>NA</v>
      </c>
      <c r="BF545" s="1" t="str">
        <f>_xlfn.IFNA(VLOOKUP($C545,[1]akclindata!$A:$U,20,FALSE),"NA")</f>
        <v>NA</v>
      </c>
      <c r="BG545" t="str">
        <f>_xlfn.IFNA(VLOOKUP($C545,[1]akclindata!$A:$U,21,FALSE),"NA")</f>
        <v>NA</v>
      </c>
      <c r="BH545" s="1" t="str">
        <f>_xlfn.IFNA(VLOOKUP($C545,[2]Sheet1!$1:$1048576,6,FALSE),_xlfn.IFNA(VLOOKUP($C545,'[2]Transfer 06.03.22'!$1:$1048576,7,FALSE),_xlfn.IFNA(VLOOKUP($C545,'[2]Transfer 06.08.22'!$1:$1048576,7,FALSE),"None")))</f>
        <v>None</v>
      </c>
    </row>
    <row r="546" spans="1:60" x14ac:dyDescent="0.25">
      <c r="A546" t="s">
        <v>1022</v>
      </c>
      <c r="C546">
        <v>30371</v>
      </c>
      <c r="D546">
        <v>1</v>
      </c>
      <c r="E546" s="5">
        <f>VLOOKUP($A546,[1]Sheet1!$1:$1048576,3,FALSE)</f>
        <v>1</v>
      </c>
      <c r="F546" s="1">
        <f>VLOOKUP(A546,[1]Sheet1!$1:$1048576,4,FALSE)</f>
        <v>44673</v>
      </c>
      <c r="G546" t="str">
        <f>_xlfn.IFNA(VLOOKUP($A546,[1]Sheet1!$1:$1048576,6,FALSE),"No")</f>
        <v>No</v>
      </c>
      <c r="H546" s="1" t="str">
        <f>VLOOKUP($A546,[1]Sheet1!$1:$1048576,13,FALSE)</f>
        <v>No</v>
      </c>
      <c r="I546" s="1" t="str">
        <f>VLOOKUP($A546,[1]Sheet1!$1:$1048576,12,FALSE)</f>
        <v>HCV</v>
      </c>
      <c r="J546" t="s">
        <v>1042</v>
      </c>
      <c r="K546" s="5">
        <v>2</v>
      </c>
      <c r="L546">
        <f>VLOOKUP($A546,[1]Sheet1!$1:$1048576,8,FALSE)</f>
        <v>75.211498973306007</v>
      </c>
      <c r="M546" s="1">
        <f>VLOOKUP($A546,[1]Sheet1!$1:$1048576,9,FALSE)</f>
        <v>43879</v>
      </c>
      <c r="N546" t="str">
        <f>VLOOKUP($A546,[1]Sheet1!$1:$1048576,10,FALSE)</f>
        <v>N</v>
      </c>
      <c r="O546">
        <f>VLOOKUP($A546,[1]Sheet1!$1:$1048576,11,FALSE)</f>
        <v>0</v>
      </c>
      <c r="P546" t="str">
        <f>_xlfn.IFNA(VLOOKUP($C546,[1]akclindata!$A:$U,17,FALSE),"NA")</f>
        <v>NA</v>
      </c>
      <c r="Q546" t="s">
        <v>40</v>
      </c>
      <c r="S546">
        <f>_xlfn.IFNA(VLOOKUP($C546,[1]Sheet7!$A:$T,15,FALSE),"NA")</f>
        <v>20.685433655341299</v>
      </c>
      <c r="T546" t="str">
        <f>_xlfn.IFNA(VLOOKUP($C546,[1]akclindata!$A:$U,16,FALSE),"NA")</f>
        <v>NA</v>
      </c>
      <c r="U546" t="str">
        <f>IF(VLOOKUP($C546,[1]Sheet7!$A:$T,14,FALSE)=1,"Black","Unknown")</f>
        <v>Black</v>
      </c>
      <c r="X546" s="1">
        <f>VLOOKUP($A546,[1]Sheet1!$1:$1048576,17,FALSE)</f>
        <v>44727</v>
      </c>
      <c r="Y546">
        <f>VLOOKUP($A546,[1]Sheet1!$1:$1048576,18,FALSE)</f>
        <v>15</v>
      </c>
      <c r="Z546" t="str">
        <f>VLOOKUP($A546,[1]Sheet1!$1:$1048576,19,FALSE)</f>
        <v>ZF</v>
      </c>
      <c r="AA546">
        <f>VLOOKUP($A546,[1]Sheet1!$1:$1048576,35,FALSE)</f>
        <v>3.0205000000000002</v>
      </c>
      <c r="AB546">
        <f>VLOOKUP($A546,[1]Sheet1!$1:$1048576,40,FALSE)</f>
        <v>3.0205000000000002</v>
      </c>
      <c r="AC546" s="1">
        <f>VLOOKUP($A546,[1]Sheet1!$1:$1048576,44,FALSE)</f>
        <v>44771</v>
      </c>
      <c r="AD546">
        <f>VLOOKUP($A546,[1]Sheet1!$1:$1048576,43,FALSE)</f>
        <v>18</v>
      </c>
      <c r="AE546">
        <f>VLOOKUP($A546,[1]Sheet1!$1:$1048576,46,FALSE)</f>
        <v>49</v>
      </c>
      <c r="AF546">
        <f>VLOOKUP($A546,[1]Sheet1!$1:$1048576,48,FALSE)</f>
        <v>4</v>
      </c>
      <c r="AG546" t="str">
        <f>VLOOKUP($A546,[1]Sheet1!$1:$1048576,49,FALSE)</f>
        <v>ZF</v>
      </c>
      <c r="AH546">
        <f>VLOOKUP($A546,[1]Sheet1!$1:$1048576,72,FALSE)</f>
        <v>0.47</v>
      </c>
      <c r="AI546" s="1">
        <f>VLOOKUP($A546,[1]Sheet1!$1:$1048576,74,FALSE)</f>
        <v>44781</v>
      </c>
      <c r="AV546" t="str">
        <f>_xlfn.IFNA(VLOOKUP($C546,[1]akclindata!$A:$U,17,FALSE),"NA")</f>
        <v>NA</v>
      </c>
      <c r="AW546" t="str">
        <f>_xlfn.IFNA(VLOOKUP($C546,[1]akclindata!$A:$U,17,FALSE),"NA")</f>
        <v>NA</v>
      </c>
      <c r="AX546" t="str">
        <f>_xlfn.IFNA(VLOOKUP($C546,[1]akclindata!$A:$U,7,FALSE),"NA")</f>
        <v>NA</v>
      </c>
      <c r="AY546" t="str">
        <f>_xlfn.IFNA(VLOOKUP($C546,[1]akclindata!$A:$U,8,FALSE),"NA")</f>
        <v>NA</v>
      </c>
      <c r="AZ546" t="str">
        <f>_xlfn.IFNA(VLOOKUP($C546,[1]akclindata!$A:$U,9,FALSE),"NA")</f>
        <v>NA</v>
      </c>
      <c r="BA546" t="str">
        <f>_xlfn.IFNA(VLOOKUP($C546,[1]akclindata!$A:$U,10,FALSE),"NA")</f>
        <v>NA</v>
      </c>
      <c r="BB546" t="str">
        <f>_xlfn.IFNA(VLOOKUP($C546,[1]akclindata!$A:$U,11,FALSE),"NA")</f>
        <v>NA</v>
      </c>
      <c r="BC546" s="1" t="str">
        <f>_xlfn.IFNA(VLOOKUP($C546,[1]akclindata!$A:$U,6,FALSE),"NA")</f>
        <v>NA</v>
      </c>
      <c r="BD546" s="1" t="str">
        <f>_xlfn.IFNA(VLOOKUP($C546,[1]akclindata!$A:$U,18,FALSE),"NA")</f>
        <v>NA</v>
      </c>
      <c r="BE546" s="1" t="str">
        <f>_xlfn.IFNA(VLOOKUP($C546,[1]akclindata!$A:$U,19,FALSE),"NA")</f>
        <v>NA</v>
      </c>
      <c r="BF546" s="1" t="str">
        <f>_xlfn.IFNA(VLOOKUP($C546,[1]akclindata!$A:$U,20,FALSE),"NA")</f>
        <v>NA</v>
      </c>
      <c r="BG546" t="str">
        <f>_xlfn.IFNA(VLOOKUP($C546,[1]akclindata!$A:$U,21,FALSE),"NA")</f>
        <v>NA</v>
      </c>
      <c r="BH546" s="1" t="str">
        <f>_xlfn.IFNA(VLOOKUP($C546,[2]Sheet1!$1:$1048576,6,FALSE),_xlfn.IFNA(VLOOKUP($C546,'[2]Transfer 06.03.22'!$1:$1048576,7,FALSE),_xlfn.IFNA(VLOOKUP($C546,'[2]Transfer 06.08.22'!$1:$1048576,7,FALSE),"None")))</f>
        <v>None</v>
      </c>
    </row>
    <row r="547" spans="1:60" x14ac:dyDescent="0.25">
      <c r="A547" t="s">
        <v>1023</v>
      </c>
      <c r="C547">
        <v>81849</v>
      </c>
      <c r="D547">
        <v>1</v>
      </c>
      <c r="E547" s="5">
        <f>VLOOKUP($A547,[1]Sheet1!$1:$1048576,3,FALSE)</f>
        <v>1</v>
      </c>
      <c r="F547" s="1">
        <f>VLOOKUP(A547,[1]Sheet1!$1:$1048576,4,FALSE)</f>
        <v>44673</v>
      </c>
      <c r="G547" t="str">
        <f>_xlfn.IFNA(VLOOKUP($A547,[1]Sheet1!$1:$1048576,6,FALSE),"No")</f>
        <v>No</v>
      </c>
      <c r="H547" s="1" t="str">
        <f>VLOOKUP($A547,[1]Sheet1!$1:$1048576,13,FALSE)</f>
        <v>No</v>
      </c>
      <c r="I547" s="1" t="str">
        <f>VLOOKUP($A547,[1]Sheet1!$1:$1048576,12,FALSE)</f>
        <v>HCV</v>
      </c>
      <c r="J547" t="s">
        <v>1042</v>
      </c>
      <c r="K547" s="5">
        <v>1</v>
      </c>
      <c r="L547">
        <f>VLOOKUP($A547,[1]Sheet1!$1:$1048576,8,FALSE)</f>
        <v>55.8986995208761</v>
      </c>
      <c r="M547" s="1">
        <f>VLOOKUP($A547,[1]Sheet1!$1:$1048576,9,FALSE)</f>
        <v>42486</v>
      </c>
      <c r="N547" t="str">
        <f>VLOOKUP($A547,[1]Sheet1!$1:$1048576,10,FALSE)</f>
        <v>N</v>
      </c>
      <c r="O547">
        <f>VLOOKUP($A547,[1]Sheet1!$1:$1048576,11,FALSE)</f>
        <v>0</v>
      </c>
      <c r="P547" t="str">
        <f>_xlfn.IFNA(VLOOKUP($C547,[1]akclindata!$A:$U,17,FALSE),"NA")</f>
        <v>NA</v>
      </c>
      <c r="Q547" t="s">
        <v>40</v>
      </c>
      <c r="S547">
        <f>_xlfn.IFNA(VLOOKUP($C547,[1]Sheet7!$A:$T,15,FALSE),"NA")</f>
        <v>19.8412611508545</v>
      </c>
      <c r="T547" t="str">
        <f>_xlfn.IFNA(VLOOKUP($C547,[1]akclindata!$A:$U,16,FALSE),"NA")</f>
        <v>NA</v>
      </c>
      <c r="U547" t="str">
        <f>IF(VLOOKUP($C547,[1]Sheet7!$A:$T,14,FALSE)=1,"Black","Unknown")</f>
        <v>Black</v>
      </c>
      <c r="X547" s="1">
        <f>VLOOKUP($A547,[1]Sheet1!$1:$1048576,17,FALSE)</f>
        <v>44727</v>
      </c>
      <c r="Y547">
        <f>VLOOKUP($A547,[1]Sheet1!$1:$1048576,18,FALSE)</f>
        <v>15</v>
      </c>
      <c r="Z547" t="str">
        <f>VLOOKUP($A547,[1]Sheet1!$1:$1048576,19,FALSE)</f>
        <v>ZF</v>
      </c>
      <c r="AA547">
        <f>VLOOKUP($A547,[1]Sheet1!$1:$1048576,35,FALSE)</f>
        <v>0.83499999999999996</v>
      </c>
      <c r="AB547">
        <f>VLOOKUP($A547,[1]Sheet1!$1:$1048576,40,FALSE)</f>
        <v>0.83499999999999996</v>
      </c>
      <c r="AC547" s="1">
        <f>VLOOKUP($A547,[1]Sheet1!$1:$1048576,44,FALSE)</f>
        <v>44771</v>
      </c>
      <c r="AD547">
        <f>VLOOKUP($A547,[1]Sheet1!$1:$1048576,43,FALSE)</f>
        <v>18</v>
      </c>
      <c r="AE547">
        <f>VLOOKUP($A547,[1]Sheet1!$1:$1048576,46,FALSE)</f>
        <v>50</v>
      </c>
      <c r="AF547">
        <f>VLOOKUP($A547,[1]Sheet1!$1:$1048576,48,FALSE)</f>
        <v>4</v>
      </c>
      <c r="AG547" t="str">
        <f>VLOOKUP($A547,[1]Sheet1!$1:$1048576,49,FALSE)</f>
        <v>ZF</v>
      </c>
      <c r="AH547">
        <f>VLOOKUP($A547,[1]Sheet1!$1:$1048576,72,FALSE)</f>
        <v>0.27</v>
      </c>
      <c r="AI547" s="1">
        <f>VLOOKUP($A547,[1]Sheet1!$1:$1048576,74,FALSE)</f>
        <v>44781</v>
      </c>
      <c r="AV547" t="str">
        <f>_xlfn.IFNA(VLOOKUP($C547,[1]akclindata!$A:$U,17,FALSE),"NA")</f>
        <v>NA</v>
      </c>
      <c r="AW547" t="str">
        <f>_xlfn.IFNA(VLOOKUP($C547,[1]akclindata!$A:$U,17,FALSE),"NA")</f>
        <v>NA</v>
      </c>
      <c r="AX547" t="str">
        <f>_xlfn.IFNA(VLOOKUP($C547,[1]akclindata!$A:$U,7,FALSE),"NA")</f>
        <v>NA</v>
      </c>
      <c r="AY547" t="str">
        <f>_xlfn.IFNA(VLOOKUP($C547,[1]akclindata!$A:$U,8,FALSE),"NA")</f>
        <v>NA</v>
      </c>
      <c r="AZ547" t="str">
        <f>_xlfn.IFNA(VLOOKUP($C547,[1]akclindata!$A:$U,9,FALSE),"NA")</f>
        <v>NA</v>
      </c>
      <c r="BA547" t="str">
        <f>_xlfn.IFNA(VLOOKUP($C547,[1]akclindata!$A:$U,10,FALSE),"NA")</f>
        <v>NA</v>
      </c>
      <c r="BB547" t="str">
        <f>_xlfn.IFNA(VLOOKUP($C547,[1]akclindata!$A:$U,11,FALSE),"NA")</f>
        <v>NA</v>
      </c>
      <c r="BC547" s="1" t="str">
        <f>_xlfn.IFNA(VLOOKUP($C547,[1]akclindata!$A:$U,6,FALSE),"NA")</f>
        <v>NA</v>
      </c>
      <c r="BD547" s="1" t="str">
        <f>_xlfn.IFNA(VLOOKUP($C547,[1]akclindata!$A:$U,18,FALSE),"NA")</f>
        <v>NA</v>
      </c>
      <c r="BE547" s="1" t="str">
        <f>_xlfn.IFNA(VLOOKUP($C547,[1]akclindata!$A:$U,19,FALSE),"NA")</f>
        <v>NA</v>
      </c>
      <c r="BF547" s="1" t="str">
        <f>_xlfn.IFNA(VLOOKUP($C547,[1]akclindata!$A:$U,20,FALSE),"NA")</f>
        <v>NA</v>
      </c>
      <c r="BG547" t="str">
        <f>_xlfn.IFNA(VLOOKUP($C547,[1]akclindata!$A:$U,21,FALSE),"NA")</f>
        <v>NA</v>
      </c>
      <c r="BH547" s="1" t="str">
        <f>_xlfn.IFNA(VLOOKUP($C547,[2]Sheet1!$1:$1048576,6,FALSE),_xlfn.IFNA(VLOOKUP($C547,'[2]Transfer 06.03.22'!$1:$1048576,7,FALSE),_xlfn.IFNA(VLOOKUP($C547,'[2]Transfer 06.08.22'!$1:$1048576,7,FALSE),"None")))</f>
        <v>None</v>
      </c>
    </row>
    <row r="548" spans="1:60" x14ac:dyDescent="0.25">
      <c r="A548" t="s">
        <v>1024</v>
      </c>
      <c r="C548">
        <v>50495</v>
      </c>
      <c r="D548">
        <v>1</v>
      </c>
      <c r="E548" s="5">
        <f>VLOOKUP($A548,[1]Sheet1!$1:$1048576,3,FALSE)</f>
        <v>1</v>
      </c>
      <c r="F548" s="1">
        <f>VLOOKUP(A548,[1]Sheet1!$1:$1048576,4,FALSE)</f>
        <v>44673</v>
      </c>
      <c r="G548" t="str">
        <f>_xlfn.IFNA(VLOOKUP($A548,[1]Sheet1!$1:$1048576,6,FALSE),"No")</f>
        <v>No</v>
      </c>
      <c r="H548" s="1" t="str">
        <f>VLOOKUP($A548,[1]Sheet1!$1:$1048576,13,FALSE)</f>
        <v>No</v>
      </c>
      <c r="I548" s="1" t="str">
        <f>VLOOKUP($A548,[1]Sheet1!$1:$1048576,12,FALSE)</f>
        <v>HCV</v>
      </c>
      <c r="J548" t="s">
        <v>1042</v>
      </c>
      <c r="K548" s="5">
        <v>2</v>
      </c>
      <c r="L548">
        <f>VLOOKUP($A548,[1]Sheet1!$1:$1048576,8,FALSE)</f>
        <v>60.479123887748102</v>
      </c>
      <c r="M548" s="1">
        <f>VLOOKUP($A548,[1]Sheet1!$1:$1048576,9,FALSE)</f>
        <v>43584</v>
      </c>
      <c r="N548" t="str">
        <f>VLOOKUP($A548,[1]Sheet1!$1:$1048576,10,FALSE)</f>
        <v>N</v>
      </c>
      <c r="O548">
        <f>VLOOKUP($A548,[1]Sheet1!$1:$1048576,11,FALSE)</f>
        <v>0</v>
      </c>
      <c r="P548" t="str">
        <f>_xlfn.IFNA(VLOOKUP($C548,[1]akclindata!$A:$U,17,FALSE),"NA")</f>
        <v>NA</v>
      </c>
      <c r="Q548" t="s">
        <v>40</v>
      </c>
      <c r="S548">
        <f>_xlfn.IFNA(VLOOKUP($C548,[1]Sheet7!$A:$T,15,FALSE),"NA")</f>
        <v>27.239942579041401</v>
      </c>
      <c r="T548" t="str">
        <f>_xlfn.IFNA(VLOOKUP($C548,[1]akclindata!$A:$U,16,FALSE),"NA")</f>
        <v>NA</v>
      </c>
      <c r="U548" t="str">
        <f>IF(VLOOKUP($C548,[1]Sheet7!$A:$T,14,FALSE)=1,"Black","Unknown")</f>
        <v>Black</v>
      </c>
      <c r="X548" s="1">
        <f>VLOOKUP($A548,[1]Sheet1!$1:$1048576,17,FALSE)</f>
        <v>44727</v>
      </c>
      <c r="Y548">
        <f>VLOOKUP($A548,[1]Sheet1!$1:$1048576,18,FALSE)</f>
        <v>15</v>
      </c>
      <c r="Z548" t="str">
        <f>VLOOKUP($A548,[1]Sheet1!$1:$1048576,19,FALSE)</f>
        <v>ZF</v>
      </c>
      <c r="AA548">
        <f>VLOOKUP($A548,[1]Sheet1!$1:$1048576,35,FALSE)</f>
        <v>1.22</v>
      </c>
      <c r="AB548">
        <f>VLOOKUP($A548,[1]Sheet1!$1:$1048576,40,FALSE)</f>
        <v>1.22</v>
      </c>
      <c r="AC548" s="1">
        <f>VLOOKUP($A548,[1]Sheet1!$1:$1048576,44,FALSE)</f>
        <v>44771</v>
      </c>
      <c r="AD548">
        <f>VLOOKUP($A548,[1]Sheet1!$1:$1048576,43,FALSE)</f>
        <v>18</v>
      </c>
      <c r="AE548">
        <f>VLOOKUP($A548,[1]Sheet1!$1:$1048576,46,FALSE)</f>
        <v>51</v>
      </c>
      <c r="AF548">
        <f>VLOOKUP($A548,[1]Sheet1!$1:$1048576,48,FALSE)</f>
        <v>4</v>
      </c>
      <c r="AG548" t="str">
        <f>VLOOKUP($A548,[1]Sheet1!$1:$1048576,49,FALSE)</f>
        <v>ZF</v>
      </c>
      <c r="AH548">
        <f>VLOOKUP($A548,[1]Sheet1!$1:$1048576,72,FALSE)</f>
        <v>0.3</v>
      </c>
      <c r="AI548" s="1">
        <f>VLOOKUP($A548,[1]Sheet1!$1:$1048576,74,FALSE)</f>
        <v>44781</v>
      </c>
      <c r="AV548" t="str">
        <f>_xlfn.IFNA(VLOOKUP($C548,[1]akclindata!$A:$U,17,FALSE),"NA")</f>
        <v>NA</v>
      </c>
      <c r="AW548" t="str">
        <f>_xlfn.IFNA(VLOOKUP($C548,[1]akclindata!$A:$U,17,FALSE),"NA")</f>
        <v>NA</v>
      </c>
      <c r="AX548" t="str">
        <f>_xlfn.IFNA(VLOOKUP($C548,[1]akclindata!$A:$U,7,FALSE),"NA")</f>
        <v>NA</v>
      </c>
      <c r="AY548" t="str">
        <f>_xlfn.IFNA(VLOOKUP($C548,[1]akclindata!$A:$U,8,FALSE),"NA")</f>
        <v>NA</v>
      </c>
      <c r="AZ548" t="str">
        <f>_xlfn.IFNA(VLOOKUP($C548,[1]akclindata!$A:$U,9,FALSE),"NA")</f>
        <v>NA</v>
      </c>
      <c r="BA548" t="str">
        <f>_xlfn.IFNA(VLOOKUP($C548,[1]akclindata!$A:$U,10,FALSE),"NA")</f>
        <v>NA</v>
      </c>
      <c r="BB548" t="str">
        <f>_xlfn.IFNA(VLOOKUP($C548,[1]akclindata!$A:$U,11,FALSE),"NA")</f>
        <v>NA</v>
      </c>
      <c r="BC548" s="1" t="str">
        <f>_xlfn.IFNA(VLOOKUP($C548,[1]akclindata!$A:$U,6,FALSE),"NA")</f>
        <v>NA</v>
      </c>
      <c r="BD548" s="1" t="str">
        <f>_xlfn.IFNA(VLOOKUP($C548,[1]akclindata!$A:$U,18,FALSE),"NA")</f>
        <v>NA</v>
      </c>
      <c r="BE548" s="1" t="str">
        <f>_xlfn.IFNA(VLOOKUP($C548,[1]akclindata!$A:$U,19,FALSE),"NA")</f>
        <v>NA</v>
      </c>
      <c r="BF548" s="1" t="str">
        <f>_xlfn.IFNA(VLOOKUP($C548,[1]akclindata!$A:$U,20,FALSE),"NA")</f>
        <v>NA</v>
      </c>
      <c r="BG548" t="str">
        <f>_xlfn.IFNA(VLOOKUP($C548,[1]akclindata!$A:$U,21,FALSE),"NA")</f>
        <v>NA</v>
      </c>
      <c r="BH548" s="1" t="str">
        <f>_xlfn.IFNA(VLOOKUP($C548,[2]Sheet1!$1:$1048576,6,FALSE),_xlfn.IFNA(VLOOKUP($C548,'[2]Transfer 06.03.22'!$1:$1048576,7,FALSE),_xlfn.IFNA(VLOOKUP($C548,'[2]Transfer 06.08.22'!$1:$1048576,7,FALSE),"None")))</f>
        <v>None</v>
      </c>
    </row>
    <row r="549" spans="1:60" x14ac:dyDescent="0.25">
      <c r="A549" t="s">
        <v>1025</v>
      </c>
      <c r="C549" s="4" t="s">
        <v>1026</v>
      </c>
      <c r="D549">
        <v>1</v>
      </c>
      <c r="E549" s="5">
        <f>VLOOKUP($A549,[1]Sheet1!$1:$1048576,3,FALSE)</f>
        <v>2</v>
      </c>
      <c r="F549" s="1">
        <f>VLOOKUP(A549,[1]Sheet1!$1:$1048576,4,FALSE)</f>
        <v>44720</v>
      </c>
      <c r="G549" t="str">
        <f>_xlfn.IFNA(VLOOKUP($A549,[1]Sheet1!$1:$1048576,6,FALSE),"No")</f>
        <v>Yes</v>
      </c>
      <c r="H549" t="s">
        <v>49</v>
      </c>
      <c r="I549" s="1" t="str">
        <f>VLOOKUP($A549,[1]Sheet1!$1:$1048576,12,FALSE)</f>
        <v>HCC</v>
      </c>
      <c r="J549" t="s">
        <v>73</v>
      </c>
      <c r="K549" s="5">
        <v>1</v>
      </c>
      <c r="L549">
        <f>VLOOKUP($A549,[1]Sheet1!$1:$1048576,8,FALSE)</f>
        <v>56</v>
      </c>
      <c r="M549" s="1">
        <f>VLOOKUP($A549,[1]Sheet1!$1:$1048576,9,FALSE)</f>
        <v>43594</v>
      </c>
      <c r="N549" t="str">
        <f>VLOOKUP($A549,[1]Sheet1!$1:$1048576,10,FALSE)</f>
        <v>C</v>
      </c>
      <c r="O549" t="str">
        <f>VLOOKUP($A549,[1]Sheet1!$1:$1048576,11,FALSE)</f>
        <v>C</v>
      </c>
      <c r="P549">
        <f>_xlfn.IFNA(VLOOKUP($C549,[1]akclindata!$A:$U,17,FALSE),"NA")</f>
        <v>21892</v>
      </c>
      <c r="Q549" t="s">
        <v>40</v>
      </c>
      <c r="S549">
        <f>_xlfn.IFNA(VLOOKUP($C549,[1]akclindata!$A:$U,14,FALSE),"NA")</f>
        <v>31.18</v>
      </c>
      <c r="T549" t="str">
        <f>_xlfn.IFNA(VLOOKUP($C549,[1]akclindata!$A:$U,16,FALSE),"NA")</f>
        <v>Etoh Cirrhosis</v>
      </c>
      <c r="U549" t="str">
        <f>_xlfn.IFNA(VLOOKUP($C549,[1]akclindata!$A:$U,15,FALSE),"NA")</f>
        <v>W</v>
      </c>
      <c r="X549" s="1">
        <f>VLOOKUP($A549,[1]Sheet1!$1:$1048576,17,FALSE)</f>
        <v>44729</v>
      </c>
      <c r="Y549">
        <f>VLOOKUP($A549,[1]Sheet1!$1:$1048576,18,FALSE)</f>
        <v>20</v>
      </c>
      <c r="Z549" t="str">
        <f>VLOOKUP($A549,[1]Sheet1!$1:$1048576,19,FALSE)</f>
        <v>ZF</v>
      </c>
      <c r="AA549">
        <f>VLOOKUP($A549,[1]Sheet1!$1:$1048576,35,FALSE)</f>
        <v>47.261000000000003</v>
      </c>
      <c r="AB549">
        <f>VLOOKUP($A549,[1]Sheet1!$1:$1048576,40,FALSE)</f>
        <v>15</v>
      </c>
      <c r="AC549" s="1">
        <f>VLOOKUP($A549,[1]Sheet1!$1:$1048576,44,FALSE)</f>
        <v>44771</v>
      </c>
      <c r="AD549">
        <f>VLOOKUP($A549,[1]Sheet1!$1:$1048576,43,FALSE)</f>
        <v>18</v>
      </c>
      <c r="AE549">
        <f>VLOOKUP($A549,[1]Sheet1!$1:$1048576,46,FALSE)</f>
        <v>52</v>
      </c>
      <c r="AF549">
        <f>VLOOKUP($A549,[1]Sheet1!$1:$1048576,48,FALSE)</f>
        <v>4</v>
      </c>
      <c r="AG549" t="str">
        <f>VLOOKUP($A549,[1]Sheet1!$1:$1048576,49,FALSE)</f>
        <v>ZF</v>
      </c>
      <c r="AH549">
        <f>VLOOKUP($A549,[1]Sheet1!$1:$1048576,72,FALSE)</f>
        <v>2.2149999999999999</v>
      </c>
      <c r="AI549" s="1">
        <f>VLOOKUP($A549,[1]Sheet1!$1:$1048576,74,FALSE)</f>
        <v>44781</v>
      </c>
      <c r="AV549">
        <f>_xlfn.IFNA(VLOOKUP($C549,[1]akclindata!$A:$U,17,FALSE),"NA")</f>
        <v>21892</v>
      </c>
      <c r="AW549">
        <f>_xlfn.IFNA(VLOOKUP($C549,[1]akclindata!$A:$U,17,FALSE),"NA")</f>
        <v>21892</v>
      </c>
      <c r="AX549" t="str">
        <f>_xlfn.IFNA(VLOOKUP($C549,[1]akclindata!$A:$U,7,FALSE),"NA")</f>
        <v>1 major and several satellite</v>
      </c>
      <c r="AY549">
        <f>_xlfn.IFNA(VLOOKUP($C549,[1]akclindata!$A:$U,8,FALSE),"NA")</f>
        <v>13</v>
      </c>
      <c r="AZ549">
        <f>_xlfn.IFNA(VLOOKUP($C549,[1]akclindata!$A:$U,9,FALSE),"NA")</f>
        <v>12</v>
      </c>
      <c r="BA549" t="str">
        <f>_xlfn.IFNA(VLOOKUP($C549,[1]akclindata!$A:$U,10,FALSE),"NA")</f>
        <v>Yes</v>
      </c>
      <c r="BB549" t="str">
        <f>_xlfn.IFNA(VLOOKUP($C549,[1]akclindata!$A:$U,11,FALSE),"NA")</f>
        <v>No</v>
      </c>
      <c r="BC549" s="1">
        <f>_xlfn.IFNA(VLOOKUP($C549,[1]akclindata!$A:$U,6,FALSE),"NA")</f>
        <v>43593</v>
      </c>
      <c r="BD549" s="1" t="str">
        <f>_xlfn.IFNA(VLOOKUP($C549,[1]akclindata!$A:$U,18,FALSE),"NA")</f>
        <v>NA</v>
      </c>
      <c r="BE549" s="1">
        <f>_xlfn.IFNA(VLOOKUP($C549,[1]akclindata!$A:$U,19,FALSE),"NA")</f>
        <v>43598</v>
      </c>
      <c r="BF549" s="1" t="str">
        <f>_xlfn.IFNA(VLOOKUP($C549,[1]akclindata!$A:$U,20,FALSE),"NA")</f>
        <v>Yes</v>
      </c>
      <c r="BG549">
        <f>_xlfn.IFNA(VLOOKUP($C549,[1]akclindata!$A:$U,21,FALSE),"NA")</f>
        <v>0</v>
      </c>
      <c r="BH549" s="1" t="str">
        <f>_xlfn.IFNA(VLOOKUP($C549,[2]Sheet1!$1:$1048576,6,FALSE),_xlfn.IFNA(VLOOKUP($C549,'[2]Transfer 06.03.22'!$1:$1048576,7,FALSE),_xlfn.IFNA(VLOOKUP($C549,'[2]Transfer 06.08.22'!$1:$1048576,7,FALSE),"None")))</f>
        <v>No Prior treatment</v>
      </c>
    </row>
    <row r="550" spans="1:60" x14ac:dyDescent="0.25">
      <c r="A550" t="s">
        <v>1027</v>
      </c>
      <c r="C550" s="4" t="s">
        <v>1028</v>
      </c>
      <c r="D550">
        <v>1</v>
      </c>
      <c r="E550" s="5">
        <f>VLOOKUP($A550,[1]Sheet1!$1:$1048576,3,FALSE)</f>
        <v>2</v>
      </c>
      <c r="F550" s="1">
        <f>VLOOKUP(A550,[1]Sheet1!$1:$1048576,4,FALSE)</f>
        <v>44720</v>
      </c>
      <c r="G550" t="str">
        <f>_xlfn.IFNA(VLOOKUP($A550,[1]Sheet1!$1:$1048576,6,FALSE),"No")</f>
        <v>Yes</v>
      </c>
      <c r="H550" t="s">
        <v>49</v>
      </c>
      <c r="I550" s="1" t="str">
        <f>VLOOKUP($A550,[1]Sheet1!$1:$1048576,12,FALSE)</f>
        <v>HCC</v>
      </c>
      <c r="J550" t="s">
        <v>73</v>
      </c>
      <c r="K550" s="5">
        <v>2</v>
      </c>
      <c r="L550">
        <f>VLOOKUP($A550,[1]Sheet1!$1:$1048576,8,FALSE)</f>
        <v>68</v>
      </c>
      <c r="M550" s="1">
        <f>VLOOKUP($A550,[1]Sheet1!$1:$1048576,9,FALSE)</f>
        <v>43719</v>
      </c>
      <c r="N550" t="str">
        <f>VLOOKUP($A550,[1]Sheet1!$1:$1048576,10,FALSE)</f>
        <v>C</v>
      </c>
      <c r="O550" t="str">
        <f>VLOOKUP($A550,[1]Sheet1!$1:$1048576,11,FALSE)</f>
        <v>A</v>
      </c>
      <c r="P550">
        <f>_xlfn.IFNA(VLOOKUP($C550,[1]akclindata!$A:$U,17,FALSE),"NA")</f>
        <v>5.8</v>
      </c>
      <c r="Q550" t="s">
        <v>40</v>
      </c>
      <c r="S550">
        <f>_xlfn.IFNA(VLOOKUP($C550,[1]akclindata!$A:$U,14,FALSE),"NA")</f>
        <v>29.66</v>
      </c>
      <c r="T550" t="str">
        <f>_xlfn.IFNA(VLOOKUP($C550,[1]akclindata!$A:$U,16,FALSE),"NA")</f>
        <v>NAFLD</v>
      </c>
      <c r="U550" t="str">
        <f>_xlfn.IFNA(VLOOKUP($C550,[1]akclindata!$A:$U,15,FALSE),"NA")</f>
        <v>W</v>
      </c>
      <c r="X550" s="1">
        <f>VLOOKUP($A550,[1]Sheet1!$1:$1048576,17,FALSE)</f>
        <v>44729</v>
      </c>
      <c r="Y550">
        <f>VLOOKUP($A550,[1]Sheet1!$1:$1048576,18,FALSE)</f>
        <v>20</v>
      </c>
      <c r="Z550" t="str">
        <f>VLOOKUP($A550,[1]Sheet1!$1:$1048576,19,FALSE)</f>
        <v>ZF</v>
      </c>
      <c r="AA550">
        <f>VLOOKUP($A550,[1]Sheet1!$1:$1048576,35,FALSE)</f>
        <v>2.0605000000000002</v>
      </c>
      <c r="AB550">
        <f>VLOOKUP($A550,[1]Sheet1!$1:$1048576,40,FALSE)</f>
        <v>4.1210000000000004</v>
      </c>
      <c r="AC550" s="1">
        <f>VLOOKUP($A550,[1]Sheet1!$1:$1048576,44,FALSE)</f>
        <v>44771</v>
      </c>
      <c r="AD550">
        <f>VLOOKUP($A550,[1]Sheet1!$1:$1048576,43,FALSE)</f>
        <v>18</v>
      </c>
      <c r="AE550">
        <f>VLOOKUP($A550,[1]Sheet1!$1:$1048576,46,FALSE)</f>
        <v>53</v>
      </c>
      <c r="AF550">
        <f>VLOOKUP($A550,[1]Sheet1!$1:$1048576,48,FALSE)</f>
        <v>4</v>
      </c>
      <c r="AG550" t="str">
        <f>VLOOKUP($A550,[1]Sheet1!$1:$1048576,49,FALSE)</f>
        <v>ZF</v>
      </c>
      <c r="AH550">
        <f>VLOOKUP($A550,[1]Sheet1!$1:$1048576,72,FALSE)</f>
        <v>2.5099999999999998</v>
      </c>
      <c r="AI550" s="1">
        <f>VLOOKUP($A550,[1]Sheet1!$1:$1048576,74,FALSE)</f>
        <v>44781</v>
      </c>
      <c r="AV550">
        <f>_xlfn.IFNA(VLOOKUP($C550,[1]akclindata!$A:$U,17,FALSE),"NA")</f>
        <v>5.8</v>
      </c>
      <c r="AW550">
        <f>_xlfn.IFNA(VLOOKUP($C550,[1]akclindata!$A:$U,17,FALSE),"NA")</f>
        <v>5.8</v>
      </c>
      <c r="AX550">
        <f>_xlfn.IFNA(VLOOKUP($C550,[1]akclindata!$A:$U,7,FALSE),"NA")</f>
        <v>2</v>
      </c>
      <c r="AY550">
        <f>_xlfn.IFNA(VLOOKUP($C550,[1]akclindata!$A:$U,8,FALSE),"NA")</f>
        <v>5.2</v>
      </c>
      <c r="AZ550">
        <f>_xlfn.IFNA(VLOOKUP($C550,[1]akclindata!$A:$U,9,FALSE),"NA")</f>
        <v>5.3</v>
      </c>
      <c r="BA550" t="str">
        <f>_xlfn.IFNA(VLOOKUP($C550,[1]akclindata!$A:$U,10,FALSE),"NA")</f>
        <v>Yes</v>
      </c>
      <c r="BB550" t="str">
        <f>_xlfn.IFNA(VLOOKUP($C550,[1]akclindata!$A:$U,11,FALSE),"NA")</f>
        <v>Yes</v>
      </c>
      <c r="BC550" s="1">
        <f>_xlfn.IFNA(VLOOKUP($C550,[1]akclindata!$A:$U,6,FALSE),"NA")</f>
        <v>43707</v>
      </c>
      <c r="BD550" s="1" t="str">
        <f>_xlfn.IFNA(VLOOKUP($C550,[1]akclindata!$A:$U,18,FALSE),"NA")</f>
        <v>NA</v>
      </c>
      <c r="BE550" s="1">
        <f>_xlfn.IFNA(VLOOKUP($C550,[1]akclindata!$A:$U,19,FALSE),"NA")</f>
        <v>43861</v>
      </c>
      <c r="BF550" s="1" t="str">
        <f>_xlfn.IFNA(VLOOKUP($C550,[1]akclindata!$A:$U,20,FALSE),"NA")</f>
        <v>yes</v>
      </c>
      <c r="BG550">
        <f>_xlfn.IFNA(VLOOKUP($C550,[1]akclindata!$A:$U,21,FALSE),"NA")</f>
        <v>0</v>
      </c>
      <c r="BH550" s="1" t="str">
        <f>_xlfn.IFNA(VLOOKUP($C550,[2]Sheet1!$1:$1048576,6,FALSE),_xlfn.IFNA(VLOOKUP($C550,'[2]Transfer 06.03.22'!$1:$1048576,7,FALSE),_xlfn.IFNA(VLOOKUP($C550,'[2]Transfer 06.08.22'!$1:$1048576,7,FALSE),"None")))</f>
        <v>No Prior treatment</v>
      </c>
    </row>
    <row r="551" spans="1:60" x14ac:dyDescent="0.25">
      <c r="A551" t="s">
        <v>1029</v>
      </c>
      <c r="C551" s="4" t="s">
        <v>1030</v>
      </c>
      <c r="D551">
        <v>1</v>
      </c>
      <c r="E551" s="5">
        <f>VLOOKUP($A551,[1]Sheet1!$1:$1048576,3,FALSE)</f>
        <v>2</v>
      </c>
      <c r="F551" s="1">
        <f>VLOOKUP(A551,[1]Sheet1!$1:$1048576,4,FALSE)</f>
        <v>44720</v>
      </c>
      <c r="G551" t="str">
        <f>_xlfn.IFNA(VLOOKUP($A551,[1]Sheet1!$1:$1048576,6,FALSE),"No")</f>
        <v>Yes</v>
      </c>
      <c r="H551" t="s">
        <v>49</v>
      </c>
      <c r="I551" s="1" t="str">
        <f>VLOOKUP($A551,[1]Sheet1!$1:$1048576,12,FALSE)</f>
        <v>HCC</v>
      </c>
      <c r="J551" t="s">
        <v>73</v>
      </c>
      <c r="K551" s="5">
        <v>2</v>
      </c>
      <c r="L551">
        <f>VLOOKUP($A551,[1]Sheet1!$1:$1048576,8,FALSE)</f>
        <v>67</v>
      </c>
      <c r="M551" s="1">
        <f>VLOOKUP($A551,[1]Sheet1!$1:$1048576,9,FALSE)</f>
        <v>43901</v>
      </c>
      <c r="N551" t="str">
        <f>VLOOKUP($A551,[1]Sheet1!$1:$1048576,10,FALSE)</f>
        <v>C</v>
      </c>
      <c r="O551" t="str">
        <f>VLOOKUP($A551,[1]Sheet1!$1:$1048576,11,FALSE)</f>
        <v>A</v>
      </c>
      <c r="P551">
        <f>_xlfn.IFNA(VLOOKUP($C551,[1]akclindata!$A:$U,17,FALSE),"NA")</f>
        <v>2430.1</v>
      </c>
      <c r="Q551" t="s">
        <v>40</v>
      </c>
      <c r="S551">
        <f>_xlfn.IFNA(VLOOKUP($C551,[1]akclindata!$A:$U,14,FALSE),"NA")</f>
        <v>24.2</v>
      </c>
      <c r="T551" t="str">
        <f>_xlfn.IFNA(VLOOKUP($C551,[1]akclindata!$A:$U,16,FALSE),"NA")</f>
        <v>HBV Cirrhosis</v>
      </c>
      <c r="U551" t="str">
        <f>_xlfn.IFNA(VLOOKUP($C551,[1]akclindata!$A:$U,15,FALSE),"NA")</f>
        <v>W</v>
      </c>
      <c r="X551" s="1">
        <f>VLOOKUP($A551,[1]Sheet1!$1:$1048576,17,FALSE)</f>
        <v>44729</v>
      </c>
      <c r="Y551">
        <f>VLOOKUP($A551,[1]Sheet1!$1:$1048576,18,FALSE)</f>
        <v>20</v>
      </c>
      <c r="Z551" t="str">
        <f>VLOOKUP($A551,[1]Sheet1!$1:$1048576,19,FALSE)</f>
        <v>ZF</v>
      </c>
      <c r="AA551">
        <f>VLOOKUP($A551,[1]Sheet1!$1:$1048576,35,FALSE)</f>
        <v>16.638250000000003</v>
      </c>
      <c r="AB551">
        <f>VLOOKUP($A551,[1]Sheet1!$1:$1048576,40,FALSE)</f>
        <v>15</v>
      </c>
      <c r="AC551" s="1">
        <f>VLOOKUP($A551,[1]Sheet1!$1:$1048576,44,FALSE)</f>
        <v>44771</v>
      </c>
      <c r="AD551">
        <f>VLOOKUP($A551,[1]Sheet1!$1:$1048576,43,FALSE)</f>
        <v>18</v>
      </c>
      <c r="AE551">
        <f>VLOOKUP($A551,[1]Sheet1!$1:$1048576,46,FALSE)</f>
        <v>54</v>
      </c>
      <c r="AF551">
        <f>VLOOKUP($A551,[1]Sheet1!$1:$1048576,48,FALSE)</f>
        <v>4</v>
      </c>
      <c r="AG551" t="str">
        <f>VLOOKUP($A551,[1]Sheet1!$1:$1048576,49,FALSE)</f>
        <v>ZF</v>
      </c>
      <c r="AH551">
        <f>VLOOKUP($A551,[1]Sheet1!$1:$1048576,72,FALSE)</f>
        <v>2.0750000000000002</v>
      </c>
      <c r="AI551" s="1">
        <f>VLOOKUP($A551,[1]Sheet1!$1:$1048576,74,FALSE)</f>
        <v>44781</v>
      </c>
      <c r="AV551">
        <f>_xlfn.IFNA(VLOOKUP($C551,[1]akclindata!$A:$U,17,FALSE),"NA")</f>
        <v>2430.1</v>
      </c>
      <c r="AW551">
        <f>_xlfn.IFNA(VLOOKUP($C551,[1]akclindata!$A:$U,17,FALSE),"NA")</f>
        <v>2430.1</v>
      </c>
      <c r="AX551">
        <f>_xlfn.IFNA(VLOOKUP($C551,[1]akclindata!$A:$U,7,FALSE),"NA")</f>
        <v>1</v>
      </c>
      <c r="AY551">
        <f>_xlfn.IFNA(VLOOKUP($C551,[1]akclindata!$A:$U,8,FALSE),"NA")</f>
        <v>12.9</v>
      </c>
      <c r="AZ551">
        <f>_xlfn.IFNA(VLOOKUP($C551,[1]akclindata!$A:$U,9,FALSE),"NA")</f>
        <v>13.8</v>
      </c>
      <c r="BA551" t="str">
        <f>_xlfn.IFNA(VLOOKUP($C551,[1]akclindata!$A:$U,10,FALSE),"NA")</f>
        <v>Yes</v>
      </c>
      <c r="BB551" t="str">
        <f>_xlfn.IFNA(VLOOKUP($C551,[1]akclindata!$A:$U,11,FALSE),"NA")</f>
        <v>No</v>
      </c>
      <c r="BC551" s="1">
        <f>_xlfn.IFNA(VLOOKUP($C551,[1]akclindata!$A:$U,6,FALSE),"NA")</f>
        <v>43889</v>
      </c>
      <c r="BD551" s="1" t="str">
        <f>_xlfn.IFNA(VLOOKUP($C551,[1]akclindata!$A:$U,18,FALSE),"NA")</f>
        <v>NA</v>
      </c>
      <c r="BE551" s="1">
        <f>_xlfn.IFNA(VLOOKUP($C551,[1]akclindata!$A:$U,19,FALSE),"NA")</f>
        <v>44037</v>
      </c>
      <c r="BF551" s="1" t="str">
        <f>_xlfn.IFNA(VLOOKUP($C551,[1]akclindata!$A:$U,20,FALSE),"NA")</f>
        <v>Yes</v>
      </c>
      <c r="BG551">
        <f>_xlfn.IFNA(VLOOKUP($C551,[1]akclindata!$A:$U,21,FALSE),"NA")</f>
        <v>0</v>
      </c>
      <c r="BH551" s="1" t="str">
        <f>_xlfn.IFNA(VLOOKUP($C551,[2]Sheet1!$1:$1048576,6,FALSE),_xlfn.IFNA(VLOOKUP($C551,'[2]Transfer 06.03.22'!$1:$1048576,7,FALSE),_xlfn.IFNA(VLOOKUP($C551,'[2]Transfer 06.08.22'!$1:$1048576,7,FALSE),"None")))</f>
        <v>No Prior treatment</v>
      </c>
    </row>
    <row r="552" spans="1:60" x14ac:dyDescent="0.25">
      <c r="A552" t="s">
        <v>1031</v>
      </c>
      <c r="C552" s="4" t="s">
        <v>1032</v>
      </c>
      <c r="D552">
        <v>1</v>
      </c>
      <c r="E552" s="5">
        <f>VLOOKUP($A552,[1]Sheet1!$1:$1048576,3,FALSE)</f>
        <v>3</v>
      </c>
      <c r="F552" s="1">
        <f>VLOOKUP(A552,[1]Sheet1!$1:$1048576,4,FALSE)</f>
        <v>44720</v>
      </c>
      <c r="G552" t="str">
        <f>_xlfn.IFNA(VLOOKUP($A552,[1]Sheet1!$1:$1048576,6,FALSE),"No")</f>
        <v>Yes</v>
      </c>
      <c r="H552" t="s">
        <v>49</v>
      </c>
      <c r="I552" s="1" t="str">
        <f>VLOOKUP($A552,[1]Sheet1!$1:$1048576,12,FALSE)</f>
        <v>HCC</v>
      </c>
      <c r="J552" t="s">
        <v>73</v>
      </c>
      <c r="K552" s="5">
        <v>2</v>
      </c>
      <c r="L552">
        <f>VLOOKUP($A552,[1]Sheet1!$1:$1048576,8,FALSE)</f>
        <v>64</v>
      </c>
      <c r="M552" s="1">
        <f>VLOOKUP($A552,[1]Sheet1!$1:$1048576,9,FALSE)</f>
        <v>44328</v>
      </c>
      <c r="N552" t="str">
        <f>VLOOKUP($A552,[1]Sheet1!$1:$1048576,10,FALSE)</f>
        <v>B</v>
      </c>
      <c r="O552" t="str">
        <f>VLOOKUP($A552,[1]Sheet1!$1:$1048576,11,FALSE)</f>
        <v>A</v>
      </c>
      <c r="P552">
        <f>_xlfn.IFNA(VLOOKUP($C552,[1]akclindata!$A:$U,17,FALSE),"NA")</f>
        <v>1582.8</v>
      </c>
      <c r="Q552" t="s">
        <v>40</v>
      </c>
      <c r="S552">
        <f>_xlfn.IFNA(VLOOKUP($C552,[1]akclindata!$A:$U,14,FALSE),"NA")</f>
        <v>24.9</v>
      </c>
      <c r="T552" t="str">
        <f>_xlfn.IFNA(VLOOKUP($C552,[1]akclindata!$A:$U,16,FALSE),"NA")</f>
        <v>HCV Cirrhosis</v>
      </c>
      <c r="U552" t="str">
        <f>_xlfn.IFNA(VLOOKUP($C552,[1]akclindata!$A:$U,15,FALSE),"NA")</f>
        <v>B</v>
      </c>
      <c r="X552" s="1">
        <f>VLOOKUP($A552,[1]Sheet1!$1:$1048576,17,FALSE)</f>
        <v>44729</v>
      </c>
      <c r="Y552">
        <f>VLOOKUP($A552,[1]Sheet1!$1:$1048576,18,FALSE)</f>
        <v>20</v>
      </c>
      <c r="Z552" t="str">
        <f>VLOOKUP($A552,[1]Sheet1!$1:$1048576,19,FALSE)</f>
        <v>ZF</v>
      </c>
      <c r="AA552">
        <f>VLOOKUP($A552,[1]Sheet1!$1:$1048576,35,FALSE)</f>
        <v>19.708749999999998</v>
      </c>
      <c r="AB552">
        <f>VLOOKUP($A552,[1]Sheet1!$1:$1048576,40,FALSE)</f>
        <v>15</v>
      </c>
      <c r="AC552" s="1">
        <f>VLOOKUP($A552,[1]Sheet1!$1:$1048576,44,FALSE)</f>
        <v>44771</v>
      </c>
      <c r="AD552">
        <f>VLOOKUP($A552,[1]Sheet1!$1:$1048576,43,FALSE)</f>
        <v>18</v>
      </c>
      <c r="AE552">
        <f>VLOOKUP($A552,[1]Sheet1!$1:$1048576,46,FALSE)</f>
        <v>55</v>
      </c>
      <c r="AF552">
        <f>VLOOKUP($A552,[1]Sheet1!$1:$1048576,48,FALSE)</f>
        <v>4</v>
      </c>
      <c r="AG552" t="str">
        <f>VLOOKUP($A552,[1]Sheet1!$1:$1048576,49,FALSE)</f>
        <v>ZF</v>
      </c>
      <c r="AH552">
        <f>VLOOKUP($A552,[1]Sheet1!$1:$1048576,72,FALSE)</f>
        <v>2.3250000000000002</v>
      </c>
      <c r="AI552" s="1">
        <f>VLOOKUP($A552,[1]Sheet1!$1:$1048576,74,FALSE)</f>
        <v>44781</v>
      </c>
      <c r="AV552">
        <f>_xlfn.IFNA(VLOOKUP($C552,[1]akclindata!$A:$U,17,FALSE),"NA")</f>
        <v>1582.8</v>
      </c>
      <c r="AW552">
        <f>_xlfn.IFNA(VLOOKUP($C552,[1]akclindata!$A:$U,17,FALSE),"NA")</f>
        <v>1582.8</v>
      </c>
      <c r="AX552">
        <f>_xlfn.IFNA(VLOOKUP($C552,[1]akclindata!$A:$U,7,FALSE),"NA")</f>
        <v>1</v>
      </c>
      <c r="AY552">
        <f>_xlfn.IFNA(VLOOKUP($C552,[1]akclindata!$A:$U,8,FALSE),"NA")</f>
        <v>3.3</v>
      </c>
      <c r="AZ552">
        <f>_xlfn.IFNA(VLOOKUP($C552,[1]akclindata!$A:$U,9,FALSE),"NA")</f>
        <v>3</v>
      </c>
      <c r="BA552" t="str">
        <f>_xlfn.IFNA(VLOOKUP($C552,[1]akclindata!$A:$U,10,FALSE),"NA")</f>
        <v>No</v>
      </c>
      <c r="BB552" t="str">
        <f>_xlfn.IFNA(VLOOKUP($C552,[1]akclindata!$A:$U,11,FALSE),"NA")</f>
        <v>No</v>
      </c>
      <c r="BC552" s="1">
        <f>_xlfn.IFNA(VLOOKUP($C552,[1]akclindata!$A:$U,6,FALSE),"NA")</f>
        <v>44088</v>
      </c>
      <c r="BD552" s="1" t="str">
        <f>_xlfn.IFNA(VLOOKUP($C552,[1]akclindata!$A:$U,18,FALSE),"NA")</f>
        <v>NA</v>
      </c>
      <c r="BE552" s="1">
        <f>_xlfn.IFNA(VLOOKUP($C552,[1]akclindata!$A:$U,19,FALSE),"NA")</f>
        <v>44728</v>
      </c>
      <c r="BF552" s="1" t="str">
        <f>_xlfn.IFNA(VLOOKUP($C552,[1]akclindata!$A:$U,20,FALSE),"NA")</f>
        <v>No</v>
      </c>
      <c r="BG552">
        <f>_xlfn.IFNA(VLOOKUP($C552,[1]akclindata!$A:$U,21,FALSE),"NA")</f>
        <v>0</v>
      </c>
      <c r="BH552" s="1">
        <f>_xlfn.IFNA(VLOOKUP($C552,[2]Sheet1!$1:$1048576,6,FALSE),_xlfn.IFNA(VLOOKUP($C552,'[2]Transfer 06.03.22'!$1:$1048576,7,FALSE),_xlfn.IFNA(VLOOKUP($C552,'[2]Transfer 06.08.22'!$1:$1048576,7,FALSE),"None")))</f>
        <v>44223</v>
      </c>
    </row>
    <row r="553" spans="1:60" x14ac:dyDescent="0.25">
      <c r="A553" t="s">
        <v>1033</v>
      </c>
      <c r="C553" s="4" t="s">
        <v>1034</v>
      </c>
      <c r="D553">
        <v>1</v>
      </c>
      <c r="E553" s="5">
        <f>VLOOKUP($A553,[1]Sheet1!$1:$1048576,3,FALSE)</f>
        <v>3</v>
      </c>
      <c r="F553" s="1">
        <f>VLOOKUP(A553,[1]Sheet1!$1:$1048576,4,FALSE)</f>
        <v>44720</v>
      </c>
      <c r="G553" t="str">
        <f>_xlfn.IFNA(VLOOKUP($A553,[1]Sheet1!$1:$1048576,6,FALSE),"No")</f>
        <v>Yes</v>
      </c>
      <c r="H553" t="s">
        <v>49</v>
      </c>
      <c r="I553" s="1" t="str">
        <f>VLOOKUP($A553,[1]Sheet1!$1:$1048576,12,FALSE)</f>
        <v>HCC</v>
      </c>
      <c r="J553" t="s">
        <v>73</v>
      </c>
      <c r="K553" s="5">
        <v>2</v>
      </c>
      <c r="L553">
        <f>VLOOKUP($A553,[1]Sheet1!$1:$1048576,8,FALSE)</f>
        <v>44</v>
      </c>
      <c r="M553" s="1">
        <f>VLOOKUP($A553,[1]Sheet1!$1:$1048576,9,FALSE)</f>
        <v>44328</v>
      </c>
      <c r="N553" t="str">
        <f>VLOOKUP($A553,[1]Sheet1!$1:$1048576,10,FALSE)</f>
        <v>C</v>
      </c>
      <c r="O553" t="str">
        <f>VLOOKUP($A553,[1]Sheet1!$1:$1048576,11,FALSE)</f>
        <v>A</v>
      </c>
      <c r="P553">
        <f>_xlfn.IFNA(VLOOKUP($C553,[1]akclindata!$A:$U,17,FALSE),"NA")</f>
        <v>2345.6999999999998</v>
      </c>
      <c r="Q553" t="s">
        <v>40</v>
      </c>
      <c r="S553">
        <f>_xlfn.IFNA(VLOOKUP($C553,[1]akclindata!$A:$U,14,FALSE),"NA")</f>
        <v>28.24</v>
      </c>
      <c r="T553" t="str">
        <f>_xlfn.IFNA(VLOOKUP($C553,[1]akclindata!$A:$U,16,FALSE),"NA")</f>
        <v>HCV, EtOH, Cirrhosis</v>
      </c>
      <c r="U553" t="str">
        <f>_xlfn.IFNA(VLOOKUP($C553,[1]akclindata!$A:$U,15,FALSE),"NA")</f>
        <v>O</v>
      </c>
      <c r="X553" s="1">
        <f>VLOOKUP($A553,[1]Sheet1!$1:$1048576,17,FALSE)</f>
        <v>44729</v>
      </c>
      <c r="Y553">
        <f>VLOOKUP($A553,[1]Sheet1!$1:$1048576,18,FALSE)</f>
        <v>20</v>
      </c>
      <c r="Z553" t="str">
        <f>VLOOKUP($A553,[1]Sheet1!$1:$1048576,19,FALSE)</f>
        <v>ZF</v>
      </c>
      <c r="AA553">
        <f>VLOOKUP($A553,[1]Sheet1!$1:$1048576,35,FALSE)</f>
        <v>102.22450000000001</v>
      </c>
      <c r="AB553">
        <f>VLOOKUP($A553,[1]Sheet1!$1:$1048576,40,FALSE)</f>
        <v>15</v>
      </c>
      <c r="AC553" s="1">
        <f>VLOOKUP($A553,[1]Sheet1!$1:$1048576,44,FALSE)</f>
        <v>44771</v>
      </c>
      <c r="AD553">
        <f>VLOOKUP($A553,[1]Sheet1!$1:$1048576,43,FALSE)</f>
        <v>18</v>
      </c>
      <c r="AE553">
        <f>VLOOKUP($A553,[1]Sheet1!$1:$1048576,46,FALSE)</f>
        <v>56</v>
      </c>
      <c r="AF553">
        <f>VLOOKUP($A553,[1]Sheet1!$1:$1048576,48,FALSE)</f>
        <v>4</v>
      </c>
      <c r="AG553" t="str">
        <f>VLOOKUP($A553,[1]Sheet1!$1:$1048576,49,FALSE)</f>
        <v>ZF</v>
      </c>
      <c r="AH553">
        <f>VLOOKUP($A553,[1]Sheet1!$1:$1048576,72,FALSE)</f>
        <v>3.42</v>
      </c>
      <c r="AI553" s="1">
        <f>VLOOKUP($A553,[1]Sheet1!$1:$1048576,74,FALSE)</f>
        <v>44781</v>
      </c>
      <c r="AV553">
        <f>_xlfn.IFNA(VLOOKUP($C553,[1]akclindata!$A:$U,17,FALSE),"NA")</f>
        <v>2345.6999999999998</v>
      </c>
      <c r="AW553">
        <f>_xlfn.IFNA(VLOOKUP($C553,[1]akclindata!$A:$U,17,FALSE),"NA")</f>
        <v>2345.6999999999998</v>
      </c>
      <c r="AX553">
        <f>_xlfn.IFNA(VLOOKUP($C553,[1]akclindata!$A:$U,7,FALSE),"NA")</f>
        <v>10</v>
      </c>
      <c r="AY553">
        <f>_xlfn.IFNA(VLOOKUP($C553,[1]akclindata!$A:$U,8,FALSE),"NA")</f>
        <v>13.3</v>
      </c>
      <c r="AZ553">
        <f>_xlfn.IFNA(VLOOKUP($C553,[1]akclindata!$A:$U,9,FALSE),"NA")</f>
        <v>12.2</v>
      </c>
      <c r="BA553" t="str">
        <f>_xlfn.IFNA(VLOOKUP($C553,[1]akclindata!$A:$U,10,FALSE),"NA")</f>
        <v>Yes</v>
      </c>
      <c r="BB553" t="str">
        <f>_xlfn.IFNA(VLOOKUP($C553,[1]akclindata!$A:$U,11,FALSE),"NA")</f>
        <v>No</v>
      </c>
      <c r="BC553" s="1">
        <f>_xlfn.IFNA(VLOOKUP($C553,[1]akclindata!$A:$U,6,FALSE),"NA")</f>
        <v>44326</v>
      </c>
      <c r="BD553" s="1" t="str">
        <f>_xlfn.IFNA(VLOOKUP($C553,[1]akclindata!$A:$U,18,FALSE),"NA")</f>
        <v>NA</v>
      </c>
      <c r="BE553" s="1">
        <f>_xlfn.IFNA(VLOOKUP($C553,[1]akclindata!$A:$U,19,FALSE),"NA")</f>
        <v>44455</v>
      </c>
      <c r="BF553" s="1" t="str">
        <f>_xlfn.IFNA(VLOOKUP($C553,[1]akclindata!$A:$U,20,FALSE),"NA")</f>
        <v>Unknown</v>
      </c>
      <c r="BG553">
        <f>_xlfn.IFNA(VLOOKUP($C553,[1]akclindata!$A:$U,21,FALSE),"NA")</f>
        <v>0</v>
      </c>
      <c r="BH553" s="1" t="str">
        <f>_xlfn.IFNA(VLOOKUP($C553,[2]Sheet1!$1:$1048576,6,FALSE),_xlfn.IFNA(VLOOKUP($C553,'[2]Transfer 06.03.22'!$1:$1048576,7,FALSE),_xlfn.IFNA(VLOOKUP($C553,'[2]Transfer 06.08.22'!$1:$1048576,7,FALSE),"None")))</f>
        <v>No Prior treatment</v>
      </c>
    </row>
    <row r="554" spans="1:60" x14ac:dyDescent="0.25">
      <c r="A554" t="s">
        <v>1035</v>
      </c>
      <c r="C554" s="4" t="s">
        <v>1036</v>
      </c>
      <c r="D554">
        <v>1</v>
      </c>
      <c r="E554" s="5">
        <f>VLOOKUP($A554,[1]Sheet1!$1:$1048576,3,FALSE)</f>
        <v>3</v>
      </c>
      <c r="F554" s="1">
        <f>VLOOKUP(A554,[1]Sheet1!$1:$1048576,4,FALSE)</f>
        <v>44720</v>
      </c>
      <c r="G554" t="str">
        <f>_xlfn.IFNA(VLOOKUP($A554,[1]Sheet1!$1:$1048576,6,FALSE),"No")</f>
        <v>Yes</v>
      </c>
      <c r="H554" t="s">
        <v>49</v>
      </c>
      <c r="I554" s="1" t="str">
        <f>VLOOKUP($A554,[1]Sheet1!$1:$1048576,12,FALSE)</f>
        <v>HCC</v>
      </c>
      <c r="J554" t="s">
        <v>73</v>
      </c>
      <c r="K554" s="5">
        <v>2</v>
      </c>
      <c r="L554">
        <f>VLOOKUP($A554,[1]Sheet1!$1:$1048576,8,FALSE)</f>
        <v>61</v>
      </c>
      <c r="M554" s="1">
        <f>VLOOKUP($A554,[1]Sheet1!$1:$1048576,9,FALSE)</f>
        <v>44420</v>
      </c>
      <c r="N554" t="str">
        <f>VLOOKUP($A554,[1]Sheet1!$1:$1048576,10,FALSE)</f>
        <v>C</v>
      </c>
      <c r="O554" t="str">
        <f>VLOOKUP($A554,[1]Sheet1!$1:$1048576,11,FALSE)</f>
        <v>B</v>
      </c>
      <c r="P554">
        <f>_xlfn.IFNA(VLOOKUP($C554,[1]akclindata!$A:$U,17,FALSE),"NA")</f>
        <v>12025</v>
      </c>
      <c r="Q554" t="s">
        <v>40</v>
      </c>
      <c r="S554">
        <f>_xlfn.IFNA(VLOOKUP($C554,[1]akclindata!$A:$U,14,FALSE),"NA")</f>
        <v>19.11</v>
      </c>
      <c r="T554" t="str">
        <f>_xlfn.IFNA(VLOOKUP($C554,[1]akclindata!$A:$U,16,FALSE),"NA")</f>
        <v>HCV Cirrhosis</v>
      </c>
      <c r="U554" t="str">
        <f>_xlfn.IFNA(VLOOKUP($C554,[1]akclindata!$A:$U,15,FALSE),"NA")</f>
        <v>W</v>
      </c>
      <c r="X554" s="1">
        <f>VLOOKUP($A554,[1]Sheet1!$1:$1048576,17,FALSE)</f>
        <v>44729</v>
      </c>
      <c r="Y554">
        <f>VLOOKUP($A554,[1]Sheet1!$1:$1048576,18,FALSE)</f>
        <v>20</v>
      </c>
      <c r="Z554" t="str">
        <f>VLOOKUP($A554,[1]Sheet1!$1:$1048576,19,FALSE)</f>
        <v>ZF</v>
      </c>
      <c r="AA554">
        <f>VLOOKUP($A554,[1]Sheet1!$1:$1048576,35,FALSE)</f>
        <v>11.121</v>
      </c>
      <c r="AB554">
        <f>VLOOKUP($A554,[1]Sheet1!$1:$1048576,40,FALSE)</f>
        <v>15</v>
      </c>
      <c r="AC554" s="1">
        <f>VLOOKUP($A554,[1]Sheet1!$1:$1048576,44,FALSE)</f>
        <v>44771</v>
      </c>
      <c r="AD554">
        <f>VLOOKUP($A554,[1]Sheet1!$1:$1048576,43,FALSE)</f>
        <v>18</v>
      </c>
      <c r="AE554">
        <f>VLOOKUP($A554,[1]Sheet1!$1:$1048576,46,FALSE)</f>
        <v>57</v>
      </c>
      <c r="AF554">
        <f>VLOOKUP($A554,[1]Sheet1!$1:$1048576,48,FALSE)</f>
        <v>4</v>
      </c>
      <c r="AG554" t="str">
        <f>VLOOKUP($A554,[1]Sheet1!$1:$1048576,49,FALSE)</f>
        <v>ZF</v>
      </c>
      <c r="AH554">
        <f>VLOOKUP($A554,[1]Sheet1!$1:$1048576,72,FALSE)</f>
        <v>10.944999999999999</v>
      </c>
      <c r="AI554" s="1">
        <f>VLOOKUP($A554,[1]Sheet1!$1:$1048576,74,FALSE)</f>
        <v>44781</v>
      </c>
      <c r="AV554">
        <f>_xlfn.IFNA(VLOOKUP($C554,[1]akclindata!$A:$U,17,FALSE),"NA")</f>
        <v>12025</v>
      </c>
      <c r="AW554">
        <f>_xlfn.IFNA(VLOOKUP($C554,[1]akclindata!$A:$U,17,FALSE),"NA")</f>
        <v>12025</v>
      </c>
      <c r="AX554">
        <f>_xlfn.IFNA(VLOOKUP($C554,[1]akclindata!$A:$U,7,FALSE),"NA")</f>
        <v>10</v>
      </c>
      <c r="AY554">
        <f>_xlfn.IFNA(VLOOKUP($C554,[1]akclindata!$A:$U,8,FALSE),"NA")</f>
        <v>7.2</v>
      </c>
      <c r="AZ554">
        <f>_xlfn.IFNA(VLOOKUP($C554,[1]akclindata!$A:$U,9,FALSE),"NA")</f>
        <v>5.4</v>
      </c>
      <c r="BA554" t="str">
        <f>_xlfn.IFNA(VLOOKUP($C554,[1]akclindata!$A:$U,10,FALSE),"NA")</f>
        <v>Yes</v>
      </c>
      <c r="BB554" t="str">
        <f>_xlfn.IFNA(VLOOKUP($C554,[1]akclindata!$A:$U,11,FALSE),"NA")</f>
        <v>No</v>
      </c>
      <c r="BC554" s="1">
        <f>_xlfn.IFNA(VLOOKUP($C554,[1]akclindata!$A:$U,6,FALSE),"NA")</f>
        <v>44398</v>
      </c>
      <c r="BD554" s="1" t="str">
        <f>_xlfn.IFNA(VLOOKUP($C554,[1]akclindata!$A:$U,18,FALSE),"NA")</f>
        <v>NA</v>
      </c>
      <c r="BE554" s="1">
        <f>_xlfn.IFNA(VLOOKUP($C554,[1]akclindata!$A:$U,19,FALSE),"NA")</f>
        <v>44446</v>
      </c>
      <c r="BF554" s="1" t="str">
        <f>_xlfn.IFNA(VLOOKUP($C554,[1]akclindata!$A:$U,20,FALSE),"NA")</f>
        <v>Yes</v>
      </c>
      <c r="BG554">
        <f>_xlfn.IFNA(VLOOKUP($C554,[1]akclindata!$A:$U,21,FALSE),"NA")</f>
        <v>0</v>
      </c>
      <c r="BH554" s="1" t="str">
        <f>_xlfn.IFNA(VLOOKUP($C554,[2]Sheet1!$1:$1048576,6,FALSE),_xlfn.IFNA(VLOOKUP($C554,'[2]Transfer 06.03.22'!$1:$1048576,7,FALSE),_xlfn.IFNA(VLOOKUP($C554,'[2]Transfer 06.08.22'!$1:$1048576,7,FALSE),"None")))</f>
        <v>No Prior treatment</v>
      </c>
    </row>
    <row r="555" spans="1:60" x14ac:dyDescent="0.25">
      <c r="A555" t="s">
        <v>1037</v>
      </c>
      <c r="C555" t="s">
        <v>1038</v>
      </c>
      <c r="D555">
        <v>1</v>
      </c>
      <c r="E555" s="5">
        <f>VLOOKUP($A555,[1]Sheet1!$1:$1048576,3,FALSE)</f>
        <v>2.8</v>
      </c>
      <c r="F555" s="1">
        <f>VLOOKUP(A555,[1]Sheet1!$1:$1048576,4,FALSE)</f>
        <v>44753</v>
      </c>
      <c r="G555" t="str">
        <f>_xlfn.IFNA(VLOOKUP($A555,[1]Sheet1!$1:$1048576,6,FALSE),"No")</f>
        <v>Yes</v>
      </c>
      <c r="H555" t="s">
        <v>49</v>
      </c>
      <c r="I555" s="1" t="str">
        <f>VLOOKUP($A555,[1]Sheet1!$1:$1048576,12,FALSE)</f>
        <v>HCC</v>
      </c>
      <c r="J555" t="s">
        <v>73</v>
      </c>
      <c r="K555" s="5">
        <v>1</v>
      </c>
      <c r="L555">
        <f>VLOOKUP($A555,[1]Sheet1!$1:$1048576,8,FALSE)</f>
        <v>75</v>
      </c>
      <c r="M555" s="1">
        <f>VLOOKUP($A555,[1]Sheet1!$1:$1048576,9,FALSE)</f>
        <v>44725</v>
      </c>
      <c r="N555" t="str">
        <f>VLOOKUP($A555,[1]Sheet1!$1:$1048576,10,FALSE)</f>
        <v>N/A</v>
      </c>
      <c r="O555" t="str">
        <f>VLOOKUP($A555,[1]Sheet1!$1:$1048576,11,FALSE)</f>
        <v>A</v>
      </c>
      <c r="P555">
        <f>_xlfn.IFNA(VLOOKUP($C555,[1]akclindata!$A:$U,17,FALSE),"NA")</f>
        <v>68.5</v>
      </c>
      <c r="Q555" t="s">
        <v>40</v>
      </c>
      <c r="S555">
        <f>_xlfn.IFNA(VLOOKUP($C555,[1]akclindata!$A:$U,14,FALSE),"NA")</f>
        <v>18.14</v>
      </c>
      <c r="T555" t="str">
        <f>_xlfn.IFNA(VLOOKUP($C555,[1]akclindata!$A:$U,16,FALSE),"NA")</f>
        <v>HCV Cirrhosis</v>
      </c>
      <c r="U555" t="str">
        <f>_xlfn.IFNA(VLOOKUP($C555,[1]akclindata!$A:$U,15,FALSE),"NA")</f>
        <v>W</v>
      </c>
      <c r="X555" s="1">
        <f>VLOOKUP($A555,[1]Sheet1!$1:$1048576,17,FALSE)</f>
        <v>44754</v>
      </c>
      <c r="Y555">
        <f>VLOOKUP($A555,[1]Sheet1!$1:$1048576,18,FALSE)</f>
        <v>21</v>
      </c>
      <c r="Z555" t="str">
        <f>VLOOKUP($A555,[1]Sheet1!$1:$1048576,19,FALSE)</f>
        <v>ZF</v>
      </c>
      <c r="AA555">
        <f>VLOOKUP($A555,[1]Sheet1!$1:$1048576,35,FALSE)</f>
        <v>0.90321428571428575</v>
      </c>
      <c r="AB555">
        <f>VLOOKUP($A555,[1]Sheet1!$1:$1048576,40,FALSE)</f>
        <v>2.5289999999999999</v>
      </c>
      <c r="AC555" s="1">
        <f>VLOOKUP($A555,[1]Sheet1!$1:$1048576,44,FALSE)</f>
        <v>44771</v>
      </c>
      <c r="AD555">
        <f>VLOOKUP($A555,[1]Sheet1!$1:$1048576,43,FALSE)</f>
        <v>18</v>
      </c>
      <c r="AE555">
        <f>VLOOKUP($A555,[1]Sheet1!$1:$1048576,46,FALSE)</f>
        <v>58</v>
      </c>
      <c r="AF555">
        <f>VLOOKUP($A555,[1]Sheet1!$1:$1048576,48,FALSE)</f>
        <v>4</v>
      </c>
      <c r="AG555" t="str">
        <f>VLOOKUP($A555,[1]Sheet1!$1:$1048576,49,FALSE)</f>
        <v>ZF</v>
      </c>
      <c r="AH555">
        <f>VLOOKUP($A555,[1]Sheet1!$1:$1048576,72,FALSE)</f>
        <v>2.64</v>
      </c>
      <c r="AI555" s="1">
        <f>VLOOKUP($A555,[1]Sheet1!$1:$1048576,74,FALSE)</f>
        <v>44781</v>
      </c>
      <c r="AV555">
        <f>_xlfn.IFNA(VLOOKUP($C555,[1]akclindata!$A:$U,17,FALSE),"NA")</f>
        <v>68.5</v>
      </c>
      <c r="AW555">
        <f>_xlfn.IFNA(VLOOKUP($C555,[1]akclindata!$A:$U,17,FALSE),"NA")</f>
        <v>68.5</v>
      </c>
      <c r="AX555" t="str">
        <f>_xlfn.IFNA(VLOOKUP($C555,[1]akclindata!$A:$U,7,FALSE),"NA")</f>
        <v>None</v>
      </c>
      <c r="AY555" t="str">
        <f>_xlfn.IFNA(VLOOKUP($C555,[1]akclindata!$A:$U,8,FALSE),"NA")</f>
        <v>N/A</v>
      </c>
      <c r="AZ555" t="str">
        <f>_xlfn.IFNA(VLOOKUP($C555,[1]akclindata!$A:$U,9,FALSE),"NA")</f>
        <v>N/A</v>
      </c>
      <c r="BA555" t="str">
        <f>_xlfn.IFNA(VLOOKUP($C555,[1]akclindata!$A:$U,10,FALSE),"NA")</f>
        <v>N/A</v>
      </c>
      <c r="BB555" t="str">
        <f>_xlfn.IFNA(VLOOKUP($C555,[1]akclindata!$A:$U,11,FALSE),"NA")</f>
        <v>N/A</v>
      </c>
      <c r="BC555" s="1">
        <f>_xlfn.IFNA(VLOOKUP($C555,[1]akclindata!$A:$U,6,FALSE),"NA")</f>
        <v>44719</v>
      </c>
      <c r="BD555" s="1" t="str">
        <f>_xlfn.IFNA(VLOOKUP($C555,[1]akclindata!$A:$U,18,FALSE),"NA")</f>
        <v>NA</v>
      </c>
      <c r="BE555" s="1">
        <f>_xlfn.IFNA(VLOOKUP($C555,[1]akclindata!$A:$U,19,FALSE),"NA")</f>
        <v>0</v>
      </c>
      <c r="BF555" s="1" t="str">
        <f>_xlfn.IFNA(VLOOKUP($C555,[1]akclindata!$A:$U,20,FALSE),"NA")</f>
        <v>N</v>
      </c>
      <c r="BG555">
        <f>_xlfn.IFNA(VLOOKUP($C555,[1]akclindata!$A:$U,21,FALSE),"NA")</f>
        <v>0</v>
      </c>
      <c r="BH555" s="1" t="str">
        <f>_xlfn.IFNA(VLOOKUP($C555,[2]Sheet1!$1:$1048576,6,FALSE),_xlfn.IFNA(VLOOKUP($C555,'[2]Transfer 06.03.22'!$1:$1048576,7,FALSE),_xlfn.IFNA(VLOOKUP($C555,'[2]Transfer 06.08.22'!$1:$1048576,7,FALSE),"None")))</f>
        <v>None</v>
      </c>
    </row>
    <row r="556" spans="1:60" x14ac:dyDescent="0.25">
      <c r="A556" t="s">
        <v>1039</v>
      </c>
      <c r="C556" t="s">
        <v>1040</v>
      </c>
      <c r="D556">
        <v>1</v>
      </c>
      <c r="E556" s="5">
        <f>VLOOKUP($A556,[1]Sheet1!$1:$1048576,3,FALSE)</f>
        <v>2.4</v>
      </c>
      <c r="F556" s="1">
        <f>VLOOKUP(A556,[1]Sheet1!$1:$1048576,4,FALSE)</f>
        <v>44753</v>
      </c>
      <c r="G556" t="str">
        <f>_xlfn.IFNA(VLOOKUP($A556,[1]Sheet1!$1:$1048576,6,FALSE),"No")</f>
        <v>Yes</v>
      </c>
      <c r="H556" t="s">
        <v>49</v>
      </c>
      <c r="I556" s="1" t="str">
        <f>VLOOKUP($A556,[1]Sheet1!$1:$1048576,12,FALSE)</f>
        <v>HCC</v>
      </c>
      <c r="J556" t="s">
        <v>73</v>
      </c>
      <c r="K556" s="5">
        <v>2</v>
      </c>
      <c r="L556">
        <f>VLOOKUP($A556,[1]Sheet1!$1:$1048576,8,FALSE)</f>
        <v>65</v>
      </c>
      <c r="M556" s="1">
        <f>VLOOKUP($A556,[1]Sheet1!$1:$1048576,9,FALSE)</f>
        <v>44736</v>
      </c>
      <c r="N556" t="str">
        <f>VLOOKUP($A556,[1]Sheet1!$1:$1048576,10,FALSE)</f>
        <v>N/A</v>
      </c>
      <c r="O556" t="str">
        <f>VLOOKUP($A556,[1]Sheet1!$1:$1048576,11,FALSE)</f>
        <v>B</v>
      </c>
      <c r="P556">
        <f>_xlfn.IFNA(VLOOKUP($C556,[1]akclindata!$A:$U,17,FALSE),"NA")</f>
        <v>299</v>
      </c>
      <c r="Q556" t="s">
        <v>40</v>
      </c>
      <c r="S556">
        <f>_xlfn.IFNA(VLOOKUP($C556,[1]akclindata!$A:$U,14,FALSE),"NA")</f>
        <v>30.75</v>
      </c>
      <c r="T556" t="str">
        <f>_xlfn.IFNA(VLOOKUP($C556,[1]akclindata!$A:$U,16,FALSE),"NA")</f>
        <v>EtOH, NASH, Cirrhosis</v>
      </c>
      <c r="U556" t="str">
        <f>_xlfn.IFNA(VLOOKUP($C556,[1]akclindata!$A:$U,15,FALSE),"NA")</f>
        <v>W</v>
      </c>
      <c r="X556" s="1">
        <f>VLOOKUP($A556,[1]Sheet1!$1:$1048576,17,FALSE)</f>
        <v>44754</v>
      </c>
      <c r="Y556">
        <f>VLOOKUP($A556,[1]Sheet1!$1:$1048576,18,FALSE)</f>
        <v>21</v>
      </c>
      <c r="Z556" t="str">
        <f>VLOOKUP($A556,[1]Sheet1!$1:$1048576,19,FALSE)</f>
        <v>ZF</v>
      </c>
      <c r="AA556">
        <f>VLOOKUP($A556,[1]Sheet1!$1:$1048576,35,FALSE)</f>
        <v>7.6304166666666662</v>
      </c>
      <c r="AB556">
        <f>VLOOKUP($A556,[1]Sheet1!$1:$1048576,40,FALSE)</f>
        <v>15</v>
      </c>
      <c r="AC556" s="1">
        <f>VLOOKUP($A556,[1]Sheet1!$1:$1048576,44,FALSE)</f>
        <v>44771</v>
      </c>
      <c r="AD556">
        <f>VLOOKUP($A556,[1]Sheet1!$1:$1048576,43,FALSE)</f>
        <v>18</v>
      </c>
      <c r="AE556">
        <f>VLOOKUP($A556,[1]Sheet1!$1:$1048576,46,FALSE)</f>
        <v>59</v>
      </c>
      <c r="AF556">
        <f>VLOOKUP($A556,[1]Sheet1!$1:$1048576,48,FALSE)</f>
        <v>4</v>
      </c>
      <c r="AG556" t="str">
        <f>VLOOKUP($A556,[1]Sheet1!$1:$1048576,49,FALSE)</f>
        <v>ZF</v>
      </c>
      <c r="AH556">
        <f>VLOOKUP($A556,[1]Sheet1!$1:$1048576,72,FALSE)</f>
        <v>3.96</v>
      </c>
      <c r="AI556" s="1">
        <f>VLOOKUP($A556,[1]Sheet1!$1:$1048576,74,FALSE)</f>
        <v>44781</v>
      </c>
      <c r="AV556">
        <f>_xlfn.IFNA(VLOOKUP($C556,[1]akclindata!$A:$U,17,FALSE),"NA")</f>
        <v>299</v>
      </c>
      <c r="AW556">
        <f>_xlfn.IFNA(VLOOKUP($C556,[1]akclindata!$A:$U,17,FALSE),"NA")</f>
        <v>299</v>
      </c>
      <c r="AX556" t="str">
        <f>_xlfn.IFNA(VLOOKUP($C556,[1]akclindata!$A:$U,7,FALSE),"NA")</f>
        <v>None</v>
      </c>
      <c r="AY556" t="str">
        <f>_xlfn.IFNA(VLOOKUP($C556,[1]akclindata!$A:$U,8,FALSE),"NA")</f>
        <v>N/A</v>
      </c>
      <c r="AZ556" t="str">
        <f>_xlfn.IFNA(VLOOKUP($C556,[1]akclindata!$A:$U,9,FALSE),"NA")</f>
        <v>N/A</v>
      </c>
      <c r="BA556" t="str">
        <f>_xlfn.IFNA(VLOOKUP($C556,[1]akclindata!$A:$U,10,FALSE),"NA")</f>
        <v>N/A</v>
      </c>
      <c r="BB556" t="str">
        <f>_xlfn.IFNA(VLOOKUP($C556,[1]akclindata!$A:$U,11,FALSE),"NA")</f>
        <v>N/A</v>
      </c>
      <c r="BC556" s="1">
        <f>_xlfn.IFNA(VLOOKUP($C556,[1]akclindata!$A:$U,6,FALSE),"NA")</f>
        <v>44720</v>
      </c>
      <c r="BD556" s="1" t="str">
        <f>_xlfn.IFNA(VLOOKUP($C556,[1]akclindata!$A:$U,18,FALSE),"NA")</f>
        <v>Listed</v>
      </c>
      <c r="BE556" s="1">
        <f>_xlfn.IFNA(VLOOKUP($C556,[1]akclindata!$A:$U,19,FALSE),"NA")</f>
        <v>0</v>
      </c>
      <c r="BF556" s="1" t="str">
        <f>_xlfn.IFNA(VLOOKUP($C556,[1]akclindata!$A:$U,20,FALSE),"NA")</f>
        <v>N</v>
      </c>
      <c r="BG556">
        <f>_xlfn.IFNA(VLOOKUP($C556,[1]akclindata!$A:$U,21,FALSE),"NA")</f>
        <v>0</v>
      </c>
      <c r="BH556" s="1" t="str">
        <f>_xlfn.IFNA(VLOOKUP($C556,[2]Sheet1!$1:$1048576,6,FALSE),_xlfn.IFNA(VLOOKUP($C556,'[2]Transfer 06.03.22'!$1:$1048576,7,FALSE),_xlfn.IFNA(VLOOKUP($C556,'[2]Transfer 06.08.22'!$1:$1048576,7,FALSE),"None")))</f>
        <v>None</v>
      </c>
    </row>
    <row r="557" spans="1:60" x14ac:dyDescent="0.25">
      <c r="BC557" s="1"/>
      <c r="BD557" s="1"/>
      <c r="BE557" s="1"/>
      <c r="BF557" s="1"/>
    </row>
    <row r="558" spans="1:60" x14ac:dyDescent="0.25">
      <c r="BC558" s="1"/>
      <c r="BD558" s="1"/>
      <c r="BE558" s="1"/>
      <c r="BF558" s="1"/>
    </row>
    <row r="559" spans="1:60" x14ac:dyDescent="0.25">
      <c r="BC559" s="1"/>
      <c r="BD559" s="1"/>
      <c r="BE559" s="1"/>
      <c r="BF559" s="1"/>
    </row>
    <row r="560" spans="1:60" x14ac:dyDescent="0.25">
      <c r="BC560" s="1"/>
      <c r="BD560" s="1"/>
      <c r="BE560" s="1"/>
      <c r="BF560" s="1"/>
    </row>
    <row r="561" spans="55:58" x14ac:dyDescent="0.25">
      <c r="BC561" s="1"/>
      <c r="BD561" s="1"/>
      <c r="BE561" s="1"/>
      <c r="BF561" s="1"/>
    </row>
    <row r="562" spans="55:58" x14ac:dyDescent="0.25">
      <c r="BC562" s="1"/>
      <c r="BD562" s="1"/>
      <c r="BE562" s="1"/>
      <c r="BF562" s="1"/>
    </row>
    <row r="563" spans="55:58" x14ac:dyDescent="0.25">
      <c r="BC563" s="1"/>
      <c r="BD563" s="1"/>
      <c r="BE563" s="1"/>
      <c r="BF563" s="1"/>
    </row>
    <row r="564" spans="55:58" x14ac:dyDescent="0.25">
      <c r="BC564" s="1"/>
      <c r="BD564" s="1"/>
      <c r="BE564" s="1"/>
      <c r="BF564" s="1"/>
    </row>
  </sheetData>
  <autoFilter ref="A1:BH556" xr:uid="{00000000-0001-0000-0000-000000000000}"/>
  <pageMargins left="0.75" right="0.75" top="1" bottom="1" header="0.5" footer="0.5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764C-4A08-4308-B33F-8EF9CAC9F526}">
  <sheetPr filterMode="1"/>
  <dimension ref="A1:BW556"/>
  <sheetViews>
    <sheetView tabSelected="1" zoomScale="85" zoomScaleNormal="85" workbookViewId="0">
      <pane xSplit="3" ySplit="1" topLeftCell="D457" activePane="bottomRight" state="frozen"/>
      <selection pane="topRight" activeCell="D1" sqref="D1"/>
      <selection pane="bottomLeft" activeCell="A2" sqref="A2"/>
      <selection pane="bottomRight" activeCell="M470" sqref="M470"/>
    </sheetView>
  </sheetViews>
  <sheetFormatPr defaultColWidth="8.875" defaultRowHeight="15.75" x14ac:dyDescent="0.25"/>
  <cols>
    <col min="3" max="3" width="16" bestFit="1" customWidth="1"/>
    <col min="6" max="6" width="14.125" bestFit="1" customWidth="1"/>
    <col min="13" max="13" width="15" bestFit="1" customWidth="1"/>
    <col min="21" max="21" width="21.625" bestFit="1" customWidth="1"/>
    <col min="22" max="22" width="18.875" customWidth="1"/>
    <col min="23" max="23" width="12.625" customWidth="1"/>
    <col min="25" max="25" width="20.125" bestFit="1" customWidth="1"/>
    <col min="30" max="30" width="19.125" bestFit="1" customWidth="1"/>
    <col min="56" max="56" width="16" bestFit="1" customWidth="1"/>
    <col min="57" max="57" width="20.375" bestFit="1" customWidth="1"/>
    <col min="58" max="58" width="14.625" bestFit="1" customWidth="1"/>
    <col min="59" max="59" width="13.125" bestFit="1" customWidth="1"/>
    <col min="61" max="61" width="22.125" bestFit="1" customWidth="1"/>
  </cols>
  <sheetData>
    <row r="1" spans="1:75" ht="106.5" thickTop="1" thickBot="1" x14ac:dyDescent="0.3">
      <c r="A1" t="s">
        <v>0</v>
      </c>
      <c r="B1" t="s">
        <v>781</v>
      </c>
      <c r="C1" t="s">
        <v>1</v>
      </c>
      <c r="D1" t="s">
        <v>1041</v>
      </c>
      <c r="E1" t="s">
        <v>1043</v>
      </c>
      <c r="F1" s="1" t="s">
        <v>2</v>
      </c>
      <c r="G1" t="s">
        <v>3</v>
      </c>
      <c r="H1" t="s">
        <v>4</v>
      </c>
      <c r="I1" t="s">
        <v>782</v>
      </c>
      <c r="J1" t="s">
        <v>783</v>
      </c>
      <c r="K1" t="s">
        <v>5</v>
      </c>
      <c r="L1" t="s">
        <v>784</v>
      </c>
      <c r="M1" t="s">
        <v>6</v>
      </c>
      <c r="N1" t="s">
        <v>785</v>
      </c>
      <c r="O1" t="s">
        <v>786</v>
      </c>
      <c r="P1" t="s">
        <v>1206</v>
      </c>
      <c r="Q1" t="s">
        <v>7</v>
      </c>
      <c r="R1" t="s">
        <v>8</v>
      </c>
      <c r="S1" t="s">
        <v>787</v>
      </c>
      <c r="T1" t="s">
        <v>1202</v>
      </c>
      <c r="U1" t="s">
        <v>9</v>
      </c>
      <c r="V1" t="s">
        <v>10</v>
      </c>
      <c r="W1" t="s">
        <v>11</v>
      </c>
      <c r="X1" t="s">
        <v>1217</v>
      </c>
      <c r="Y1" t="s">
        <v>12</v>
      </c>
      <c r="Z1" t="s">
        <v>13</v>
      </c>
      <c r="AA1" t="s">
        <v>14</v>
      </c>
      <c r="AB1" t="s">
        <v>1046</v>
      </c>
      <c r="AC1" t="s">
        <v>15</v>
      </c>
      <c r="AD1" t="s">
        <v>1047</v>
      </c>
      <c r="AE1" t="s">
        <v>1048</v>
      </c>
      <c r="AF1" t="s">
        <v>16</v>
      </c>
      <c r="AG1" t="s">
        <v>17</v>
      </c>
      <c r="AH1" t="s">
        <v>18</v>
      </c>
      <c r="AI1" t="s">
        <v>1049</v>
      </c>
      <c r="AJ1" t="s">
        <v>1050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1051</v>
      </c>
      <c r="AW1" t="s">
        <v>30</v>
      </c>
      <c r="AX1" t="s">
        <v>1052</v>
      </c>
      <c r="AY1" t="s">
        <v>31</v>
      </c>
      <c r="AZ1" t="s">
        <v>1203</v>
      </c>
      <c r="BA1" t="s">
        <v>1204</v>
      </c>
      <c r="BB1" t="s">
        <v>32</v>
      </c>
      <c r="BC1" t="s">
        <v>1064</v>
      </c>
      <c r="BD1" t="s">
        <v>1063</v>
      </c>
      <c r="BE1" t="s">
        <v>1059</v>
      </c>
      <c r="BF1" t="s">
        <v>1060</v>
      </c>
      <c r="BG1" t="s">
        <v>1205</v>
      </c>
      <c r="BH1" t="s">
        <v>1062</v>
      </c>
      <c r="BI1" t="s">
        <v>1171</v>
      </c>
      <c r="BJ1" t="s">
        <v>1175</v>
      </c>
      <c r="BK1" t="s">
        <v>1180</v>
      </c>
      <c r="BL1" t="s">
        <v>1181</v>
      </c>
      <c r="BM1" t="s">
        <v>1184</v>
      </c>
      <c r="BN1" t="s">
        <v>1182</v>
      </c>
      <c r="BO1" t="s">
        <v>1183</v>
      </c>
      <c r="BP1" t="s">
        <v>1200</v>
      </c>
      <c r="BQ1" t="s">
        <v>1201</v>
      </c>
      <c r="BR1" t="s">
        <v>1223</v>
      </c>
      <c r="BS1" t="s">
        <v>1224</v>
      </c>
      <c r="BT1" s="8" t="s">
        <v>1225</v>
      </c>
      <c r="BU1" s="9" t="s">
        <v>1226</v>
      </c>
      <c r="BV1" s="9" t="s">
        <v>1227</v>
      </c>
      <c r="BW1" s="9" t="s">
        <v>1227</v>
      </c>
    </row>
    <row r="2" spans="1:75" x14ac:dyDescent="0.25">
      <c r="A2" t="s">
        <v>33</v>
      </c>
      <c r="B2">
        <v>0.26683950483112301</v>
      </c>
      <c r="C2" t="s">
        <v>34</v>
      </c>
      <c r="D2">
        <v>1</v>
      </c>
      <c r="E2">
        <v>0.5</v>
      </c>
      <c r="F2" s="1">
        <v>44503</v>
      </c>
      <c r="G2" t="s">
        <v>35</v>
      </c>
      <c r="H2" t="s">
        <v>36</v>
      </c>
      <c r="I2" t="s">
        <v>37</v>
      </c>
      <c r="J2" t="s">
        <v>38</v>
      </c>
      <c r="K2">
        <v>1</v>
      </c>
      <c r="L2">
        <v>39</v>
      </c>
      <c r="M2" s="1">
        <v>42261</v>
      </c>
      <c r="N2" t="s">
        <v>39</v>
      </c>
      <c r="O2" t="s">
        <v>40</v>
      </c>
      <c r="Q2" t="s">
        <v>40</v>
      </c>
      <c r="R2" t="s">
        <v>40</v>
      </c>
      <c r="T2">
        <v>29</v>
      </c>
      <c r="U2" t="s">
        <v>41</v>
      </c>
      <c r="V2" t="s">
        <v>76</v>
      </c>
      <c r="X2" t="s">
        <v>76</v>
      </c>
      <c r="Y2" s="1">
        <v>44518</v>
      </c>
      <c r="Z2">
        <v>8</v>
      </c>
      <c r="AA2" t="s">
        <v>44</v>
      </c>
      <c r="AB2">
        <v>4.242</v>
      </c>
      <c r="AC2">
        <v>2.1</v>
      </c>
      <c r="AD2" s="1">
        <v>44533</v>
      </c>
      <c r="AE2">
        <v>7</v>
      </c>
      <c r="AF2" t="s">
        <v>45</v>
      </c>
      <c r="AG2">
        <v>4</v>
      </c>
      <c r="AH2" t="s">
        <v>44</v>
      </c>
      <c r="AI2">
        <v>1.75</v>
      </c>
      <c r="AJ2" s="1">
        <v>44551</v>
      </c>
      <c r="AK2">
        <v>7795270294</v>
      </c>
      <c r="AL2">
        <v>77180894</v>
      </c>
      <c r="AM2">
        <v>42.96</v>
      </c>
      <c r="AN2">
        <v>57.04</v>
      </c>
      <c r="AO2">
        <v>95.92</v>
      </c>
      <c r="AP2">
        <v>91.44</v>
      </c>
      <c r="AQ2" t="s">
        <v>37</v>
      </c>
      <c r="AR2" t="s">
        <v>46</v>
      </c>
      <c r="AS2">
        <v>-0.438948929794649</v>
      </c>
      <c r="AT2" t="s">
        <v>35</v>
      </c>
      <c r="AU2" t="s">
        <v>35</v>
      </c>
      <c r="AV2">
        <v>1</v>
      </c>
      <c r="AW2" t="s">
        <v>40</v>
      </c>
      <c r="AX2" t="s">
        <v>40</v>
      </c>
      <c r="AY2" t="s">
        <v>40</v>
      </c>
      <c r="AZ2" t="s">
        <v>40</v>
      </c>
      <c r="BA2" t="s">
        <v>40</v>
      </c>
      <c r="BB2" t="s">
        <v>40</v>
      </c>
      <c r="BC2" t="s">
        <v>40</v>
      </c>
      <c r="BD2" s="1" t="s">
        <v>40</v>
      </c>
      <c r="BE2" s="1" t="s">
        <v>40</v>
      </c>
      <c r="BF2" s="1" t="s">
        <v>40</v>
      </c>
      <c r="BG2" s="1" t="s">
        <v>40</v>
      </c>
      <c r="BH2" t="s">
        <v>40</v>
      </c>
      <c r="BI2" s="1" t="s">
        <v>1120</v>
      </c>
      <c r="BL2">
        <v>1</v>
      </c>
      <c r="BQ2" t="s">
        <v>1174</v>
      </c>
      <c r="BR2" t="s">
        <v>40</v>
      </c>
    </row>
    <row r="3" spans="1:75" x14ac:dyDescent="0.25">
      <c r="A3" t="s">
        <v>47</v>
      </c>
      <c r="B3" s="3">
        <v>3.9565810290177999E-4</v>
      </c>
      <c r="C3" t="s">
        <v>48</v>
      </c>
      <c r="D3">
        <v>1</v>
      </c>
      <c r="E3">
        <v>1</v>
      </c>
      <c r="F3" s="1">
        <v>44516</v>
      </c>
      <c r="G3" t="s">
        <v>35</v>
      </c>
      <c r="H3" t="s">
        <v>49</v>
      </c>
      <c r="I3" t="s">
        <v>50</v>
      </c>
      <c r="J3" t="s">
        <v>38</v>
      </c>
      <c r="K3">
        <v>2</v>
      </c>
      <c r="L3">
        <v>65</v>
      </c>
      <c r="M3" s="1">
        <v>43283</v>
      </c>
      <c r="N3" t="s">
        <v>39</v>
      </c>
      <c r="O3" t="s">
        <v>51</v>
      </c>
      <c r="P3" t="s">
        <v>51</v>
      </c>
      <c r="Q3">
        <v>3.9</v>
      </c>
      <c r="R3" t="s">
        <v>40</v>
      </c>
      <c r="T3">
        <v>33</v>
      </c>
      <c r="U3" t="s">
        <v>175</v>
      </c>
      <c r="V3" t="s">
        <v>76</v>
      </c>
      <c r="X3" t="s">
        <v>76</v>
      </c>
      <c r="Y3" s="1">
        <v>44519</v>
      </c>
      <c r="Z3">
        <v>9</v>
      </c>
      <c r="AA3" t="s">
        <v>44</v>
      </c>
      <c r="AB3">
        <v>2.3675000000000002</v>
      </c>
      <c r="AC3">
        <v>2.4</v>
      </c>
      <c r="AD3" s="1">
        <v>44533</v>
      </c>
      <c r="AE3">
        <v>5</v>
      </c>
      <c r="AF3" t="s">
        <v>52</v>
      </c>
      <c r="AG3">
        <v>4</v>
      </c>
      <c r="AH3" t="s">
        <v>44</v>
      </c>
      <c r="AI3">
        <v>2.6</v>
      </c>
      <c r="AJ3" s="1">
        <v>44551</v>
      </c>
      <c r="AK3">
        <v>7027237206</v>
      </c>
      <c r="AL3">
        <v>69576606</v>
      </c>
      <c r="AM3">
        <v>43.05</v>
      </c>
      <c r="AN3">
        <v>56.95</v>
      </c>
      <c r="AO3">
        <v>96.98</v>
      </c>
      <c r="AP3">
        <v>92.62</v>
      </c>
      <c r="AQ3" t="s">
        <v>50</v>
      </c>
      <c r="AR3" t="s">
        <v>53</v>
      </c>
      <c r="AS3">
        <v>-3.4025080695546102</v>
      </c>
      <c r="AT3" t="s">
        <v>35</v>
      </c>
      <c r="AU3" t="s">
        <v>35</v>
      </c>
      <c r="AV3">
        <v>2</v>
      </c>
      <c r="AW3" t="s">
        <v>40</v>
      </c>
      <c r="AX3" t="s">
        <v>40</v>
      </c>
      <c r="AY3" t="s">
        <v>40</v>
      </c>
      <c r="AZ3" t="s">
        <v>40</v>
      </c>
      <c r="BA3" t="s">
        <v>40</v>
      </c>
      <c r="BB3" t="s">
        <v>40</v>
      </c>
      <c r="BC3" t="s">
        <v>40</v>
      </c>
      <c r="BD3" s="1" t="s">
        <v>40</v>
      </c>
      <c r="BE3" s="1" t="s">
        <v>40</v>
      </c>
      <c r="BF3" s="1" t="s">
        <v>40</v>
      </c>
      <c r="BG3" s="1" t="s">
        <v>40</v>
      </c>
      <c r="BH3" t="s">
        <v>40</v>
      </c>
      <c r="BI3" s="1" t="s">
        <v>1120</v>
      </c>
      <c r="BL3">
        <v>1</v>
      </c>
      <c r="BQ3" t="s">
        <v>1174</v>
      </c>
      <c r="BR3" t="s">
        <v>40</v>
      </c>
    </row>
    <row r="4" spans="1:75" x14ac:dyDescent="0.25">
      <c r="A4" t="s">
        <v>54</v>
      </c>
      <c r="B4">
        <v>7.2524115512074497E-3</v>
      </c>
      <c r="C4" t="s">
        <v>55</v>
      </c>
      <c r="D4">
        <v>1</v>
      </c>
      <c r="E4">
        <v>1</v>
      </c>
      <c r="F4" s="1">
        <v>44516</v>
      </c>
      <c r="G4" t="s">
        <v>35</v>
      </c>
      <c r="H4" t="s">
        <v>49</v>
      </c>
      <c r="I4" t="s">
        <v>50</v>
      </c>
      <c r="J4" t="s">
        <v>38</v>
      </c>
      <c r="K4">
        <v>2</v>
      </c>
      <c r="L4">
        <v>53</v>
      </c>
      <c r="M4" s="1">
        <v>42607</v>
      </c>
      <c r="N4" t="s">
        <v>39</v>
      </c>
      <c r="O4" t="s">
        <v>51</v>
      </c>
      <c r="P4" t="s">
        <v>51</v>
      </c>
      <c r="Q4" t="s">
        <v>40</v>
      </c>
      <c r="R4" t="s">
        <v>40</v>
      </c>
      <c r="T4">
        <v>20</v>
      </c>
      <c r="U4" t="s">
        <v>175</v>
      </c>
      <c r="V4" t="s">
        <v>119</v>
      </c>
      <c r="X4" t="s">
        <v>57</v>
      </c>
      <c r="Y4" s="1">
        <v>44519</v>
      </c>
      <c r="Z4">
        <v>9</v>
      </c>
      <c r="AA4" t="s">
        <v>44</v>
      </c>
      <c r="AB4">
        <v>3.1795</v>
      </c>
      <c r="AC4">
        <v>3.2</v>
      </c>
      <c r="AD4" s="1">
        <v>44533</v>
      </c>
      <c r="AE4">
        <v>5</v>
      </c>
      <c r="AF4" t="s">
        <v>58</v>
      </c>
      <c r="AG4">
        <v>4</v>
      </c>
      <c r="AH4" t="s">
        <v>44</v>
      </c>
      <c r="AI4">
        <v>5.96</v>
      </c>
      <c r="AJ4" s="1">
        <v>44551</v>
      </c>
      <c r="AK4">
        <v>9713200502</v>
      </c>
      <c r="AL4">
        <v>96170302</v>
      </c>
      <c r="AM4">
        <v>43.76</v>
      </c>
      <c r="AN4">
        <v>56.24</v>
      </c>
      <c r="AO4">
        <v>97.37</v>
      </c>
      <c r="AP4">
        <v>93.22</v>
      </c>
      <c r="AQ4" t="s">
        <v>50</v>
      </c>
      <c r="AR4" t="s">
        <v>53</v>
      </c>
      <c r="AS4">
        <v>-2.1363563998142698</v>
      </c>
      <c r="AT4" t="s">
        <v>35</v>
      </c>
      <c r="AU4" t="s">
        <v>35</v>
      </c>
      <c r="AV4">
        <v>2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s="1" t="s">
        <v>40</v>
      </c>
      <c r="BE4" s="1" t="s">
        <v>40</v>
      </c>
      <c r="BF4" s="1" t="s">
        <v>40</v>
      </c>
      <c r="BG4" s="1" t="s">
        <v>40</v>
      </c>
      <c r="BH4" t="s">
        <v>40</v>
      </c>
      <c r="BI4" s="1" t="s">
        <v>1120</v>
      </c>
      <c r="BL4">
        <v>1</v>
      </c>
      <c r="BQ4" t="s">
        <v>1174</v>
      </c>
      <c r="BR4" t="s">
        <v>40</v>
      </c>
    </row>
    <row r="5" spans="1:75" x14ac:dyDescent="0.25">
      <c r="A5" t="s">
        <v>59</v>
      </c>
      <c r="B5">
        <v>1.2795821931345199E-3</v>
      </c>
      <c r="C5" t="s">
        <v>60</v>
      </c>
      <c r="D5">
        <v>1</v>
      </c>
      <c r="E5">
        <v>1</v>
      </c>
      <c r="F5" s="1">
        <v>44516</v>
      </c>
      <c r="G5" t="s">
        <v>35</v>
      </c>
      <c r="H5" t="s">
        <v>49</v>
      </c>
      <c r="I5" t="s">
        <v>50</v>
      </c>
      <c r="J5" t="s">
        <v>38</v>
      </c>
      <c r="K5">
        <v>2</v>
      </c>
      <c r="L5">
        <v>62</v>
      </c>
      <c r="M5" s="1">
        <v>42604</v>
      </c>
      <c r="N5" t="s">
        <v>40</v>
      </c>
      <c r="O5" t="s">
        <v>51</v>
      </c>
      <c r="P5" t="s">
        <v>51</v>
      </c>
      <c r="Q5" t="s">
        <v>40</v>
      </c>
      <c r="R5" t="s">
        <v>40</v>
      </c>
      <c r="T5">
        <v>29</v>
      </c>
      <c r="U5" t="s">
        <v>61</v>
      </c>
      <c r="V5" t="s">
        <v>119</v>
      </c>
      <c r="X5" t="s">
        <v>57</v>
      </c>
      <c r="Y5" s="1">
        <v>44519</v>
      </c>
      <c r="Z5">
        <v>9</v>
      </c>
      <c r="AA5" t="s">
        <v>44</v>
      </c>
      <c r="AB5">
        <v>3.5175000000000001</v>
      </c>
      <c r="AC5">
        <v>3.5</v>
      </c>
      <c r="AD5" s="1">
        <v>44533</v>
      </c>
      <c r="AE5">
        <v>5</v>
      </c>
      <c r="AF5" t="s">
        <v>62</v>
      </c>
      <c r="AG5">
        <v>4</v>
      </c>
      <c r="AH5" t="s">
        <v>44</v>
      </c>
      <c r="AI5">
        <v>3.56</v>
      </c>
      <c r="AJ5" s="1">
        <v>44551</v>
      </c>
      <c r="AK5">
        <v>8869940190</v>
      </c>
      <c r="AL5">
        <v>87821190</v>
      </c>
      <c r="AM5">
        <v>43.26</v>
      </c>
      <c r="AN5">
        <v>56.74</v>
      </c>
      <c r="AO5">
        <v>96.85</v>
      </c>
      <c r="AP5">
        <v>92.28</v>
      </c>
      <c r="AQ5" t="s">
        <v>50</v>
      </c>
      <c r="AR5" t="s">
        <v>53</v>
      </c>
      <c r="AS5">
        <v>-2.89237574092463</v>
      </c>
      <c r="AT5" t="s">
        <v>35</v>
      </c>
      <c r="AU5" t="s">
        <v>35</v>
      </c>
      <c r="AV5">
        <v>2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s="1" t="s">
        <v>40</v>
      </c>
      <c r="BE5" s="1" t="s">
        <v>40</v>
      </c>
      <c r="BF5" s="1" t="s">
        <v>40</v>
      </c>
      <c r="BG5" s="1" t="s">
        <v>40</v>
      </c>
      <c r="BH5" t="s">
        <v>40</v>
      </c>
      <c r="BI5" s="1" t="s">
        <v>1120</v>
      </c>
      <c r="BL5">
        <v>1</v>
      </c>
      <c r="BQ5" t="s">
        <v>1174</v>
      </c>
      <c r="BR5" t="s">
        <v>40</v>
      </c>
    </row>
    <row r="6" spans="1:75" x14ac:dyDescent="0.25">
      <c r="A6" t="s">
        <v>63</v>
      </c>
      <c r="B6">
        <v>1</v>
      </c>
      <c r="C6" t="s">
        <v>64</v>
      </c>
      <c r="D6">
        <v>1</v>
      </c>
      <c r="E6">
        <v>1</v>
      </c>
      <c r="F6" s="1">
        <v>44516</v>
      </c>
      <c r="G6" t="s">
        <v>35</v>
      </c>
      <c r="H6" t="s">
        <v>49</v>
      </c>
      <c r="I6" t="s">
        <v>50</v>
      </c>
      <c r="J6" t="s">
        <v>38</v>
      </c>
      <c r="K6">
        <v>1</v>
      </c>
      <c r="L6">
        <v>64</v>
      </c>
      <c r="M6" s="1">
        <v>43588</v>
      </c>
      <c r="N6" t="s">
        <v>40</v>
      </c>
      <c r="O6">
        <v>8</v>
      </c>
      <c r="P6" t="s">
        <v>74</v>
      </c>
      <c r="Q6" t="s">
        <v>40</v>
      </c>
      <c r="R6" t="s">
        <v>40</v>
      </c>
      <c r="T6">
        <v>30</v>
      </c>
      <c r="U6" t="s">
        <v>61</v>
      </c>
      <c r="V6" t="s">
        <v>119</v>
      </c>
      <c r="X6" t="s">
        <v>57</v>
      </c>
      <c r="Y6" s="1">
        <v>44519</v>
      </c>
      <c r="Z6">
        <v>9</v>
      </c>
      <c r="AA6" t="s">
        <v>44</v>
      </c>
      <c r="AB6">
        <v>21.018999999999998</v>
      </c>
      <c r="AC6">
        <v>15</v>
      </c>
      <c r="AD6" s="1">
        <v>44540</v>
      </c>
      <c r="AE6">
        <v>6</v>
      </c>
      <c r="AF6" t="s">
        <v>65</v>
      </c>
      <c r="AG6">
        <v>4</v>
      </c>
      <c r="AH6" t="s">
        <v>44</v>
      </c>
      <c r="AI6">
        <v>0.57999999999999996</v>
      </c>
      <c r="AJ6" s="1">
        <v>44551</v>
      </c>
      <c r="AK6">
        <v>9797755884</v>
      </c>
      <c r="AL6">
        <v>97007484</v>
      </c>
      <c r="AM6">
        <v>42.48</v>
      </c>
      <c r="AN6">
        <v>57.52</v>
      </c>
      <c r="AO6">
        <v>97.63</v>
      </c>
      <c r="AP6">
        <v>93.76</v>
      </c>
      <c r="AQ6" t="s">
        <v>50</v>
      </c>
      <c r="AR6" t="s">
        <v>46</v>
      </c>
      <c r="AS6">
        <v>7.5</v>
      </c>
      <c r="AT6" t="s">
        <v>35</v>
      </c>
      <c r="AU6" t="s">
        <v>35</v>
      </c>
      <c r="AV6">
        <v>1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s="1" t="s">
        <v>40</v>
      </c>
      <c r="BE6" s="1" t="s">
        <v>40</v>
      </c>
      <c r="BF6" s="1" t="s">
        <v>40</v>
      </c>
      <c r="BG6" s="1" t="s">
        <v>40</v>
      </c>
      <c r="BH6" t="s">
        <v>40</v>
      </c>
      <c r="BI6" s="1" t="s">
        <v>1120</v>
      </c>
      <c r="BL6">
        <v>1</v>
      </c>
      <c r="BQ6" t="s">
        <v>1174</v>
      </c>
      <c r="BR6" t="s">
        <v>40</v>
      </c>
    </row>
    <row r="7" spans="1:75" x14ac:dyDescent="0.25">
      <c r="A7" t="s">
        <v>66</v>
      </c>
      <c r="B7">
        <v>4.7509841039258101E-2</v>
      </c>
      <c r="C7" t="s">
        <v>67</v>
      </c>
      <c r="D7">
        <v>1</v>
      </c>
      <c r="E7">
        <v>1</v>
      </c>
      <c r="F7" s="1">
        <v>44516</v>
      </c>
      <c r="G7" t="s">
        <v>35</v>
      </c>
      <c r="H7" t="s">
        <v>49</v>
      </c>
      <c r="I7" t="s">
        <v>50</v>
      </c>
      <c r="J7" t="s">
        <v>38</v>
      </c>
      <c r="K7">
        <v>2</v>
      </c>
      <c r="L7">
        <v>63</v>
      </c>
      <c r="M7" s="1">
        <v>43759</v>
      </c>
      <c r="N7" t="s">
        <v>40</v>
      </c>
      <c r="O7" t="s">
        <v>51</v>
      </c>
      <c r="P7" t="s">
        <v>51</v>
      </c>
      <c r="Q7">
        <v>4</v>
      </c>
      <c r="R7" t="s">
        <v>40</v>
      </c>
      <c r="T7">
        <v>46</v>
      </c>
      <c r="U7" t="s">
        <v>175</v>
      </c>
      <c r="V7" t="s">
        <v>119</v>
      </c>
      <c r="X7" t="s">
        <v>57</v>
      </c>
      <c r="Y7" s="1">
        <v>44519</v>
      </c>
      <c r="Z7">
        <v>9</v>
      </c>
      <c r="AA7" t="s">
        <v>44</v>
      </c>
      <c r="AB7">
        <v>3.0914999999999999</v>
      </c>
      <c r="AC7">
        <v>3.1</v>
      </c>
      <c r="AD7" s="1">
        <v>44540</v>
      </c>
      <c r="AE7">
        <v>6</v>
      </c>
      <c r="AF7" t="s">
        <v>68</v>
      </c>
      <c r="AG7">
        <v>4</v>
      </c>
      <c r="AH7" t="s">
        <v>44</v>
      </c>
      <c r="AI7">
        <v>1</v>
      </c>
      <c r="AJ7" s="1">
        <v>44551</v>
      </c>
      <c r="AK7">
        <v>15703922582</v>
      </c>
      <c r="AL7">
        <v>155484382</v>
      </c>
      <c r="AM7">
        <v>42.99</v>
      </c>
      <c r="AN7">
        <v>57.01</v>
      </c>
      <c r="AO7">
        <v>97.67</v>
      </c>
      <c r="AP7">
        <v>93.71</v>
      </c>
      <c r="AQ7" t="s">
        <v>50</v>
      </c>
      <c r="AR7" t="s">
        <v>53</v>
      </c>
      <c r="AS7">
        <v>-1.3020769199428599</v>
      </c>
      <c r="AT7" t="s">
        <v>35</v>
      </c>
      <c r="AU7" t="s">
        <v>35</v>
      </c>
      <c r="AV7">
        <v>2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s="1" t="s">
        <v>40</v>
      </c>
      <c r="BE7" s="1" t="s">
        <v>40</v>
      </c>
      <c r="BF7" s="1" t="s">
        <v>40</v>
      </c>
      <c r="BG7" s="1" t="s">
        <v>40</v>
      </c>
      <c r="BH7" t="s">
        <v>40</v>
      </c>
      <c r="BI7" s="1" t="s">
        <v>1120</v>
      </c>
      <c r="BL7">
        <v>1</v>
      </c>
      <c r="BQ7" t="s">
        <v>1174</v>
      </c>
      <c r="BR7" t="s">
        <v>40</v>
      </c>
    </row>
    <row r="8" spans="1:75" x14ac:dyDescent="0.25">
      <c r="A8" t="s">
        <v>69</v>
      </c>
      <c r="B8">
        <v>1</v>
      </c>
      <c r="C8" t="s">
        <v>1185</v>
      </c>
      <c r="D8">
        <v>1</v>
      </c>
      <c r="E8">
        <v>3.6</v>
      </c>
      <c r="F8" s="1">
        <v>44435</v>
      </c>
      <c r="G8" t="s">
        <v>71</v>
      </c>
      <c r="H8" t="s">
        <v>49</v>
      </c>
      <c r="I8" t="s">
        <v>72</v>
      </c>
      <c r="J8" t="s">
        <v>73</v>
      </c>
      <c r="K8">
        <v>2</v>
      </c>
      <c r="L8">
        <v>70</v>
      </c>
      <c r="M8" s="1">
        <v>43762</v>
      </c>
      <c r="N8" t="s">
        <v>74</v>
      </c>
      <c r="O8">
        <v>5</v>
      </c>
      <c r="P8" t="s">
        <v>102</v>
      </c>
      <c r="Q8">
        <v>3.4</v>
      </c>
      <c r="R8" t="s">
        <v>40</v>
      </c>
      <c r="T8">
        <v>23.34</v>
      </c>
      <c r="U8" t="s">
        <v>61</v>
      </c>
      <c r="V8" t="s">
        <v>76</v>
      </c>
      <c r="X8" t="s">
        <v>76</v>
      </c>
      <c r="Y8" s="1">
        <v>44459</v>
      </c>
      <c r="Z8">
        <v>2</v>
      </c>
      <c r="AA8" t="s">
        <v>44</v>
      </c>
      <c r="AB8">
        <v>15.51263889</v>
      </c>
      <c r="AC8">
        <v>15</v>
      </c>
      <c r="AD8" s="1">
        <v>44470</v>
      </c>
      <c r="AE8">
        <v>1</v>
      </c>
      <c r="AF8" t="s">
        <v>77</v>
      </c>
      <c r="AG8">
        <v>4</v>
      </c>
      <c r="AH8" t="s">
        <v>78</v>
      </c>
      <c r="AI8">
        <v>3.04</v>
      </c>
      <c r="AJ8" s="1">
        <v>44510</v>
      </c>
      <c r="AK8">
        <v>10091020898</v>
      </c>
      <c r="AL8">
        <v>99911098</v>
      </c>
      <c r="AM8">
        <v>2.0999999999999999E-3</v>
      </c>
      <c r="AN8">
        <v>41.99</v>
      </c>
      <c r="AO8">
        <v>97.99</v>
      </c>
      <c r="AP8">
        <v>94.49</v>
      </c>
      <c r="AQ8" t="s">
        <v>74</v>
      </c>
      <c r="AR8" t="s">
        <v>1055</v>
      </c>
      <c r="AS8">
        <v>7.5</v>
      </c>
      <c r="AT8" t="s">
        <v>71</v>
      </c>
      <c r="AU8" t="s">
        <v>71</v>
      </c>
      <c r="AV8">
        <v>2</v>
      </c>
      <c r="AW8">
        <v>3.4</v>
      </c>
      <c r="AX8">
        <v>3.4</v>
      </c>
      <c r="AY8">
        <v>3</v>
      </c>
      <c r="AZ8">
        <v>13</v>
      </c>
      <c r="BA8">
        <v>11</v>
      </c>
      <c r="BB8" t="s">
        <v>39</v>
      </c>
      <c r="BC8" t="s">
        <v>39</v>
      </c>
      <c r="BD8" s="1">
        <v>43754</v>
      </c>
      <c r="BE8" s="1"/>
      <c r="BF8" s="1">
        <v>44491</v>
      </c>
      <c r="BG8" s="1" t="s">
        <v>39</v>
      </c>
      <c r="BH8">
        <v>0</v>
      </c>
      <c r="BI8" s="1" t="s">
        <v>1172</v>
      </c>
      <c r="BK8">
        <v>0</v>
      </c>
      <c r="BL8">
        <v>1</v>
      </c>
      <c r="BM8">
        <v>1</v>
      </c>
      <c r="BN8">
        <v>1</v>
      </c>
      <c r="BQ8" t="s">
        <v>1174</v>
      </c>
      <c r="BR8" t="s">
        <v>40</v>
      </c>
    </row>
    <row r="9" spans="1:75" x14ac:dyDescent="0.25">
      <c r="A9" t="s">
        <v>79</v>
      </c>
      <c r="B9">
        <v>0.27044572510226</v>
      </c>
      <c r="C9" t="s">
        <v>80</v>
      </c>
      <c r="D9">
        <v>1</v>
      </c>
      <c r="E9">
        <v>1</v>
      </c>
      <c r="F9" s="1">
        <v>44516</v>
      </c>
      <c r="G9" t="s">
        <v>35</v>
      </c>
      <c r="H9" t="s">
        <v>49</v>
      </c>
      <c r="I9" t="s">
        <v>50</v>
      </c>
      <c r="J9" t="s">
        <v>38</v>
      </c>
      <c r="K9">
        <v>1</v>
      </c>
      <c r="L9">
        <v>57</v>
      </c>
      <c r="M9" s="1">
        <v>43803</v>
      </c>
      <c r="N9" t="s">
        <v>40</v>
      </c>
      <c r="O9" t="s">
        <v>51</v>
      </c>
      <c r="P9" t="s">
        <v>51</v>
      </c>
      <c r="Q9" t="s">
        <v>40</v>
      </c>
      <c r="R9" t="s">
        <v>40</v>
      </c>
      <c r="T9">
        <v>26.46</v>
      </c>
      <c r="U9" t="s">
        <v>175</v>
      </c>
      <c r="V9" t="s">
        <v>81</v>
      </c>
      <c r="X9" t="s">
        <v>81</v>
      </c>
      <c r="Y9" s="1">
        <v>44519</v>
      </c>
      <c r="Z9">
        <v>9</v>
      </c>
      <c r="AA9" t="s">
        <v>44</v>
      </c>
      <c r="AB9">
        <v>22.270499999999998</v>
      </c>
      <c r="AC9">
        <v>15</v>
      </c>
      <c r="AD9" s="1">
        <v>44540</v>
      </c>
      <c r="AE9">
        <v>6</v>
      </c>
      <c r="AF9" t="s">
        <v>82</v>
      </c>
      <c r="AG9">
        <v>4</v>
      </c>
      <c r="AH9" t="s">
        <v>44</v>
      </c>
      <c r="AI9">
        <v>0.62</v>
      </c>
      <c r="AJ9" s="1">
        <v>44551</v>
      </c>
      <c r="AK9">
        <v>16182621374</v>
      </c>
      <c r="AL9">
        <v>160223974</v>
      </c>
      <c r="AM9">
        <v>43.39</v>
      </c>
      <c r="AN9">
        <v>56.61</v>
      </c>
      <c r="AO9">
        <v>97.38</v>
      </c>
      <c r="AP9">
        <v>93.27</v>
      </c>
      <c r="AQ9" t="s">
        <v>50</v>
      </c>
      <c r="AR9" t="s">
        <v>46</v>
      </c>
      <c r="AS9">
        <v>-0.43097748559495602</v>
      </c>
      <c r="AT9" t="s">
        <v>35</v>
      </c>
      <c r="AU9" t="s">
        <v>35</v>
      </c>
      <c r="AV9">
        <v>1</v>
      </c>
      <c r="AW9" t="s">
        <v>40</v>
      </c>
      <c r="AX9" t="s">
        <v>40</v>
      </c>
      <c r="AY9" t="s">
        <v>40</v>
      </c>
      <c r="AZ9" t="s">
        <v>40</v>
      </c>
      <c r="BA9" t="s">
        <v>40</v>
      </c>
      <c r="BB9" t="s">
        <v>40</v>
      </c>
      <c r="BC9" t="s">
        <v>40</v>
      </c>
      <c r="BD9" s="1" t="s">
        <v>40</v>
      </c>
      <c r="BE9" s="1" t="s">
        <v>40</v>
      </c>
      <c r="BF9" s="1" t="s">
        <v>40</v>
      </c>
      <c r="BG9" s="1" t="s">
        <v>40</v>
      </c>
      <c r="BH9" t="s">
        <v>40</v>
      </c>
      <c r="BI9" s="1" t="s">
        <v>1120</v>
      </c>
      <c r="BL9">
        <v>1</v>
      </c>
      <c r="BQ9" t="s">
        <v>1174</v>
      </c>
      <c r="BR9" t="s">
        <v>40</v>
      </c>
    </row>
    <row r="10" spans="1:75" x14ac:dyDescent="0.25">
      <c r="A10" t="s">
        <v>83</v>
      </c>
      <c r="B10">
        <v>3.5643474330276999E-3</v>
      </c>
      <c r="C10" t="s">
        <v>84</v>
      </c>
      <c r="D10">
        <v>1</v>
      </c>
      <c r="E10">
        <v>1</v>
      </c>
      <c r="F10" s="1">
        <v>44516</v>
      </c>
      <c r="G10" t="s">
        <v>35</v>
      </c>
      <c r="H10" t="s">
        <v>49</v>
      </c>
      <c r="I10" t="s">
        <v>50</v>
      </c>
      <c r="J10" t="s">
        <v>38</v>
      </c>
      <c r="K10">
        <v>1</v>
      </c>
      <c r="L10">
        <v>45</v>
      </c>
      <c r="M10" s="1">
        <v>42915</v>
      </c>
      <c r="N10" t="s">
        <v>40</v>
      </c>
      <c r="O10" t="s">
        <v>51</v>
      </c>
      <c r="P10" t="s">
        <v>51</v>
      </c>
      <c r="Q10" t="s">
        <v>40</v>
      </c>
      <c r="R10" t="s">
        <v>40</v>
      </c>
      <c r="T10">
        <v>30</v>
      </c>
      <c r="U10" t="s">
        <v>61</v>
      </c>
      <c r="V10" t="s">
        <v>76</v>
      </c>
      <c r="X10" t="s">
        <v>76</v>
      </c>
      <c r="Y10" s="1">
        <v>44519</v>
      </c>
      <c r="Z10">
        <v>9</v>
      </c>
      <c r="AA10" t="s">
        <v>44</v>
      </c>
      <c r="AB10">
        <v>7.6959999999999997</v>
      </c>
      <c r="AC10">
        <v>7.7</v>
      </c>
      <c r="AD10" s="1">
        <v>44533</v>
      </c>
      <c r="AE10">
        <v>5</v>
      </c>
      <c r="AF10" t="s">
        <v>85</v>
      </c>
      <c r="AG10">
        <v>4</v>
      </c>
      <c r="AH10" t="s">
        <v>44</v>
      </c>
      <c r="AI10">
        <v>12.6</v>
      </c>
      <c r="AJ10" s="1">
        <v>44551</v>
      </c>
      <c r="AK10">
        <v>12339715804</v>
      </c>
      <c r="AL10">
        <v>122175404</v>
      </c>
      <c r="AM10">
        <v>44.98</v>
      </c>
      <c r="AN10">
        <v>55.02</v>
      </c>
      <c r="AO10">
        <v>97.26</v>
      </c>
      <c r="AP10">
        <v>92.97</v>
      </c>
      <c r="AQ10" t="s">
        <v>50</v>
      </c>
      <c r="AR10" t="s">
        <v>46</v>
      </c>
      <c r="AS10">
        <v>-2.4464692281713498</v>
      </c>
      <c r="AT10" t="s">
        <v>35</v>
      </c>
      <c r="AU10" t="s">
        <v>35</v>
      </c>
      <c r="AV10">
        <v>1</v>
      </c>
      <c r="AW10" t="s">
        <v>40</v>
      </c>
      <c r="AX10" t="s">
        <v>40</v>
      </c>
      <c r="AY10" t="s">
        <v>40</v>
      </c>
      <c r="AZ10" t="s">
        <v>40</v>
      </c>
      <c r="BA10" t="s">
        <v>40</v>
      </c>
      <c r="BB10" t="s">
        <v>40</v>
      </c>
      <c r="BC10" t="s">
        <v>40</v>
      </c>
      <c r="BD10" s="1" t="s">
        <v>40</v>
      </c>
      <c r="BE10" s="1" t="s">
        <v>40</v>
      </c>
      <c r="BF10" s="1" t="s">
        <v>40</v>
      </c>
      <c r="BG10" s="1" t="s">
        <v>40</v>
      </c>
      <c r="BH10" t="s">
        <v>40</v>
      </c>
      <c r="BI10" s="1" t="s">
        <v>1120</v>
      </c>
      <c r="BL10">
        <v>1</v>
      </c>
      <c r="BQ10" t="s">
        <v>1174</v>
      </c>
      <c r="BR10" t="s">
        <v>40</v>
      </c>
    </row>
    <row r="11" spans="1:75" x14ac:dyDescent="0.25">
      <c r="A11" t="s">
        <v>86</v>
      </c>
      <c r="B11">
        <v>0.107235055262332</v>
      </c>
      <c r="C11" t="s">
        <v>87</v>
      </c>
      <c r="D11">
        <v>1</v>
      </c>
      <c r="E11">
        <v>1</v>
      </c>
      <c r="F11" s="1">
        <v>44516</v>
      </c>
      <c r="G11" t="s">
        <v>35</v>
      </c>
      <c r="H11" t="s">
        <v>49</v>
      </c>
      <c r="I11" t="s">
        <v>50</v>
      </c>
      <c r="J11" t="s">
        <v>38</v>
      </c>
      <c r="K11">
        <v>2</v>
      </c>
      <c r="L11">
        <v>58</v>
      </c>
      <c r="M11" s="1">
        <v>43684</v>
      </c>
      <c r="N11" t="s">
        <v>40</v>
      </c>
      <c r="O11">
        <v>11</v>
      </c>
      <c r="P11" t="s">
        <v>110</v>
      </c>
      <c r="Q11" t="s">
        <v>40</v>
      </c>
      <c r="R11" t="s">
        <v>40</v>
      </c>
      <c r="T11">
        <v>22</v>
      </c>
      <c r="U11" t="s">
        <v>175</v>
      </c>
      <c r="V11" t="s">
        <v>76</v>
      </c>
      <c r="W11" t="s">
        <v>88</v>
      </c>
      <c r="X11" t="s">
        <v>1218</v>
      </c>
      <c r="Y11" s="1">
        <v>44519</v>
      </c>
      <c r="Z11">
        <v>9</v>
      </c>
      <c r="AA11" t="s">
        <v>44</v>
      </c>
      <c r="AB11">
        <v>10.391500000000001</v>
      </c>
      <c r="AC11">
        <v>10.4</v>
      </c>
      <c r="AD11" s="1">
        <v>44533</v>
      </c>
      <c r="AE11">
        <v>7</v>
      </c>
      <c r="AF11" t="s">
        <v>89</v>
      </c>
      <c r="AG11">
        <v>4</v>
      </c>
      <c r="AH11" t="s">
        <v>44</v>
      </c>
      <c r="AI11">
        <v>1.48</v>
      </c>
      <c r="AJ11" s="1">
        <v>44551</v>
      </c>
      <c r="AK11">
        <v>7748170560</v>
      </c>
      <c r="AL11">
        <v>76714560</v>
      </c>
      <c r="AM11">
        <v>43.57</v>
      </c>
      <c r="AN11">
        <v>56.43</v>
      </c>
      <c r="AO11">
        <v>96.55</v>
      </c>
      <c r="AP11">
        <v>92.21</v>
      </c>
      <c r="AQ11" t="s">
        <v>50</v>
      </c>
      <c r="AR11" t="s">
        <v>53</v>
      </c>
      <c r="AS11">
        <v>-0.92040034901309897</v>
      </c>
      <c r="AT11" t="s">
        <v>35</v>
      </c>
      <c r="AU11" t="s">
        <v>35</v>
      </c>
      <c r="AV11">
        <v>2</v>
      </c>
      <c r="AW11" t="s">
        <v>40</v>
      </c>
      <c r="AX11" t="s">
        <v>40</v>
      </c>
      <c r="AY11" t="s">
        <v>40</v>
      </c>
      <c r="AZ11" t="s">
        <v>40</v>
      </c>
      <c r="BA11" t="s">
        <v>40</v>
      </c>
      <c r="BB11" t="s">
        <v>40</v>
      </c>
      <c r="BC11" t="s">
        <v>40</v>
      </c>
      <c r="BD11" s="1" t="s">
        <v>40</v>
      </c>
      <c r="BE11" s="1" t="s">
        <v>40</v>
      </c>
      <c r="BF11" s="1" t="s">
        <v>40</v>
      </c>
      <c r="BG11" s="1" t="s">
        <v>40</v>
      </c>
      <c r="BH11" t="s">
        <v>40</v>
      </c>
      <c r="BI11" s="1" t="s">
        <v>1120</v>
      </c>
      <c r="BL11">
        <v>1</v>
      </c>
      <c r="BQ11" t="s">
        <v>1174</v>
      </c>
      <c r="BR11" t="s">
        <v>40</v>
      </c>
    </row>
    <row r="12" spans="1:75" x14ac:dyDescent="0.25">
      <c r="A12" t="s">
        <v>90</v>
      </c>
      <c r="B12">
        <v>7.7234026265817698E-2</v>
      </c>
      <c r="C12" t="s">
        <v>91</v>
      </c>
      <c r="D12">
        <v>1</v>
      </c>
      <c r="E12">
        <v>1.5</v>
      </c>
      <c r="F12" s="1">
        <v>44516</v>
      </c>
      <c r="G12" t="s">
        <v>35</v>
      </c>
      <c r="H12" t="s">
        <v>49</v>
      </c>
      <c r="I12" t="s">
        <v>50</v>
      </c>
      <c r="J12" t="s">
        <v>38</v>
      </c>
      <c r="K12">
        <v>2</v>
      </c>
      <c r="L12">
        <v>56</v>
      </c>
      <c r="M12" s="1">
        <v>42604</v>
      </c>
      <c r="N12" t="s">
        <v>40</v>
      </c>
      <c r="O12" t="s">
        <v>51</v>
      </c>
      <c r="P12" t="s">
        <v>51</v>
      </c>
      <c r="Q12" t="s">
        <v>40</v>
      </c>
      <c r="R12" t="s">
        <v>40</v>
      </c>
      <c r="T12">
        <v>31</v>
      </c>
      <c r="U12" t="s">
        <v>61</v>
      </c>
      <c r="V12" t="s">
        <v>76</v>
      </c>
      <c r="X12" t="s">
        <v>76</v>
      </c>
      <c r="Y12" s="1">
        <v>44519</v>
      </c>
      <c r="Z12">
        <v>9</v>
      </c>
      <c r="AA12" t="s">
        <v>44</v>
      </c>
      <c r="AB12">
        <v>0.98166666700000005</v>
      </c>
      <c r="AC12">
        <v>1.5</v>
      </c>
      <c r="AD12" s="1">
        <v>44533</v>
      </c>
      <c r="AE12">
        <v>7</v>
      </c>
      <c r="AF12" t="s">
        <v>92</v>
      </c>
      <c r="AG12">
        <v>4</v>
      </c>
      <c r="AH12" t="s">
        <v>44</v>
      </c>
      <c r="AI12">
        <v>1.1299999999999999</v>
      </c>
      <c r="AJ12" s="1">
        <v>44551</v>
      </c>
      <c r="AK12">
        <v>8599688430</v>
      </c>
      <c r="AL12">
        <v>85145430</v>
      </c>
      <c r="AM12">
        <v>41.89</v>
      </c>
      <c r="AN12">
        <v>58.11</v>
      </c>
      <c r="AO12">
        <v>97.78</v>
      </c>
      <c r="AP12">
        <v>93.94</v>
      </c>
      <c r="AQ12" t="s">
        <v>50</v>
      </c>
      <c r="AR12" t="s">
        <v>53</v>
      </c>
      <c r="AS12">
        <v>-1.07728289636369</v>
      </c>
      <c r="AT12" t="s">
        <v>35</v>
      </c>
      <c r="AU12" t="s">
        <v>35</v>
      </c>
      <c r="AV12">
        <v>2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s="1" t="s">
        <v>40</v>
      </c>
      <c r="BE12" s="1" t="s">
        <v>40</v>
      </c>
      <c r="BF12" s="1" t="s">
        <v>40</v>
      </c>
      <c r="BG12" s="1" t="s">
        <v>40</v>
      </c>
      <c r="BH12" t="s">
        <v>40</v>
      </c>
      <c r="BI12" s="1" t="s">
        <v>1120</v>
      </c>
      <c r="BL12">
        <v>1</v>
      </c>
      <c r="BQ12" t="s">
        <v>1174</v>
      </c>
      <c r="BR12" t="s">
        <v>40</v>
      </c>
    </row>
    <row r="13" spans="1:75" x14ac:dyDescent="0.25">
      <c r="A13" t="s">
        <v>93</v>
      </c>
      <c r="B13">
        <v>2.36292399666111E-2</v>
      </c>
      <c r="C13" t="s">
        <v>94</v>
      </c>
      <c r="D13">
        <v>1</v>
      </c>
      <c r="E13">
        <v>5</v>
      </c>
      <c r="F13" s="1">
        <v>44516</v>
      </c>
      <c r="G13" t="s">
        <v>35</v>
      </c>
      <c r="H13" t="s">
        <v>49</v>
      </c>
      <c r="I13" t="s">
        <v>50</v>
      </c>
      <c r="J13" t="s">
        <v>38</v>
      </c>
      <c r="K13">
        <v>1</v>
      </c>
      <c r="L13">
        <v>61</v>
      </c>
      <c r="M13" s="1">
        <v>43776</v>
      </c>
      <c r="N13" t="s">
        <v>40</v>
      </c>
      <c r="O13" t="s">
        <v>51</v>
      </c>
      <c r="P13" t="s">
        <v>51</v>
      </c>
      <c r="Q13" t="s">
        <v>40</v>
      </c>
      <c r="R13" t="s">
        <v>40</v>
      </c>
      <c r="T13">
        <v>36.729999999999997</v>
      </c>
      <c r="U13" t="s">
        <v>175</v>
      </c>
      <c r="V13" t="s">
        <v>95</v>
      </c>
      <c r="W13" t="s">
        <v>88</v>
      </c>
      <c r="X13" t="s">
        <v>1219</v>
      </c>
      <c r="Y13" s="1">
        <v>44519</v>
      </c>
      <c r="Z13">
        <v>9</v>
      </c>
      <c r="AA13" t="s">
        <v>44</v>
      </c>
      <c r="AB13">
        <v>15.708299999999999</v>
      </c>
      <c r="AC13">
        <v>15</v>
      </c>
      <c r="AD13" s="1">
        <v>44533</v>
      </c>
      <c r="AE13">
        <v>7</v>
      </c>
      <c r="AF13" t="s">
        <v>96</v>
      </c>
      <c r="AG13">
        <v>4</v>
      </c>
      <c r="AH13" t="s">
        <v>44</v>
      </c>
      <c r="AI13">
        <v>7.35</v>
      </c>
      <c r="AJ13" s="1">
        <v>44551</v>
      </c>
      <c r="AK13">
        <v>8219889242</v>
      </c>
      <c r="AL13">
        <v>81385042</v>
      </c>
      <c r="AM13">
        <v>42.73</v>
      </c>
      <c r="AN13">
        <v>57.27</v>
      </c>
      <c r="AO13">
        <v>96.85</v>
      </c>
      <c r="AP13">
        <v>92.66</v>
      </c>
      <c r="AQ13" t="s">
        <v>50</v>
      </c>
      <c r="AR13" t="s">
        <v>46</v>
      </c>
      <c r="AS13">
        <v>-1.6161650120644599</v>
      </c>
      <c r="AT13" t="s">
        <v>35</v>
      </c>
      <c r="AU13" t="s">
        <v>35</v>
      </c>
      <c r="AV13">
        <v>1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s="1" t="s">
        <v>40</v>
      </c>
      <c r="BE13" s="1" t="s">
        <v>40</v>
      </c>
      <c r="BF13" s="1" t="s">
        <v>40</v>
      </c>
      <c r="BG13" s="1" t="s">
        <v>40</v>
      </c>
      <c r="BH13" t="s">
        <v>40</v>
      </c>
      <c r="BI13" s="1" t="s">
        <v>1120</v>
      </c>
      <c r="BL13">
        <v>1</v>
      </c>
      <c r="BQ13" t="s">
        <v>1174</v>
      </c>
      <c r="BR13" t="s">
        <v>40</v>
      </c>
    </row>
    <row r="14" spans="1:75" x14ac:dyDescent="0.25">
      <c r="A14" t="s">
        <v>97</v>
      </c>
      <c r="B14">
        <v>1.29660285168066E-2</v>
      </c>
      <c r="C14" t="s">
        <v>98</v>
      </c>
      <c r="D14">
        <v>1</v>
      </c>
      <c r="E14">
        <v>5</v>
      </c>
      <c r="F14" s="1">
        <v>44516</v>
      </c>
      <c r="G14" t="s">
        <v>35</v>
      </c>
      <c r="H14" t="s">
        <v>49</v>
      </c>
      <c r="I14" t="s">
        <v>50</v>
      </c>
      <c r="J14" t="s">
        <v>38</v>
      </c>
      <c r="K14">
        <v>1</v>
      </c>
      <c r="L14">
        <v>56</v>
      </c>
      <c r="M14" s="1">
        <v>43759</v>
      </c>
      <c r="N14" t="s">
        <v>40</v>
      </c>
      <c r="O14">
        <v>5</v>
      </c>
      <c r="P14" t="s">
        <v>102</v>
      </c>
      <c r="Q14" t="s">
        <v>40</v>
      </c>
      <c r="R14" t="s">
        <v>40</v>
      </c>
      <c r="T14">
        <v>28</v>
      </c>
      <c r="U14" t="s">
        <v>61</v>
      </c>
      <c r="V14" t="s">
        <v>95</v>
      </c>
      <c r="W14" t="s">
        <v>88</v>
      </c>
      <c r="X14" t="s">
        <v>1219</v>
      </c>
      <c r="Y14" s="1">
        <v>44519</v>
      </c>
      <c r="Z14">
        <v>9</v>
      </c>
      <c r="AA14" t="s">
        <v>44</v>
      </c>
      <c r="AB14">
        <v>4.7313999999999998</v>
      </c>
      <c r="AC14">
        <v>15</v>
      </c>
      <c r="AD14" s="1">
        <v>44533</v>
      </c>
      <c r="AE14">
        <v>7</v>
      </c>
      <c r="AF14" t="s">
        <v>99</v>
      </c>
      <c r="AG14">
        <v>4</v>
      </c>
      <c r="AH14" t="s">
        <v>44</v>
      </c>
      <c r="AI14">
        <v>4.26</v>
      </c>
      <c r="AJ14" s="1">
        <v>44551</v>
      </c>
      <c r="AK14">
        <v>7668772036</v>
      </c>
      <c r="AL14">
        <v>75928436</v>
      </c>
      <c r="AM14">
        <v>41.71</v>
      </c>
      <c r="AN14">
        <v>58.29</v>
      </c>
      <c r="AO14">
        <v>97.62</v>
      </c>
      <c r="AP14">
        <v>93.56</v>
      </c>
      <c r="AQ14" t="s">
        <v>50</v>
      </c>
      <c r="AR14" t="s">
        <v>46</v>
      </c>
      <c r="AS14">
        <v>-1.88152512793089</v>
      </c>
      <c r="AT14" t="s">
        <v>35</v>
      </c>
      <c r="AU14" t="s">
        <v>35</v>
      </c>
      <c r="AV14">
        <v>1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s="1" t="s">
        <v>40</v>
      </c>
      <c r="BE14" s="1" t="s">
        <v>40</v>
      </c>
      <c r="BF14" s="1" t="s">
        <v>40</v>
      </c>
      <c r="BG14" s="1" t="s">
        <v>40</v>
      </c>
      <c r="BH14" t="s">
        <v>40</v>
      </c>
      <c r="BI14" s="1" t="s">
        <v>1120</v>
      </c>
      <c r="BL14">
        <v>1</v>
      </c>
      <c r="BQ14" t="s">
        <v>1174</v>
      </c>
      <c r="BR14" t="s">
        <v>40</v>
      </c>
    </row>
    <row r="15" spans="1:75" hidden="1" x14ac:dyDescent="0.25">
      <c r="A15" t="s">
        <v>978</v>
      </c>
      <c r="C15" t="s">
        <v>70</v>
      </c>
      <c r="D15">
        <v>0</v>
      </c>
      <c r="E15" s="5">
        <v>3</v>
      </c>
      <c r="F15" s="1">
        <v>44720</v>
      </c>
      <c r="G15" t="s">
        <v>71</v>
      </c>
      <c r="H15" t="s">
        <v>49</v>
      </c>
      <c r="I15" s="1" t="s">
        <v>72</v>
      </c>
      <c r="J15" t="s">
        <v>73</v>
      </c>
      <c r="K15" s="5">
        <v>2</v>
      </c>
      <c r="L15">
        <v>70</v>
      </c>
      <c r="M15" s="1">
        <v>43762</v>
      </c>
      <c r="N15" t="s">
        <v>74</v>
      </c>
      <c r="O15">
        <v>5</v>
      </c>
      <c r="Q15">
        <v>3.4</v>
      </c>
      <c r="R15" t="s">
        <v>40</v>
      </c>
      <c r="T15">
        <v>23.34</v>
      </c>
      <c r="U15" t="s">
        <v>1107</v>
      </c>
      <c r="V15" t="s">
        <v>76</v>
      </c>
      <c r="Y15" s="1">
        <v>44729</v>
      </c>
      <c r="Z15">
        <v>19</v>
      </c>
      <c r="AA15" t="s">
        <v>78</v>
      </c>
      <c r="AB15">
        <v>8.3074999999999992</v>
      </c>
      <c r="AC15">
        <v>15</v>
      </c>
      <c r="AD15" s="1">
        <v>44764</v>
      </c>
      <c r="AE15">
        <v>15</v>
      </c>
      <c r="AF15">
        <v>10</v>
      </c>
      <c r="AG15">
        <v>4</v>
      </c>
      <c r="AH15" t="s">
        <v>78</v>
      </c>
      <c r="AI15">
        <v>2.0449999999999999</v>
      </c>
      <c r="AJ15" s="1">
        <v>44781</v>
      </c>
      <c r="AW15">
        <v>3.4</v>
      </c>
      <c r="AX15">
        <v>3.4</v>
      </c>
      <c r="AY15">
        <v>3</v>
      </c>
      <c r="AZ15">
        <v>13</v>
      </c>
      <c r="BA15">
        <v>11</v>
      </c>
      <c r="BB15" t="s">
        <v>39</v>
      </c>
      <c r="BC15" t="s">
        <v>39</v>
      </c>
      <c r="BD15" s="1">
        <v>43754</v>
      </c>
      <c r="BE15" s="1"/>
      <c r="BF15" s="1">
        <v>44491</v>
      </c>
      <c r="BG15" s="1" t="s">
        <v>39</v>
      </c>
      <c r="BH15">
        <v>0</v>
      </c>
      <c r="BI15" s="1" t="s">
        <v>1172</v>
      </c>
      <c r="BK15">
        <v>0</v>
      </c>
      <c r="BL15">
        <v>0</v>
      </c>
      <c r="BQ15" t="s">
        <v>1174</v>
      </c>
      <c r="BR15" t="s">
        <v>40</v>
      </c>
    </row>
    <row r="16" spans="1:75" hidden="1" x14ac:dyDescent="0.25">
      <c r="A16" t="s">
        <v>979</v>
      </c>
      <c r="C16" t="s">
        <v>1186</v>
      </c>
      <c r="D16">
        <v>0</v>
      </c>
      <c r="E16" s="5">
        <v>3</v>
      </c>
      <c r="F16" s="1">
        <v>44720</v>
      </c>
      <c r="G16" t="s">
        <v>71</v>
      </c>
      <c r="H16" t="s">
        <v>49</v>
      </c>
      <c r="I16" s="1" t="s">
        <v>72</v>
      </c>
      <c r="J16" t="s">
        <v>73</v>
      </c>
      <c r="K16" s="5">
        <v>2</v>
      </c>
      <c r="L16">
        <v>70</v>
      </c>
      <c r="M16" s="1">
        <v>43816</v>
      </c>
      <c r="N16" t="s">
        <v>74</v>
      </c>
      <c r="O16">
        <v>5</v>
      </c>
      <c r="Q16">
        <v>3.4</v>
      </c>
      <c r="R16" t="s">
        <v>40</v>
      </c>
      <c r="T16">
        <v>23.34</v>
      </c>
      <c r="U16" t="s">
        <v>1107</v>
      </c>
      <c r="V16" t="s">
        <v>76</v>
      </c>
      <c r="Y16" s="1">
        <v>44729</v>
      </c>
      <c r="Z16">
        <v>19</v>
      </c>
      <c r="AA16" t="s">
        <v>78</v>
      </c>
      <c r="AB16">
        <v>8.4</v>
      </c>
      <c r="AC16">
        <v>15</v>
      </c>
      <c r="AD16" s="1">
        <v>44764</v>
      </c>
      <c r="AE16">
        <v>15</v>
      </c>
      <c r="AF16">
        <v>11</v>
      </c>
      <c r="AG16">
        <v>4</v>
      </c>
      <c r="AH16" t="s">
        <v>78</v>
      </c>
      <c r="AI16">
        <v>3.25</v>
      </c>
      <c r="AJ16" s="1">
        <v>44781</v>
      </c>
      <c r="AW16">
        <v>3.4</v>
      </c>
      <c r="AX16">
        <v>3.4</v>
      </c>
      <c r="AY16">
        <v>3</v>
      </c>
      <c r="AZ16">
        <v>13</v>
      </c>
      <c r="BA16">
        <v>11</v>
      </c>
      <c r="BB16" t="s">
        <v>39</v>
      </c>
      <c r="BC16" t="s">
        <v>39</v>
      </c>
      <c r="BD16" s="1">
        <v>43754</v>
      </c>
      <c r="BE16" s="1"/>
      <c r="BF16" s="1">
        <v>44491</v>
      </c>
      <c r="BG16" s="1" t="s">
        <v>39</v>
      </c>
      <c r="BH16">
        <v>0</v>
      </c>
      <c r="BI16" s="1" t="s">
        <v>1172</v>
      </c>
      <c r="BK16">
        <v>0</v>
      </c>
      <c r="BL16">
        <v>2</v>
      </c>
      <c r="BM16">
        <v>1</v>
      </c>
      <c r="BN16">
        <v>1</v>
      </c>
      <c r="BQ16" t="s">
        <v>1174</v>
      </c>
      <c r="BR16" t="s">
        <v>40</v>
      </c>
    </row>
    <row r="17" spans="1:70" hidden="1" x14ac:dyDescent="0.25">
      <c r="A17" t="s">
        <v>980</v>
      </c>
      <c r="C17" t="s">
        <v>1187</v>
      </c>
      <c r="D17">
        <v>0</v>
      </c>
      <c r="E17" s="5">
        <v>3</v>
      </c>
      <c r="F17" s="1">
        <v>44720</v>
      </c>
      <c r="G17" t="s">
        <v>71</v>
      </c>
      <c r="H17" t="s">
        <v>49</v>
      </c>
      <c r="I17" s="1" t="s">
        <v>72</v>
      </c>
      <c r="J17" t="s">
        <v>73</v>
      </c>
      <c r="K17" s="5">
        <v>2</v>
      </c>
      <c r="L17">
        <v>70</v>
      </c>
      <c r="M17" s="1">
        <v>44118</v>
      </c>
      <c r="N17" t="s">
        <v>74</v>
      </c>
      <c r="O17">
        <v>5</v>
      </c>
      <c r="Q17">
        <v>3.4</v>
      </c>
      <c r="R17" t="s">
        <v>40</v>
      </c>
      <c r="T17">
        <v>23.34</v>
      </c>
      <c r="U17" t="s">
        <v>1107</v>
      </c>
      <c r="V17" t="s">
        <v>76</v>
      </c>
      <c r="Y17" s="1">
        <v>44729</v>
      </c>
      <c r="Z17">
        <v>19</v>
      </c>
      <c r="AA17" t="s">
        <v>78</v>
      </c>
      <c r="AB17">
        <v>2.0933333333333333</v>
      </c>
      <c r="AC17">
        <v>6.28</v>
      </c>
      <c r="AD17" s="1">
        <v>44764</v>
      </c>
      <c r="AE17">
        <v>15</v>
      </c>
      <c r="AF17">
        <v>12</v>
      </c>
      <c r="AG17">
        <v>4</v>
      </c>
      <c r="AH17" t="s">
        <v>78</v>
      </c>
      <c r="AI17">
        <v>1.68</v>
      </c>
      <c r="AJ17" s="1">
        <v>44781</v>
      </c>
      <c r="AW17">
        <v>3.4</v>
      </c>
      <c r="AX17">
        <v>3.4</v>
      </c>
      <c r="AY17">
        <v>3</v>
      </c>
      <c r="AZ17">
        <v>13</v>
      </c>
      <c r="BA17">
        <v>11</v>
      </c>
      <c r="BB17" t="s">
        <v>39</v>
      </c>
      <c r="BC17" t="s">
        <v>39</v>
      </c>
      <c r="BD17" s="1">
        <v>43754</v>
      </c>
      <c r="BE17" s="1"/>
      <c r="BF17" s="1">
        <v>44491</v>
      </c>
      <c r="BG17" s="1" t="s">
        <v>39</v>
      </c>
      <c r="BH17">
        <v>0</v>
      </c>
      <c r="BI17" s="1" t="s">
        <v>1172</v>
      </c>
      <c r="BK17">
        <v>0</v>
      </c>
      <c r="BL17">
        <v>3</v>
      </c>
      <c r="BM17">
        <v>1</v>
      </c>
      <c r="BN17">
        <v>1</v>
      </c>
      <c r="BQ17" t="s">
        <v>1174</v>
      </c>
      <c r="BR17" t="s">
        <v>40</v>
      </c>
    </row>
    <row r="18" spans="1:70" x14ac:dyDescent="0.25">
      <c r="A18" t="s">
        <v>100</v>
      </c>
      <c r="B18">
        <v>0.99959402933767605</v>
      </c>
      <c r="C18" t="s">
        <v>101</v>
      </c>
      <c r="D18">
        <v>1</v>
      </c>
      <c r="E18">
        <v>3.7</v>
      </c>
      <c r="F18" s="1">
        <v>44435</v>
      </c>
      <c r="G18" t="s">
        <v>71</v>
      </c>
      <c r="H18" t="s">
        <v>49</v>
      </c>
      <c r="I18" t="s">
        <v>72</v>
      </c>
      <c r="J18" t="s">
        <v>73</v>
      </c>
      <c r="K18">
        <v>2</v>
      </c>
      <c r="L18">
        <v>62</v>
      </c>
      <c r="M18" s="1">
        <v>43768</v>
      </c>
      <c r="N18" t="s">
        <v>102</v>
      </c>
      <c r="O18">
        <v>7</v>
      </c>
      <c r="P18" t="s">
        <v>74</v>
      </c>
      <c r="Q18">
        <v>2.5</v>
      </c>
      <c r="R18" t="s">
        <v>40</v>
      </c>
      <c r="T18">
        <v>35.69</v>
      </c>
      <c r="U18" t="s">
        <v>61</v>
      </c>
      <c r="V18" t="s">
        <v>76</v>
      </c>
      <c r="X18" t="s">
        <v>76</v>
      </c>
      <c r="Y18" s="1">
        <v>44459</v>
      </c>
      <c r="Z18">
        <v>2</v>
      </c>
      <c r="AA18" t="s">
        <v>44</v>
      </c>
      <c r="AB18">
        <v>1.13027027</v>
      </c>
      <c r="AC18">
        <v>4.2</v>
      </c>
      <c r="AD18" s="1">
        <v>44470</v>
      </c>
      <c r="AE18">
        <v>1</v>
      </c>
      <c r="AF18" t="s">
        <v>103</v>
      </c>
      <c r="AG18">
        <v>4</v>
      </c>
      <c r="AH18" t="s">
        <v>78</v>
      </c>
      <c r="AI18">
        <v>1</v>
      </c>
      <c r="AJ18" s="1">
        <v>44510</v>
      </c>
      <c r="AK18">
        <v>8684330066</v>
      </c>
      <c r="AL18">
        <v>85983466</v>
      </c>
      <c r="AM18">
        <v>2.2000000000000001E-3</v>
      </c>
      <c r="AN18">
        <v>41.21</v>
      </c>
      <c r="AO18">
        <v>97.95</v>
      </c>
      <c r="AP18">
        <v>94.27</v>
      </c>
      <c r="AQ18" t="s">
        <v>104</v>
      </c>
      <c r="AR18" t="s">
        <v>1055</v>
      </c>
      <c r="AS18">
        <v>3.39132900318344</v>
      </c>
      <c r="AT18" t="s">
        <v>71</v>
      </c>
      <c r="AU18" t="s">
        <v>71</v>
      </c>
      <c r="AV18">
        <v>2</v>
      </c>
      <c r="AW18">
        <v>2.5</v>
      </c>
      <c r="AX18">
        <v>2.5</v>
      </c>
      <c r="AY18">
        <v>2</v>
      </c>
      <c r="AZ18">
        <v>1.6</v>
      </c>
      <c r="BA18">
        <v>2.4</v>
      </c>
      <c r="BB18" t="s">
        <v>39</v>
      </c>
      <c r="BC18" t="s">
        <v>39</v>
      </c>
      <c r="BD18" s="1">
        <v>43760</v>
      </c>
      <c r="BE18" s="1" t="s">
        <v>1065</v>
      </c>
      <c r="BF18" s="1">
        <v>44486</v>
      </c>
      <c r="BG18" s="1" t="s">
        <v>39</v>
      </c>
      <c r="BH18">
        <v>0</v>
      </c>
      <c r="BI18" s="1">
        <v>43815</v>
      </c>
      <c r="BK18">
        <v>0</v>
      </c>
      <c r="BL18">
        <v>1</v>
      </c>
      <c r="BM18">
        <v>1</v>
      </c>
      <c r="BO18">
        <v>1</v>
      </c>
      <c r="BQ18" t="s">
        <v>1174</v>
      </c>
      <c r="BR18" t="s">
        <v>40</v>
      </c>
    </row>
    <row r="19" spans="1:70" hidden="1" x14ac:dyDescent="0.25">
      <c r="A19" t="s">
        <v>927</v>
      </c>
      <c r="C19" t="s">
        <v>928</v>
      </c>
      <c r="D19">
        <v>0</v>
      </c>
      <c r="E19" s="5">
        <v>3</v>
      </c>
      <c r="F19" s="1">
        <v>44715</v>
      </c>
      <c r="G19" t="s">
        <v>71</v>
      </c>
      <c r="H19" t="s">
        <v>49</v>
      </c>
      <c r="I19" s="1" t="s">
        <v>72</v>
      </c>
      <c r="J19" t="s">
        <v>73</v>
      </c>
      <c r="K19" s="5">
        <v>2</v>
      </c>
      <c r="L19">
        <v>62</v>
      </c>
      <c r="M19" s="1">
        <v>44033</v>
      </c>
      <c r="N19">
        <v>0</v>
      </c>
      <c r="O19">
        <v>0</v>
      </c>
      <c r="Q19">
        <v>0</v>
      </c>
      <c r="R19" t="s">
        <v>40</v>
      </c>
      <c r="T19">
        <v>0</v>
      </c>
      <c r="U19">
        <v>0</v>
      </c>
      <c r="V19" t="s">
        <v>1150</v>
      </c>
      <c r="Y19" s="1">
        <v>44728</v>
      </c>
      <c r="Z19">
        <v>17</v>
      </c>
      <c r="AA19" t="s">
        <v>78</v>
      </c>
      <c r="AB19">
        <v>62.893478260869571</v>
      </c>
      <c r="AC19">
        <v>15</v>
      </c>
      <c r="AD19" s="1">
        <v>44760</v>
      </c>
      <c r="AE19">
        <v>13</v>
      </c>
      <c r="AF19" t="s">
        <v>368</v>
      </c>
      <c r="AG19">
        <v>4</v>
      </c>
      <c r="AH19" t="s">
        <v>78</v>
      </c>
      <c r="AI19">
        <v>3.3899999999999997</v>
      </c>
      <c r="AJ19" s="1">
        <v>44781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1">
        <v>0</v>
      </c>
      <c r="BE19" s="1"/>
      <c r="BF19" s="1">
        <v>0</v>
      </c>
      <c r="BG19" s="1">
        <v>0</v>
      </c>
      <c r="BH19">
        <v>0</v>
      </c>
      <c r="BI19" s="1"/>
      <c r="BK19">
        <v>1</v>
      </c>
      <c r="BL19">
        <v>2</v>
      </c>
      <c r="BM19">
        <v>1</v>
      </c>
      <c r="BO19">
        <v>1</v>
      </c>
      <c r="BQ19" t="s">
        <v>1174</v>
      </c>
      <c r="BR19" t="s">
        <v>40</v>
      </c>
    </row>
    <row r="20" spans="1:70" x14ac:dyDescent="0.25">
      <c r="A20" t="s">
        <v>105</v>
      </c>
      <c r="B20">
        <v>0.95729152669060402</v>
      </c>
      <c r="C20" t="s">
        <v>106</v>
      </c>
      <c r="D20">
        <v>1</v>
      </c>
      <c r="E20">
        <v>3.8</v>
      </c>
      <c r="F20" s="1">
        <v>44435</v>
      </c>
      <c r="G20" t="s">
        <v>71</v>
      </c>
      <c r="H20" t="s">
        <v>49</v>
      </c>
      <c r="I20" t="s">
        <v>72</v>
      </c>
      <c r="J20" t="s">
        <v>73</v>
      </c>
      <c r="K20">
        <v>1</v>
      </c>
      <c r="L20">
        <v>50</v>
      </c>
      <c r="M20" s="1">
        <v>43879</v>
      </c>
      <c r="N20" t="s">
        <v>102</v>
      </c>
      <c r="O20">
        <v>13</v>
      </c>
      <c r="P20" t="s">
        <v>110</v>
      </c>
      <c r="Q20">
        <v>4.2</v>
      </c>
      <c r="R20" t="s">
        <v>40</v>
      </c>
      <c r="T20">
        <v>28.35</v>
      </c>
      <c r="U20" t="s">
        <v>61</v>
      </c>
      <c r="V20" t="s">
        <v>76</v>
      </c>
      <c r="X20" t="s">
        <v>76</v>
      </c>
      <c r="Y20" s="1">
        <v>44459</v>
      </c>
      <c r="Z20">
        <v>2</v>
      </c>
      <c r="AA20" t="s">
        <v>44</v>
      </c>
      <c r="AB20">
        <v>22.986842110000001</v>
      </c>
      <c r="AC20">
        <v>15</v>
      </c>
      <c r="AD20" s="1">
        <v>44473</v>
      </c>
      <c r="AE20">
        <v>2</v>
      </c>
      <c r="AF20" t="s">
        <v>107</v>
      </c>
      <c r="AG20">
        <v>4</v>
      </c>
      <c r="AH20" t="s">
        <v>44</v>
      </c>
      <c r="AI20">
        <v>2.9649999999999999</v>
      </c>
      <c r="AJ20" s="1">
        <v>44510</v>
      </c>
      <c r="AK20">
        <v>14394351936</v>
      </c>
      <c r="AL20">
        <v>142518336</v>
      </c>
      <c r="AM20">
        <v>2.2000000000000001E-3</v>
      </c>
      <c r="AN20">
        <v>42.24</v>
      </c>
      <c r="AO20">
        <v>97.99</v>
      </c>
      <c r="AP20">
        <v>94.53</v>
      </c>
      <c r="AQ20" t="s">
        <v>104</v>
      </c>
      <c r="AR20" t="s">
        <v>1056</v>
      </c>
      <c r="AS20">
        <v>1.35053016777068</v>
      </c>
      <c r="AT20" t="s">
        <v>71</v>
      </c>
      <c r="AU20" t="s">
        <v>71</v>
      </c>
      <c r="AV20">
        <v>1</v>
      </c>
      <c r="AW20">
        <v>4.2</v>
      </c>
      <c r="AX20">
        <v>4.2</v>
      </c>
      <c r="AY20">
        <v>1</v>
      </c>
      <c r="AZ20">
        <v>2.4</v>
      </c>
      <c r="BA20">
        <v>2.4</v>
      </c>
      <c r="BB20" t="s">
        <v>39</v>
      </c>
      <c r="BC20" t="s">
        <v>39</v>
      </c>
      <c r="BD20" s="1">
        <v>43861</v>
      </c>
      <c r="BE20" s="1" t="s">
        <v>1066</v>
      </c>
      <c r="BF20" s="1">
        <v>44168</v>
      </c>
      <c r="BG20" s="1" t="s">
        <v>39</v>
      </c>
      <c r="BH20">
        <v>0</v>
      </c>
      <c r="BI20" s="1" t="s">
        <v>1172</v>
      </c>
      <c r="BK20">
        <v>0</v>
      </c>
      <c r="BL20">
        <v>1</v>
      </c>
      <c r="BM20">
        <v>1</v>
      </c>
      <c r="BO20">
        <v>1</v>
      </c>
      <c r="BQ20" t="s">
        <v>1174</v>
      </c>
      <c r="BR20" t="s">
        <v>40</v>
      </c>
    </row>
    <row r="21" spans="1:70" hidden="1" x14ac:dyDescent="0.25">
      <c r="A21" t="s">
        <v>791</v>
      </c>
      <c r="C21" t="s">
        <v>106</v>
      </c>
      <c r="D21">
        <v>0</v>
      </c>
      <c r="E21" s="5">
        <v>4</v>
      </c>
      <c r="F21" s="1">
        <v>44435</v>
      </c>
      <c r="G21" t="s">
        <v>71</v>
      </c>
      <c r="H21" t="s">
        <v>49</v>
      </c>
      <c r="I21" s="1" t="s">
        <v>72</v>
      </c>
      <c r="J21" t="s">
        <v>73</v>
      </c>
      <c r="K21" s="5">
        <v>1</v>
      </c>
      <c r="L21">
        <v>50</v>
      </c>
      <c r="M21" s="1">
        <v>43879</v>
      </c>
      <c r="N21" t="s">
        <v>102</v>
      </c>
      <c r="O21">
        <v>13</v>
      </c>
      <c r="Q21">
        <v>4.2</v>
      </c>
      <c r="R21" t="s">
        <v>40</v>
      </c>
      <c r="T21">
        <v>28.35</v>
      </c>
      <c r="U21" t="s">
        <v>1107</v>
      </c>
      <c r="V21" t="s">
        <v>76</v>
      </c>
      <c r="Y21" s="1">
        <v>44459</v>
      </c>
      <c r="Z21">
        <v>2</v>
      </c>
      <c r="AA21" t="s">
        <v>44</v>
      </c>
      <c r="AB21">
        <v>22.986842105263161</v>
      </c>
      <c r="AC21">
        <v>15</v>
      </c>
      <c r="AD21" s="1">
        <v>44601</v>
      </c>
      <c r="AE21">
        <v>8</v>
      </c>
      <c r="AF21" t="s">
        <v>1108</v>
      </c>
      <c r="AG21">
        <v>4</v>
      </c>
      <c r="AH21" t="s">
        <v>44</v>
      </c>
      <c r="AI21">
        <v>11.8</v>
      </c>
      <c r="AJ21" s="1">
        <v>44670</v>
      </c>
      <c r="AW21">
        <v>4.2</v>
      </c>
      <c r="AX21">
        <v>4.2</v>
      </c>
      <c r="AY21">
        <v>1</v>
      </c>
      <c r="AZ21">
        <v>2.4</v>
      </c>
      <c r="BA21">
        <v>2.4</v>
      </c>
      <c r="BB21" t="s">
        <v>39</v>
      </c>
      <c r="BC21" t="s">
        <v>39</v>
      </c>
      <c r="BD21" s="1">
        <v>43861</v>
      </c>
      <c r="BE21" s="1" t="s">
        <v>1066</v>
      </c>
      <c r="BF21" s="1">
        <v>44168</v>
      </c>
      <c r="BG21" s="1" t="s">
        <v>39</v>
      </c>
      <c r="BH21">
        <v>0</v>
      </c>
      <c r="BI21" s="1" t="s">
        <v>1172</v>
      </c>
      <c r="BK21">
        <v>0</v>
      </c>
      <c r="BL21">
        <v>0</v>
      </c>
      <c r="BQ21" t="s">
        <v>1174</v>
      </c>
      <c r="BR21" t="s">
        <v>40</v>
      </c>
    </row>
    <row r="22" spans="1:70" hidden="1" x14ac:dyDescent="0.25">
      <c r="A22" t="s">
        <v>929</v>
      </c>
      <c r="C22" t="s">
        <v>930</v>
      </c>
      <c r="D22">
        <v>0</v>
      </c>
      <c r="E22" s="5">
        <v>3</v>
      </c>
      <c r="F22" s="1">
        <v>44715</v>
      </c>
      <c r="G22" t="s">
        <v>71</v>
      </c>
      <c r="H22" t="s">
        <v>49</v>
      </c>
      <c r="I22" s="1" t="s">
        <v>72</v>
      </c>
      <c r="J22" t="s">
        <v>73</v>
      </c>
      <c r="K22" s="5">
        <v>1</v>
      </c>
      <c r="L22">
        <v>50</v>
      </c>
      <c r="M22" s="1">
        <v>43882</v>
      </c>
      <c r="N22">
        <v>0</v>
      </c>
      <c r="O22">
        <v>0</v>
      </c>
      <c r="Q22">
        <v>0</v>
      </c>
      <c r="R22" t="s">
        <v>40</v>
      </c>
      <c r="T22">
        <v>0</v>
      </c>
      <c r="U22">
        <v>0</v>
      </c>
      <c r="V22" t="s">
        <v>1150</v>
      </c>
      <c r="Y22" s="1">
        <v>44728</v>
      </c>
      <c r="Z22">
        <v>17</v>
      </c>
      <c r="AA22" t="s">
        <v>78</v>
      </c>
      <c r="AB22">
        <v>36.333999999999996</v>
      </c>
      <c r="AC22">
        <v>15</v>
      </c>
      <c r="AD22" s="1">
        <v>44760</v>
      </c>
      <c r="AE22">
        <v>13</v>
      </c>
      <c r="AF22">
        <v>95</v>
      </c>
      <c r="AG22">
        <v>4</v>
      </c>
      <c r="AH22" t="s">
        <v>78</v>
      </c>
      <c r="AI22">
        <v>5.4399999999999995</v>
      </c>
      <c r="AJ22" s="1">
        <v>44781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s="1">
        <v>0</v>
      </c>
      <c r="BE22" s="1"/>
      <c r="BF22" s="1">
        <v>0</v>
      </c>
      <c r="BG22" s="1">
        <v>0</v>
      </c>
      <c r="BH22">
        <v>0</v>
      </c>
      <c r="BI22" s="1"/>
      <c r="BK22">
        <v>1</v>
      </c>
      <c r="BL22">
        <v>2</v>
      </c>
      <c r="BM22">
        <v>1</v>
      </c>
      <c r="BO22">
        <v>1</v>
      </c>
      <c r="BQ22" t="s">
        <v>1174</v>
      </c>
      <c r="BR22" t="s">
        <v>40</v>
      </c>
    </row>
    <row r="23" spans="1:70" x14ac:dyDescent="0.25">
      <c r="A23" t="s">
        <v>108</v>
      </c>
      <c r="B23">
        <v>1</v>
      </c>
      <c r="C23" t="s">
        <v>109</v>
      </c>
      <c r="D23">
        <v>1</v>
      </c>
      <c r="E23">
        <v>3.8</v>
      </c>
      <c r="F23" s="1">
        <v>44435</v>
      </c>
      <c r="G23" t="s">
        <v>71</v>
      </c>
      <c r="H23" t="s">
        <v>49</v>
      </c>
      <c r="I23" t="s">
        <v>72</v>
      </c>
      <c r="J23" t="s">
        <v>73</v>
      </c>
      <c r="K23">
        <v>2</v>
      </c>
      <c r="L23">
        <v>58</v>
      </c>
      <c r="M23" s="1">
        <v>43886</v>
      </c>
      <c r="N23" t="s">
        <v>110</v>
      </c>
      <c r="O23">
        <v>5</v>
      </c>
      <c r="P23" t="s">
        <v>102</v>
      </c>
      <c r="Q23">
        <v>2.8</v>
      </c>
      <c r="R23" t="s">
        <v>40</v>
      </c>
      <c r="T23">
        <v>25.08</v>
      </c>
      <c r="U23" t="s">
        <v>61</v>
      </c>
      <c r="V23" t="s">
        <v>76</v>
      </c>
      <c r="X23" t="s">
        <v>76</v>
      </c>
      <c r="Y23" s="1">
        <v>44459</v>
      </c>
      <c r="Z23">
        <v>2</v>
      </c>
      <c r="AA23" t="s">
        <v>44</v>
      </c>
      <c r="AB23">
        <v>54.219868419999997</v>
      </c>
      <c r="AC23">
        <v>15</v>
      </c>
      <c r="AD23" s="1">
        <v>44473</v>
      </c>
      <c r="AE23">
        <v>2</v>
      </c>
      <c r="AF23" t="s">
        <v>111</v>
      </c>
      <c r="AG23">
        <v>4</v>
      </c>
      <c r="AH23" t="s">
        <v>44</v>
      </c>
      <c r="AI23">
        <v>6.5549999999999997</v>
      </c>
      <c r="AJ23" s="1">
        <v>44510</v>
      </c>
      <c r="AK23">
        <v>10434886912</v>
      </c>
      <c r="AL23">
        <v>103315712</v>
      </c>
      <c r="AM23">
        <v>2.2000000000000001E-3</v>
      </c>
      <c r="AN23">
        <v>41.88</v>
      </c>
      <c r="AO23">
        <v>98.01</v>
      </c>
      <c r="AP23">
        <v>94.56</v>
      </c>
      <c r="AQ23" t="s">
        <v>110</v>
      </c>
      <c r="AR23" t="s">
        <v>1055</v>
      </c>
      <c r="AS23">
        <v>7.5</v>
      </c>
      <c r="AT23" t="s">
        <v>71</v>
      </c>
      <c r="AU23" t="s">
        <v>71</v>
      </c>
      <c r="AV23">
        <v>2</v>
      </c>
      <c r="AW23">
        <v>2.8</v>
      </c>
      <c r="AX23">
        <v>2.8</v>
      </c>
      <c r="AY23">
        <v>2</v>
      </c>
      <c r="AZ23">
        <v>3.4</v>
      </c>
      <c r="BA23">
        <v>4.4000000000000004</v>
      </c>
      <c r="BB23" t="s">
        <v>112</v>
      </c>
      <c r="BC23" t="s">
        <v>39</v>
      </c>
      <c r="BD23" s="1">
        <v>43867</v>
      </c>
      <c r="BE23" s="1"/>
      <c r="BF23" s="1">
        <v>43983</v>
      </c>
      <c r="BG23" s="1" t="s">
        <v>1067</v>
      </c>
      <c r="BH23">
        <v>0</v>
      </c>
      <c r="BI23" s="1">
        <v>43875</v>
      </c>
      <c r="BJ23" t="s">
        <v>1176</v>
      </c>
      <c r="BK23">
        <v>1</v>
      </c>
      <c r="BL23">
        <v>1</v>
      </c>
      <c r="BQ23" t="s">
        <v>1174</v>
      </c>
      <c r="BR23" t="s">
        <v>40</v>
      </c>
    </row>
    <row r="24" spans="1:70" hidden="1" x14ac:dyDescent="0.25">
      <c r="A24" t="s">
        <v>792</v>
      </c>
      <c r="C24" t="s">
        <v>109</v>
      </c>
      <c r="D24">
        <v>0</v>
      </c>
      <c r="E24" s="5">
        <v>4</v>
      </c>
      <c r="F24" s="1">
        <v>44435</v>
      </c>
      <c r="G24" t="s">
        <v>71</v>
      </c>
      <c r="H24" t="s">
        <v>49</v>
      </c>
      <c r="I24" s="1" t="s">
        <v>72</v>
      </c>
      <c r="J24" t="s">
        <v>73</v>
      </c>
      <c r="K24" s="5">
        <v>2</v>
      </c>
      <c r="L24">
        <v>58</v>
      </c>
      <c r="M24" s="1">
        <v>43886</v>
      </c>
      <c r="N24" t="s">
        <v>110</v>
      </c>
      <c r="O24">
        <v>5</v>
      </c>
      <c r="Q24">
        <v>2.8</v>
      </c>
      <c r="R24" t="s">
        <v>40</v>
      </c>
      <c r="T24">
        <v>25.08</v>
      </c>
      <c r="U24" t="s">
        <v>1109</v>
      </c>
      <c r="V24" t="s">
        <v>76</v>
      </c>
      <c r="Y24" s="1">
        <v>44459</v>
      </c>
      <c r="Z24">
        <v>2</v>
      </c>
      <c r="AA24" t="s">
        <v>44</v>
      </c>
      <c r="AB24">
        <v>54.219868421052638</v>
      </c>
      <c r="AC24">
        <v>15</v>
      </c>
      <c r="AD24" s="1">
        <v>44601</v>
      </c>
      <c r="AE24">
        <v>8</v>
      </c>
      <c r="AF24" t="s">
        <v>1110</v>
      </c>
      <c r="AG24">
        <v>4</v>
      </c>
      <c r="AH24" t="s">
        <v>44</v>
      </c>
      <c r="AI24">
        <v>19.3</v>
      </c>
      <c r="AJ24" s="1">
        <v>44670</v>
      </c>
      <c r="AW24">
        <v>2.8</v>
      </c>
      <c r="AX24">
        <v>2.8</v>
      </c>
      <c r="AY24">
        <v>2</v>
      </c>
      <c r="AZ24">
        <v>3.4</v>
      </c>
      <c r="BA24">
        <v>4.4000000000000004</v>
      </c>
      <c r="BB24" t="s">
        <v>112</v>
      </c>
      <c r="BC24" t="s">
        <v>39</v>
      </c>
      <c r="BD24" s="1">
        <v>43867</v>
      </c>
      <c r="BE24" s="1"/>
      <c r="BF24" s="1">
        <v>43983</v>
      </c>
      <c r="BG24" s="1" t="s">
        <v>1067</v>
      </c>
      <c r="BH24">
        <v>0</v>
      </c>
      <c r="BI24" s="1">
        <v>43875</v>
      </c>
      <c r="BJ24" t="s">
        <v>1176</v>
      </c>
      <c r="BK24">
        <v>1</v>
      </c>
      <c r="BL24">
        <v>0</v>
      </c>
      <c r="BQ24" t="s">
        <v>1174</v>
      </c>
      <c r="BR24" t="s">
        <v>40</v>
      </c>
    </row>
    <row r="25" spans="1:70" x14ac:dyDescent="0.25">
      <c r="A25" t="s">
        <v>113</v>
      </c>
      <c r="B25">
        <v>0.72906753176654304</v>
      </c>
      <c r="C25" t="s">
        <v>114</v>
      </c>
      <c r="D25">
        <v>1</v>
      </c>
      <c r="E25">
        <v>3.7</v>
      </c>
      <c r="F25" s="1">
        <v>44435</v>
      </c>
      <c r="G25" t="s">
        <v>71</v>
      </c>
      <c r="H25" t="s">
        <v>49</v>
      </c>
      <c r="I25" t="s">
        <v>72</v>
      </c>
      <c r="J25" t="s">
        <v>73</v>
      </c>
      <c r="K25">
        <v>2</v>
      </c>
      <c r="L25">
        <v>64</v>
      </c>
      <c r="M25" s="1">
        <v>44077</v>
      </c>
      <c r="N25" t="s">
        <v>74</v>
      </c>
      <c r="O25">
        <v>9</v>
      </c>
      <c r="P25" t="s">
        <v>74</v>
      </c>
      <c r="Q25">
        <v>14.2</v>
      </c>
      <c r="R25" t="s">
        <v>40</v>
      </c>
      <c r="T25">
        <v>18.78</v>
      </c>
      <c r="U25" t="s">
        <v>115</v>
      </c>
      <c r="V25" t="s">
        <v>76</v>
      </c>
      <c r="X25" t="s">
        <v>76</v>
      </c>
      <c r="Y25" s="1">
        <v>44459</v>
      </c>
      <c r="Z25">
        <v>2</v>
      </c>
      <c r="AA25" t="s">
        <v>44</v>
      </c>
      <c r="AB25">
        <v>12.31445946</v>
      </c>
      <c r="AC25">
        <v>15</v>
      </c>
      <c r="AD25" s="1">
        <v>44473</v>
      </c>
      <c r="AE25">
        <v>2</v>
      </c>
      <c r="AF25" t="s">
        <v>116</v>
      </c>
      <c r="AG25">
        <v>4</v>
      </c>
      <c r="AH25" t="s">
        <v>44</v>
      </c>
      <c r="AI25">
        <v>2.2749999999999999</v>
      </c>
      <c r="AJ25" s="1">
        <v>44510</v>
      </c>
      <c r="AK25">
        <v>6764777192</v>
      </c>
      <c r="AL25">
        <v>66977992</v>
      </c>
      <c r="AM25">
        <v>2.2000000000000001E-3</v>
      </c>
      <c r="AN25">
        <v>42.54</v>
      </c>
      <c r="AO25">
        <v>96.84</v>
      </c>
      <c r="AP25">
        <v>92.83</v>
      </c>
      <c r="AQ25" t="s">
        <v>74</v>
      </c>
      <c r="AR25" t="s">
        <v>1055</v>
      </c>
      <c r="AS25">
        <v>0.42990670433120898</v>
      </c>
      <c r="AT25" t="s">
        <v>71</v>
      </c>
      <c r="AU25" t="s">
        <v>71</v>
      </c>
      <c r="AV25">
        <v>2</v>
      </c>
      <c r="AW25">
        <v>14.2</v>
      </c>
      <c r="AX25">
        <v>14.2</v>
      </c>
      <c r="AY25">
        <v>2</v>
      </c>
      <c r="AZ25">
        <v>3.9</v>
      </c>
      <c r="BA25">
        <v>3.3</v>
      </c>
      <c r="BB25" t="s">
        <v>39</v>
      </c>
      <c r="BC25" t="s">
        <v>39</v>
      </c>
      <c r="BD25" s="1">
        <v>44042</v>
      </c>
      <c r="BE25" s="1"/>
      <c r="BF25" s="1">
        <v>44048</v>
      </c>
      <c r="BG25" s="1" t="s">
        <v>1068</v>
      </c>
      <c r="BH25">
        <v>0</v>
      </c>
      <c r="BI25" s="1">
        <v>43609</v>
      </c>
      <c r="BK25">
        <v>1</v>
      </c>
      <c r="BL25">
        <v>1</v>
      </c>
      <c r="BQ25" t="s">
        <v>1174</v>
      </c>
      <c r="BR25" t="s">
        <v>40</v>
      </c>
    </row>
    <row r="26" spans="1:70" x14ac:dyDescent="0.25">
      <c r="A26" t="s">
        <v>117</v>
      </c>
      <c r="B26">
        <v>1</v>
      </c>
      <c r="C26" t="s">
        <v>118</v>
      </c>
      <c r="D26">
        <v>1</v>
      </c>
      <c r="E26">
        <v>3.9</v>
      </c>
      <c r="F26" s="1">
        <v>44435</v>
      </c>
      <c r="G26" t="s">
        <v>71</v>
      </c>
      <c r="H26" t="s">
        <v>49</v>
      </c>
      <c r="I26" t="s">
        <v>72</v>
      </c>
      <c r="J26" t="s">
        <v>73</v>
      </c>
      <c r="K26">
        <v>2</v>
      </c>
      <c r="L26">
        <v>73</v>
      </c>
      <c r="M26" s="1">
        <v>44124</v>
      </c>
      <c r="N26" t="s">
        <v>110</v>
      </c>
      <c r="O26">
        <v>7</v>
      </c>
      <c r="P26" t="s">
        <v>74</v>
      </c>
      <c r="Q26">
        <v>264350</v>
      </c>
      <c r="R26" t="s">
        <v>40</v>
      </c>
      <c r="T26">
        <v>20.32</v>
      </c>
      <c r="U26" t="s">
        <v>61</v>
      </c>
      <c r="V26" t="s">
        <v>119</v>
      </c>
      <c r="X26" t="s">
        <v>119</v>
      </c>
      <c r="Y26" s="1">
        <v>44459</v>
      </c>
      <c r="Z26">
        <v>2</v>
      </c>
      <c r="AA26" t="s">
        <v>44</v>
      </c>
      <c r="AB26">
        <v>203.5038462</v>
      </c>
      <c r="AC26">
        <v>15</v>
      </c>
      <c r="AD26" s="1">
        <v>44473</v>
      </c>
      <c r="AE26">
        <v>2</v>
      </c>
      <c r="AF26" t="s">
        <v>120</v>
      </c>
      <c r="AG26">
        <v>4</v>
      </c>
      <c r="AH26" t="s">
        <v>44</v>
      </c>
      <c r="AI26">
        <v>1.67</v>
      </c>
      <c r="AJ26" s="1">
        <v>44510</v>
      </c>
      <c r="AK26">
        <v>11027539156</v>
      </c>
      <c r="AL26">
        <v>109183556</v>
      </c>
      <c r="AM26">
        <v>2.2000000000000001E-3</v>
      </c>
      <c r="AN26">
        <v>43.47</v>
      </c>
      <c r="AO26">
        <v>95.24</v>
      </c>
      <c r="AP26">
        <v>90.68</v>
      </c>
      <c r="AQ26" t="s">
        <v>110</v>
      </c>
      <c r="AR26" t="s">
        <v>1055</v>
      </c>
      <c r="AS26">
        <v>7.5</v>
      </c>
      <c r="AT26" t="s">
        <v>71</v>
      </c>
      <c r="AU26" t="s">
        <v>71</v>
      </c>
      <c r="AV26">
        <v>2</v>
      </c>
      <c r="AW26">
        <v>264350</v>
      </c>
      <c r="AX26">
        <v>264350</v>
      </c>
      <c r="AY26">
        <v>10</v>
      </c>
      <c r="AZ26">
        <v>16.899999999999999</v>
      </c>
      <c r="BA26">
        <v>20.8</v>
      </c>
      <c r="BB26" t="s">
        <v>112</v>
      </c>
      <c r="BC26" t="s">
        <v>39</v>
      </c>
      <c r="BD26" s="1">
        <v>44124</v>
      </c>
      <c r="BE26" s="1"/>
      <c r="BF26" s="1">
        <v>44124</v>
      </c>
      <c r="BG26" s="1" t="s">
        <v>39</v>
      </c>
      <c r="BH26">
        <v>0</v>
      </c>
      <c r="BI26" s="1" t="s">
        <v>1172</v>
      </c>
      <c r="BK26">
        <v>0</v>
      </c>
      <c r="BL26">
        <v>1</v>
      </c>
      <c r="BQ26" t="s">
        <v>1174</v>
      </c>
      <c r="BR26" t="s">
        <v>40</v>
      </c>
    </row>
    <row r="27" spans="1:70" x14ac:dyDescent="0.25">
      <c r="A27" t="s">
        <v>121</v>
      </c>
      <c r="B27">
        <v>5.86431019826111E-3</v>
      </c>
      <c r="C27" t="s">
        <v>122</v>
      </c>
      <c r="D27">
        <v>1</v>
      </c>
      <c r="E27">
        <v>3</v>
      </c>
      <c r="F27" s="1">
        <v>44435</v>
      </c>
      <c r="G27" t="s">
        <v>71</v>
      </c>
      <c r="H27" t="s">
        <v>49</v>
      </c>
      <c r="I27" t="s">
        <v>72</v>
      </c>
      <c r="J27" t="s">
        <v>73</v>
      </c>
      <c r="K27">
        <v>2</v>
      </c>
      <c r="L27">
        <v>81</v>
      </c>
      <c r="M27" s="1">
        <v>44132</v>
      </c>
      <c r="N27" t="s">
        <v>74</v>
      </c>
      <c r="O27">
        <v>6</v>
      </c>
      <c r="P27" t="s">
        <v>102</v>
      </c>
      <c r="Q27">
        <v>5</v>
      </c>
      <c r="R27" t="s">
        <v>40</v>
      </c>
      <c r="T27">
        <v>33.549999999999997</v>
      </c>
      <c r="U27" t="s">
        <v>123</v>
      </c>
      <c r="V27" t="s">
        <v>76</v>
      </c>
      <c r="X27" t="s">
        <v>76</v>
      </c>
      <c r="Y27" s="1">
        <v>44456</v>
      </c>
      <c r="Z27">
        <v>3</v>
      </c>
      <c r="AA27" t="s">
        <v>78</v>
      </c>
      <c r="AB27">
        <v>4.2465000000000002</v>
      </c>
      <c r="AC27">
        <v>12.7</v>
      </c>
      <c r="AD27" s="1">
        <v>44473</v>
      </c>
      <c r="AE27">
        <v>2</v>
      </c>
      <c r="AF27" t="s">
        <v>124</v>
      </c>
      <c r="AG27">
        <v>4</v>
      </c>
      <c r="AH27" t="s">
        <v>44</v>
      </c>
      <c r="AI27">
        <v>4.7350000000000003</v>
      </c>
      <c r="AJ27" s="1">
        <v>44510</v>
      </c>
      <c r="AK27">
        <v>4957139388</v>
      </c>
      <c r="AL27">
        <v>49080588</v>
      </c>
      <c r="AM27">
        <v>2.2000000000000001E-3</v>
      </c>
      <c r="AN27">
        <v>42.97</v>
      </c>
      <c r="AO27">
        <v>97.6</v>
      </c>
      <c r="AP27">
        <v>93.91</v>
      </c>
      <c r="AQ27" t="s">
        <v>74</v>
      </c>
      <c r="AR27" t="s">
        <v>1055</v>
      </c>
      <c r="AS27">
        <v>-2.2292287307335901</v>
      </c>
      <c r="AT27" t="s">
        <v>71</v>
      </c>
      <c r="AU27" t="s">
        <v>71</v>
      </c>
      <c r="AV27">
        <v>2</v>
      </c>
      <c r="AW27">
        <v>5</v>
      </c>
      <c r="AX27">
        <v>5</v>
      </c>
      <c r="AY27">
        <v>2</v>
      </c>
      <c r="AZ27">
        <v>3.3</v>
      </c>
      <c r="BA27">
        <v>3</v>
      </c>
      <c r="BB27" t="s">
        <v>39</v>
      </c>
      <c r="BC27" t="s">
        <v>39</v>
      </c>
      <c r="BD27" s="1">
        <v>44105</v>
      </c>
      <c r="BE27" s="1"/>
      <c r="BF27" s="1">
        <v>44504</v>
      </c>
      <c r="BG27" s="1" t="s">
        <v>39</v>
      </c>
      <c r="BH27">
        <v>0</v>
      </c>
      <c r="BI27" s="1" t="s">
        <v>1172</v>
      </c>
      <c r="BK27">
        <v>0</v>
      </c>
      <c r="BL27">
        <v>1</v>
      </c>
      <c r="BQ27" t="s">
        <v>1174</v>
      </c>
      <c r="BR27" t="s">
        <v>40</v>
      </c>
    </row>
    <row r="28" spans="1:70" x14ac:dyDescent="0.25">
      <c r="A28" t="s">
        <v>125</v>
      </c>
      <c r="B28">
        <v>0.509878626481998</v>
      </c>
      <c r="C28" t="s">
        <v>126</v>
      </c>
      <c r="D28">
        <v>1</v>
      </c>
      <c r="E28">
        <v>2.8</v>
      </c>
      <c r="F28" s="1">
        <v>44435</v>
      </c>
      <c r="G28" t="s">
        <v>71</v>
      </c>
      <c r="H28" t="s">
        <v>49</v>
      </c>
      <c r="I28" t="s">
        <v>72</v>
      </c>
      <c r="J28" t="s">
        <v>73</v>
      </c>
      <c r="K28">
        <v>2</v>
      </c>
      <c r="L28">
        <v>71</v>
      </c>
      <c r="M28" s="1">
        <v>44186</v>
      </c>
      <c r="N28" t="s">
        <v>102</v>
      </c>
      <c r="O28">
        <v>5</v>
      </c>
      <c r="P28" t="s">
        <v>102</v>
      </c>
      <c r="Q28">
        <v>6.4</v>
      </c>
      <c r="R28" t="s">
        <v>40</v>
      </c>
      <c r="T28">
        <v>27.4</v>
      </c>
      <c r="U28" t="s">
        <v>123</v>
      </c>
      <c r="V28" t="s">
        <v>76</v>
      </c>
      <c r="X28" t="s">
        <v>76</v>
      </c>
      <c r="Y28" s="1">
        <v>44456</v>
      </c>
      <c r="Z28">
        <v>3</v>
      </c>
      <c r="AA28" t="s">
        <v>78</v>
      </c>
      <c r="AB28">
        <v>4.7708928569999998</v>
      </c>
      <c r="AC28">
        <v>13.4</v>
      </c>
      <c r="AD28" s="1">
        <v>44473</v>
      </c>
      <c r="AE28">
        <v>2</v>
      </c>
      <c r="AF28" t="s">
        <v>127</v>
      </c>
      <c r="AG28">
        <v>4</v>
      </c>
      <c r="AH28" t="s">
        <v>44</v>
      </c>
      <c r="AI28">
        <v>4.0449999999999999</v>
      </c>
      <c r="AJ28" s="1">
        <v>44510</v>
      </c>
      <c r="AK28">
        <v>8602882858</v>
      </c>
      <c r="AL28">
        <v>85177058</v>
      </c>
      <c r="AM28">
        <v>1.9E-3</v>
      </c>
      <c r="AN28">
        <v>41.54</v>
      </c>
      <c r="AO28">
        <v>98.08</v>
      </c>
      <c r="AP28">
        <v>94.58</v>
      </c>
      <c r="AQ28" t="s">
        <v>104</v>
      </c>
      <c r="AR28" t="s">
        <v>1055</v>
      </c>
      <c r="AS28">
        <v>1.7163165320564801E-2</v>
      </c>
      <c r="AT28" t="s">
        <v>71</v>
      </c>
      <c r="AU28" t="s">
        <v>71</v>
      </c>
      <c r="AV28">
        <v>2</v>
      </c>
      <c r="AW28">
        <v>6.4</v>
      </c>
      <c r="AX28">
        <v>6.4</v>
      </c>
      <c r="AY28" t="s">
        <v>128</v>
      </c>
      <c r="AZ28">
        <v>2.2999999999999998</v>
      </c>
      <c r="BA28">
        <v>2.2999999999999998</v>
      </c>
      <c r="BB28" t="s">
        <v>39</v>
      </c>
      <c r="BC28" t="s">
        <v>39</v>
      </c>
      <c r="BD28" s="1">
        <v>44169</v>
      </c>
      <c r="BE28" s="1" t="s">
        <v>1069</v>
      </c>
      <c r="BF28" s="1">
        <v>44476</v>
      </c>
      <c r="BG28" s="1" t="s">
        <v>39</v>
      </c>
      <c r="BH28">
        <v>0</v>
      </c>
      <c r="BI28" s="1">
        <v>44078</v>
      </c>
      <c r="BK28">
        <v>1</v>
      </c>
      <c r="BL28">
        <v>1</v>
      </c>
      <c r="BQ28" t="s">
        <v>1174</v>
      </c>
      <c r="BR28" t="s">
        <v>40</v>
      </c>
    </row>
    <row r="29" spans="1:70" x14ac:dyDescent="0.25">
      <c r="A29" t="s">
        <v>152</v>
      </c>
      <c r="B29">
        <v>0.35191684547666602</v>
      </c>
      <c r="C29" t="s">
        <v>153</v>
      </c>
      <c r="D29">
        <v>1</v>
      </c>
      <c r="E29">
        <v>3.6</v>
      </c>
      <c r="F29" s="1">
        <v>44448</v>
      </c>
      <c r="G29" t="s">
        <v>35</v>
      </c>
      <c r="H29" t="s">
        <v>49</v>
      </c>
      <c r="I29" t="s">
        <v>50</v>
      </c>
      <c r="J29" t="s">
        <v>73</v>
      </c>
      <c r="K29">
        <v>1</v>
      </c>
      <c r="L29">
        <v>67</v>
      </c>
      <c r="M29" s="1">
        <v>43431</v>
      </c>
      <c r="N29" t="s">
        <v>40</v>
      </c>
      <c r="O29">
        <v>11</v>
      </c>
      <c r="P29" t="s">
        <v>110</v>
      </c>
      <c r="Q29">
        <v>2</v>
      </c>
      <c r="R29" t="s">
        <v>40</v>
      </c>
      <c r="T29">
        <v>28.2</v>
      </c>
      <c r="U29" t="s">
        <v>147</v>
      </c>
      <c r="V29" t="s">
        <v>76</v>
      </c>
      <c r="X29" t="s">
        <v>76</v>
      </c>
      <c r="Y29" s="1">
        <v>44455</v>
      </c>
      <c r="Z29">
        <v>1</v>
      </c>
      <c r="AA29" t="s">
        <v>44</v>
      </c>
      <c r="AB29">
        <v>75.480833329999996</v>
      </c>
      <c r="AC29">
        <v>15</v>
      </c>
      <c r="AD29" s="1">
        <v>44470</v>
      </c>
      <c r="AE29">
        <v>1</v>
      </c>
      <c r="AF29" t="s">
        <v>154</v>
      </c>
      <c r="AG29">
        <v>4</v>
      </c>
      <c r="AH29" t="s">
        <v>78</v>
      </c>
      <c r="AI29">
        <v>1.635</v>
      </c>
      <c r="AJ29" s="1">
        <v>44510</v>
      </c>
      <c r="AK29">
        <v>10558951474</v>
      </c>
      <c r="AL29">
        <v>104544074</v>
      </c>
      <c r="AM29">
        <v>2.2000000000000001E-3</v>
      </c>
      <c r="AN29">
        <v>41.58</v>
      </c>
      <c r="AO29">
        <v>97.72</v>
      </c>
      <c r="AP29">
        <v>94</v>
      </c>
      <c r="AQ29" t="s">
        <v>50</v>
      </c>
      <c r="AR29" t="s">
        <v>1056</v>
      </c>
      <c r="AS29">
        <v>-0.26519067703942201</v>
      </c>
      <c r="AT29" t="s">
        <v>35</v>
      </c>
      <c r="AU29" t="s">
        <v>35</v>
      </c>
      <c r="AV29">
        <v>1</v>
      </c>
      <c r="AW29">
        <v>2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 s="1">
        <v>43300</v>
      </c>
      <c r="BE29" s="1" t="s">
        <v>1075</v>
      </c>
      <c r="BF29" s="1">
        <v>44064</v>
      </c>
      <c r="BG29" s="1" t="s">
        <v>39</v>
      </c>
      <c r="BH29">
        <v>0</v>
      </c>
      <c r="BI29" s="1"/>
      <c r="BL29">
        <v>1</v>
      </c>
      <c r="BQ29" t="s">
        <v>1174</v>
      </c>
      <c r="BR29" t="s">
        <v>40</v>
      </c>
    </row>
    <row r="30" spans="1:70" x14ac:dyDescent="0.25">
      <c r="A30" t="s">
        <v>155</v>
      </c>
      <c r="B30">
        <v>1.25154931903709E-3</v>
      </c>
      <c r="C30" t="s">
        <v>156</v>
      </c>
      <c r="D30">
        <v>1</v>
      </c>
      <c r="E30">
        <v>3.9</v>
      </c>
      <c r="F30" s="1">
        <v>44448</v>
      </c>
      <c r="G30" t="s">
        <v>35</v>
      </c>
      <c r="H30" t="s">
        <v>49</v>
      </c>
      <c r="I30" t="s">
        <v>50</v>
      </c>
      <c r="J30" t="s">
        <v>73</v>
      </c>
      <c r="K30">
        <v>1</v>
      </c>
      <c r="L30">
        <v>57</v>
      </c>
      <c r="M30" s="1">
        <v>43434</v>
      </c>
      <c r="N30" t="s">
        <v>40</v>
      </c>
      <c r="O30">
        <v>6</v>
      </c>
      <c r="P30" t="s">
        <v>102</v>
      </c>
      <c r="Q30">
        <v>3.2</v>
      </c>
      <c r="R30" t="s">
        <v>40</v>
      </c>
      <c r="T30">
        <v>22.8</v>
      </c>
      <c r="U30" t="s">
        <v>147</v>
      </c>
      <c r="V30" t="s">
        <v>76</v>
      </c>
      <c r="X30" t="s">
        <v>76</v>
      </c>
      <c r="Y30" s="1">
        <v>44455</v>
      </c>
      <c r="Z30">
        <v>1</v>
      </c>
      <c r="AA30" t="s">
        <v>44</v>
      </c>
      <c r="AB30">
        <v>9.1815384620000007</v>
      </c>
      <c r="AC30">
        <v>15</v>
      </c>
      <c r="AD30" s="1">
        <v>44470</v>
      </c>
      <c r="AE30">
        <v>1</v>
      </c>
      <c r="AF30" t="s">
        <v>157</v>
      </c>
      <c r="AG30">
        <v>4</v>
      </c>
      <c r="AH30" t="s">
        <v>78</v>
      </c>
      <c r="AI30">
        <v>2.5049999999999999</v>
      </c>
      <c r="AJ30" s="1">
        <v>44510</v>
      </c>
      <c r="AK30">
        <v>13027658922</v>
      </c>
      <c r="AL30">
        <v>128986722</v>
      </c>
      <c r="AM30">
        <v>2.0999999999999999E-3</v>
      </c>
      <c r="AN30">
        <v>41.46</v>
      </c>
      <c r="AO30">
        <v>97.85</v>
      </c>
      <c r="AP30">
        <v>94.16</v>
      </c>
      <c r="AQ30" t="s">
        <v>50</v>
      </c>
      <c r="AR30" t="s">
        <v>1056</v>
      </c>
      <c r="AS30">
        <v>-2.90200815036071</v>
      </c>
      <c r="AT30" t="s">
        <v>35</v>
      </c>
      <c r="AU30" t="s">
        <v>35</v>
      </c>
      <c r="AV30">
        <v>1</v>
      </c>
      <c r="AW30">
        <v>3.2</v>
      </c>
      <c r="AX30">
        <v>3.2</v>
      </c>
      <c r="AY30">
        <v>0</v>
      </c>
      <c r="AZ30">
        <v>0</v>
      </c>
      <c r="BA30">
        <v>0</v>
      </c>
      <c r="BB30">
        <v>0</v>
      </c>
      <c r="BC30">
        <v>0</v>
      </c>
      <c r="BD30" s="1">
        <v>43456</v>
      </c>
      <c r="BE30" s="1"/>
      <c r="BF30" s="1">
        <v>43826</v>
      </c>
      <c r="BG30" s="1" t="s">
        <v>39</v>
      </c>
      <c r="BH30">
        <v>0</v>
      </c>
      <c r="BI30" s="1"/>
      <c r="BL30">
        <v>1</v>
      </c>
      <c r="BQ30" t="s">
        <v>1174</v>
      </c>
      <c r="BR30" t="s">
        <v>40</v>
      </c>
    </row>
    <row r="31" spans="1:70" x14ac:dyDescent="0.25">
      <c r="A31" t="s">
        <v>158</v>
      </c>
      <c r="B31">
        <v>0.58196855358902499</v>
      </c>
      <c r="C31" t="s">
        <v>159</v>
      </c>
      <c r="D31">
        <v>1</v>
      </c>
      <c r="E31">
        <v>4</v>
      </c>
      <c r="F31" s="1">
        <v>44448</v>
      </c>
      <c r="G31" t="s">
        <v>35</v>
      </c>
      <c r="H31" t="s">
        <v>49</v>
      </c>
      <c r="I31" t="s">
        <v>50</v>
      </c>
      <c r="J31" t="s">
        <v>73</v>
      </c>
      <c r="K31">
        <v>1</v>
      </c>
      <c r="L31">
        <v>36</v>
      </c>
      <c r="M31" s="1">
        <v>43453</v>
      </c>
      <c r="N31" t="s">
        <v>40</v>
      </c>
      <c r="O31">
        <v>12</v>
      </c>
      <c r="P31" t="s">
        <v>110</v>
      </c>
      <c r="Q31">
        <v>2.9</v>
      </c>
      <c r="R31" t="s">
        <v>40</v>
      </c>
      <c r="T31">
        <v>25.35</v>
      </c>
      <c r="U31" t="s">
        <v>147</v>
      </c>
      <c r="V31" t="s">
        <v>76</v>
      </c>
      <c r="X31" t="s">
        <v>76</v>
      </c>
      <c r="Y31" s="1">
        <v>44455</v>
      </c>
      <c r="Z31">
        <v>1</v>
      </c>
      <c r="AA31" t="s">
        <v>44</v>
      </c>
      <c r="AB31">
        <v>20.045249999999999</v>
      </c>
      <c r="AC31">
        <v>15</v>
      </c>
      <c r="AD31" s="1">
        <v>44470</v>
      </c>
      <c r="AE31">
        <v>1</v>
      </c>
      <c r="AF31" t="s">
        <v>160</v>
      </c>
      <c r="AG31">
        <v>4</v>
      </c>
      <c r="AH31" t="s">
        <v>78</v>
      </c>
      <c r="AI31">
        <v>1.635</v>
      </c>
      <c r="AJ31" s="1">
        <v>44510</v>
      </c>
      <c r="AK31">
        <v>10364914112</v>
      </c>
      <c r="AL31">
        <v>102622912</v>
      </c>
      <c r="AM31">
        <v>2.2000000000000001E-3</v>
      </c>
      <c r="AN31">
        <v>42.45</v>
      </c>
      <c r="AO31">
        <v>96.81</v>
      </c>
      <c r="AP31">
        <v>92.73</v>
      </c>
      <c r="AQ31" t="s">
        <v>50</v>
      </c>
      <c r="AR31" t="s">
        <v>1056</v>
      </c>
      <c r="AS31">
        <v>0.143690565573906</v>
      </c>
      <c r="AT31" t="s">
        <v>35</v>
      </c>
      <c r="AU31" t="s">
        <v>35</v>
      </c>
      <c r="AV31">
        <v>1</v>
      </c>
      <c r="AW31">
        <v>2.9</v>
      </c>
      <c r="AX31">
        <v>2.9</v>
      </c>
      <c r="AY31">
        <v>0</v>
      </c>
      <c r="AZ31">
        <v>0</v>
      </c>
      <c r="BA31">
        <v>0</v>
      </c>
      <c r="BB31">
        <v>0</v>
      </c>
      <c r="BC31">
        <v>0</v>
      </c>
      <c r="BD31" s="1">
        <v>43448</v>
      </c>
      <c r="BE31" s="1" t="s">
        <v>1076</v>
      </c>
      <c r="BF31" s="1">
        <v>43532</v>
      </c>
      <c r="BG31" s="1" t="s">
        <v>39</v>
      </c>
      <c r="BH31">
        <v>0</v>
      </c>
      <c r="BI31" s="1"/>
      <c r="BL31">
        <v>1</v>
      </c>
      <c r="BQ31" t="s">
        <v>1174</v>
      </c>
      <c r="BR31" t="s">
        <v>40</v>
      </c>
    </row>
    <row r="32" spans="1:70" x14ac:dyDescent="0.25">
      <c r="A32" t="s">
        <v>161</v>
      </c>
      <c r="B32">
        <v>0.35687306260683399</v>
      </c>
      <c r="C32" t="s">
        <v>162</v>
      </c>
      <c r="D32">
        <v>1</v>
      </c>
      <c r="E32">
        <v>3.7</v>
      </c>
      <c r="F32" s="1">
        <v>44448</v>
      </c>
      <c r="G32" t="s">
        <v>35</v>
      </c>
      <c r="H32" t="s">
        <v>49</v>
      </c>
      <c r="I32" t="s">
        <v>50</v>
      </c>
      <c r="J32" t="s">
        <v>73</v>
      </c>
      <c r="K32">
        <v>2</v>
      </c>
      <c r="L32">
        <v>32</v>
      </c>
      <c r="M32" s="1">
        <v>43453</v>
      </c>
      <c r="N32" t="s">
        <v>40</v>
      </c>
      <c r="O32">
        <v>13</v>
      </c>
      <c r="P32" t="s">
        <v>110</v>
      </c>
      <c r="Q32">
        <v>2.6</v>
      </c>
      <c r="R32" t="s">
        <v>40</v>
      </c>
      <c r="T32">
        <v>28.66</v>
      </c>
      <c r="U32" t="s">
        <v>147</v>
      </c>
      <c r="V32" t="s">
        <v>76</v>
      </c>
      <c r="X32" t="s">
        <v>76</v>
      </c>
      <c r="Y32" s="1">
        <v>44455</v>
      </c>
      <c r="Z32">
        <v>1</v>
      </c>
      <c r="AA32" t="s">
        <v>44</v>
      </c>
      <c r="AB32">
        <v>24.304189189999999</v>
      </c>
      <c r="AC32">
        <v>15</v>
      </c>
      <c r="AD32" s="1">
        <v>44470</v>
      </c>
      <c r="AE32">
        <v>1</v>
      </c>
      <c r="AF32" t="s">
        <v>163</v>
      </c>
      <c r="AG32">
        <v>4</v>
      </c>
      <c r="AH32" t="s">
        <v>78</v>
      </c>
      <c r="AI32">
        <v>3.6150000000000002</v>
      </c>
      <c r="AJ32" s="1">
        <v>44510</v>
      </c>
      <c r="AK32">
        <v>15650576200</v>
      </c>
      <c r="AL32">
        <v>154956200</v>
      </c>
      <c r="AM32">
        <v>2.2000000000000001E-3</v>
      </c>
      <c r="AN32">
        <v>42.03</v>
      </c>
      <c r="AO32">
        <v>97.49</v>
      </c>
      <c r="AP32">
        <v>93.81</v>
      </c>
      <c r="AQ32" t="s">
        <v>50</v>
      </c>
      <c r="AR32" t="s">
        <v>1055</v>
      </c>
      <c r="AS32">
        <v>-0.25578293250494499</v>
      </c>
      <c r="AT32" t="s">
        <v>35</v>
      </c>
      <c r="AU32" t="s">
        <v>35</v>
      </c>
      <c r="AV32">
        <v>2</v>
      </c>
      <c r="AW32">
        <v>2.6</v>
      </c>
      <c r="AX32">
        <v>2.6</v>
      </c>
      <c r="AY32">
        <v>0</v>
      </c>
      <c r="AZ32">
        <v>0</v>
      </c>
      <c r="BA32">
        <v>0</v>
      </c>
      <c r="BB32">
        <v>0</v>
      </c>
      <c r="BC32">
        <v>0</v>
      </c>
      <c r="BD32" s="1">
        <v>43416</v>
      </c>
      <c r="BE32" s="1" t="s">
        <v>1077</v>
      </c>
      <c r="BF32" s="1">
        <v>43499</v>
      </c>
      <c r="BG32" s="1" t="s">
        <v>39</v>
      </c>
      <c r="BH32">
        <v>0</v>
      </c>
      <c r="BI32" s="1"/>
      <c r="BL32">
        <v>1</v>
      </c>
      <c r="BQ32" t="s">
        <v>1174</v>
      </c>
      <c r="BR32" t="s">
        <v>40</v>
      </c>
    </row>
    <row r="33" spans="1:70" x14ac:dyDescent="0.25">
      <c r="A33" t="s">
        <v>164</v>
      </c>
      <c r="B33">
        <v>0.27121277880059202</v>
      </c>
      <c r="C33" t="s">
        <v>165</v>
      </c>
      <c r="D33">
        <v>1</v>
      </c>
      <c r="E33">
        <v>4</v>
      </c>
      <c r="F33" s="1">
        <v>44448</v>
      </c>
      <c r="G33" t="s">
        <v>35</v>
      </c>
      <c r="H33" t="s">
        <v>49</v>
      </c>
      <c r="I33" t="s">
        <v>50</v>
      </c>
      <c r="J33" t="s">
        <v>73</v>
      </c>
      <c r="K33">
        <v>1</v>
      </c>
      <c r="L33">
        <v>62</v>
      </c>
      <c r="M33" s="1">
        <v>43453</v>
      </c>
      <c r="N33" t="s">
        <v>40</v>
      </c>
      <c r="O33">
        <v>10</v>
      </c>
      <c r="P33" t="s">
        <v>110</v>
      </c>
      <c r="Q33">
        <v>4.3</v>
      </c>
      <c r="R33" t="s">
        <v>40</v>
      </c>
      <c r="T33">
        <v>31.73</v>
      </c>
      <c r="U33" t="s">
        <v>147</v>
      </c>
      <c r="V33" t="s">
        <v>76</v>
      </c>
      <c r="X33" t="s">
        <v>76</v>
      </c>
      <c r="Y33" s="1">
        <v>44459</v>
      </c>
      <c r="Z33">
        <v>2</v>
      </c>
      <c r="AA33" t="s">
        <v>44</v>
      </c>
      <c r="AB33">
        <v>15.44575</v>
      </c>
      <c r="AC33">
        <v>15</v>
      </c>
      <c r="AD33" s="1">
        <v>44473</v>
      </c>
      <c r="AE33">
        <v>2</v>
      </c>
      <c r="AF33" t="s">
        <v>166</v>
      </c>
      <c r="AG33">
        <v>4</v>
      </c>
      <c r="AH33" t="s">
        <v>44</v>
      </c>
      <c r="AI33">
        <v>3.84</v>
      </c>
      <c r="AJ33" s="1">
        <v>44510</v>
      </c>
      <c r="AK33">
        <v>14771502500</v>
      </c>
      <c r="AL33">
        <v>146252500</v>
      </c>
      <c r="AM33">
        <v>2.2000000000000001E-3</v>
      </c>
      <c r="AN33">
        <v>42.33</v>
      </c>
      <c r="AO33">
        <v>97.37</v>
      </c>
      <c r="AP33">
        <v>93.37</v>
      </c>
      <c r="AQ33" t="s">
        <v>50</v>
      </c>
      <c r="AR33" t="s">
        <v>1056</v>
      </c>
      <c r="AS33">
        <v>-0.42929060052673002</v>
      </c>
      <c r="AT33" t="s">
        <v>35</v>
      </c>
      <c r="AU33" t="s">
        <v>35</v>
      </c>
      <c r="AV33">
        <v>1</v>
      </c>
      <c r="AW33">
        <v>4.3</v>
      </c>
      <c r="AX33">
        <v>4.3</v>
      </c>
      <c r="AY33">
        <v>0</v>
      </c>
      <c r="AZ33">
        <v>0</v>
      </c>
      <c r="BA33">
        <v>0</v>
      </c>
      <c r="BB33">
        <v>0</v>
      </c>
      <c r="BC33">
        <v>0</v>
      </c>
      <c r="BD33" s="1">
        <v>43453</v>
      </c>
      <c r="BE33" s="1"/>
      <c r="BF33" s="1">
        <v>43453</v>
      </c>
      <c r="BG33" s="1" t="s">
        <v>39</v>
      </c>
      <c r="BH33">
        <v>0</v>
      </c>
      <c r="BI33" s="1"/>
      <c r="BL33">
        <v>1</v>
      </c>
      <c r="BQ33" t="s">
        <v>1174</v>
      </c>
      <c r="BR33" t="s">
        <v>40</v>
      </c>
    </row>
    <row r="34" spans="1:70" x14ac:dyDescent="0.25">
      <c r="A34" t="s">
        <v>167</v>
      </c>
      <c r="B34">
        <v>0.49386034174106103</v>
      </c>
      <c r="C34" t="s">
        <v>168</v>
      </c>
      <c r="D34">
        <v>1</v>
      </c>
      <c r="E34">
        <v>3.8</v>
      </c>
      <c r="F34" s="1">
        <v>44448</v>
      </c>
      <c r="G34" t="s">
        <v>35</v>
      </c>
      <c r="H34" t="s">
        <v>49</v>
      </c>
      <c r="I34" t="s">
        <v>50</v>
      </c>
      <c r="J34" t="s">
        <v>73</v>
      </c>
      <c r="K34">
        <v>2</v>
      </c>
      <c r="L34">
        <v>57</v>
      </c>
      <c r="M34" s="1">
        <v>43469</v>
      </c>
      <c r="N34" t="s">
        <v>40</v>
      </c>
      <c r="O34">
        <v>8</v>
      </c>
      <c r="P34" t="s">
        <v>74</v>
      </c>
      <c r="Q34">
        <v>2.8</v>
      </c>
      <c r="R34" t="s">
        <v>40</v>
      </c>
      <c r="T34">
        <v>24.62</v>
      </c>
      <c r="U34" t="s">
        <v>61</v>
      </c>
      <c r="V34" t="s">
        <v>76</v>
      </c>
      <c r="X34" t="s">
        <v>76</v>
      </c>
      <c r="Y34" s="1">
        <v>44459</v>
      </c>
      <c r="Z34">
        <v>2</v>
      </c>
      <c r="AA34" t="s">
        <v>44</v>
      </c>
      <c r="AB34">
        <v>8.2149999999999999</v>
      </c>
      <c r="AC34">
        <v>15</v>
      </c>
      <c r="AD34" s="1">
        <v>44473</v>
      </c>
      <c r="AE34">
        <v>2</v>
      </c>
      <c r="AF34" t="s">
        <v>169</v>
      </c>
      <c r="AG34">
        <v>4</v>
      </c>
      <c r="AH34" t="s">
        <v>44</v>
      </c>
      <c r="AI34">
        <v>5.2549999999999999</v>
      </c>
      <c r="AJ34" s="1">
        <v>44510</v>
      </c>
      <c r="AK34">
        <v>8961834030</v>
      </c>
      <c r="AL34">
        <v>88731030</v>
      </c>
      <c r="AM34">
        <v>2.2000000000000001E-3</v>
      </c>
      <c r="AN34">
        <v>42</v>
      </c>
      <c r="AO34">
        <v>97.77</v>
      </c>
      <c r="AP34">
        <v>94.06</v>
      </c>
      <c r="AQ34" t="s">
        <v>50</v>
      </c>
      <c r="AR34" t="s">
        <v>1055</v>
      </c>
      <c r="AS34">
        <v>-1.06662149217736E-2</v>
      </c>
      <c r="AT34" t="s">
        <v>35</v>
      </c>
      <c r="AU34" t="s">
        <v>35</v>
      </c>
      <c r="AV34">
        <v>2</v>
      </c>
      <c r="AW34">
        <v>2.8</v>
      </c>
      <c r="AX34">
        <v>2.8</v>
      </c>
      <c r="AY34">
        <v>0</v>
      </c>
      <c r="AZ34">
        <v>0</v>
      </c>
      <c r="BA34">
        <v>0</v>
      </c>
      <c r="BB34">
        <v>0</v>
      </c>
      <c r="BC34">
        <v>0</v>
      </c>
      <c r="BD34" s="1">
        <v>43469</v>
      </c>
      <c r="BE34" s="1" t="s">
        <v>1078</v>
      </c>
      <c r="BF34" s="1">
        <v>43755</v>
      </c>
      <c r="BG34" s="1" t="s">
        <v>39</v>
      </c>
      <c r="BH34">
        <v>0</v>
      </c>
      <c r="BI34" s="1"/>
      <c r="BL34">
        <v>1</v>
      </c>
      <c r="BQ34" t="s">
        <v>1174</v>
      </c>
      <c r="BR34" t="s">
        <v>40</v>
      </c>
    </row>
    <row r="35" spans="1:70" x14ac:dyDescent="0.25">
      <c r="A35" t="s">
        <v>129</v>
      </c>
      <c r="B35">
        <v>0.76667876824825199</v>
      </c>
      <c r="C35" t="s">
        <v>130</v>
      </c>
      <c r="D35">
        <v>1</v>
      </c>
      <c r="E35">
        <v>5.2</v>
      </c>
      <c r="F35" s="1">
        <v>44435</v>
      </c>
      <c r="G35" t="s">
        <v>71</v>
      </c>
      <c r="H35" t="s">
        <v>49</v>
      </c>
      <c r="I35" t="s">
        <v>72</v>
      </c>
      <c r="J35" t="s">
        <v>73</v>
      </c>
      <c r="K35">
        <v>2</v>
      </c>
      <c r="L35">
        <v>69</v>
      </c>
      <c r="M35" s="1">
        <v>44236</v>
      </c>
      <c r="N35" t="s">
        <v>74</v>
      </c>
      <c r="O35">
        <v>5</v>
      </c>
      <c r="P35" t="s">
        <v>102</v>
      </c>
      <c r="Q35">
        <v>14.3</v>
      </c>
      <c r="R35" t="s">
        <v>40</v>
      </c>
      <c r="T35">
        <v>27.45</v>
      </c>
      <c r="U35" t="s">
        <v>41</v>
      </c>
      <c r="V35" t="s">
        <v>131</v>
      </c>
      <c r="X35" t="s">
        <v>131</v>
      </c>
      <c r="Y35" s="1">
        <v>44456</v>
      </c>
      <c r="Z35">
        <v>3</v>
      </c>
      <c r="AA35" t="s">
        <v>78</v>
      </c>
      <c r="AB35">
        <v>22.823653849999999</v>
      </c>
      <c r="AC35">
        <v>15</v>
      </c>
      <c r="AD35" s="1">
        <v>44473</v>
      </c>
      <c r="AE35">
        <v>2</v>
      </c>
      <c r="AF35" t="s">
        <v>132</v>
      </c>
      <c r="AG35">
        <v>4</v>
      </c>
      <c r="AH35" t="s">
        <v>44</v>
      </c>
      <c r="AI35">
        <v>1.28</v>
      </c>
      <c r="AJ35" s="1">
        <v>44510</v>
      </c>
      <c r="AK35">
        <v>12977807948</v>
      </c>
      <c r="AL35">
        <v>128493148</v>
      </c>
      <c r="AM35">
        <v>2.2000000000000001E-3</v>
      </c>
      <c r="AN35">
        <v>49.73</v>
      </c>
      <c r="AO35">
        <v>92.89</v>
      </c>
      <c r="AP35">
        <v>86.19</v>
      </c>
      <c r="AQ35" t="s">
        <v>74</v>
      </c>
      <c r="AR35" t="s">
        <v>1055</v>
      </c>
      <c r="AS35">
        <v>0.51665917594387401</v>
      </c>
      <c r="AT35" t="s">
        <v>71</v>
      </c>
      <c r="AU35" t="s">
        <v>71</v>
      </c>
      <c r="AV35">
        <v>2</v>
      </c>
      <c r="AW35">
        <v>14.3</v>
      </c>
      <c r="AX35">
        <v>14.3</v>
      </c>
      <c r="AY35">
        <v>6</v>
      </c>
      <c r="AZ35">
        <v>2.4</v>
      </c>
      <c r="BA35">
        <v>2.4</v>
      </c>
      <c r="BB35" t="s">
        <v>39</v>
      </c>
      <c r="BC35" t="s">
        <v>39</v>
      </c>
      <c r="BD35" s="1">
        <v>44215</v>
      </c>
      <c r="BE35" s="1"/>
      <c r="BF35" s="1">
        <v>44418</v>
      </c>
      <c r="BG35" s="1" t="s">
        <v>39</v>
      </c>
      <c r="BH35">
        <v>0</v>
      </c>
      <c r="BI35" s="1">
        <v>44077</v>
      </c>
      <c r="BK35">
        <v>1</v>
      </c>
      <c r="BL35">
        <v>1</v>
      </c>
      <c r="BQ35" t="s">
        <v>1174</v>
      </c>
      <c r="BR35" t="s">
        <v>40</v>
      </c>
    </row>
    <row r="36" spans="1:70" x14ac:dyDescent="0.25">
      <c r="A36" t="s">
        <v>173</v>
      </c>
      <c r="B36">
        <v>0.43290229338611702</v>
      </c>
      <c r="C36" t="s">
        <v>174</v>
      </c>
      <c r="D36">
        <v>1</v>
      </c>
      <c r="E36">
        <v>3.9</v>
      </c>
      <c r="F36" s="1">
        <v>44448</v>
      </c>
      <c r="G36" t="s">
        <v>35</v>
      </c>
      <c r="H36" t="s">
        <v>49</v>
      </c>
      <c r="I36" t="s">
        <v>50</v>
      </c>
      <c r="J36" t="s">
        <v>73</v>
      </c>
      <c r="K36">
        <v>2</v>
      </c>
      <c r="L36">
        <v>50</v>
      </c>
      <c r="M36" s="1">
        <v>43476</v>
      </c>
      <c r="N36" t="s">
        <v>40</v>
      </c>
      <c r="O36">
        <v>5</v>
      </c>
      <c r="P36" t="s">
        <v>102</v>
      </c>
      <c r="Q36">
        <v>2.8</v>
      </c>
      <c r="R36" t="s">
        <v>40</v>
      </c>
      <c r="T36">
        <v>38.5</v>
      </c>
      <c r="U36" t="s">
        <v>147</v>
      </c>
      <c r="V36" t="s">
        <v>175</v>
      </c>
      <c r="X36" t="s">
        <v>175</v>
      </c>
      <c r="Y36" s="1">
        <v>44459</v>
      </c>
      <c r="Z36">
        <v>2</v>
      </c>
      <c r="AA36" t="s">
        <v>44</v>
      </c>
      <c r="AB36">
        <v>63.279487179999997</v>
      </c>
      <c r="AC36">
        <v>15</v>
      </c>
      <c r="AD36" s="1">
        <v>44473</v>
      </c>
      <c r="AE36">
        <v>2</v>
      </c>
      <c r="AF36" t="s">
        <v>176</v>
      </c>
      <c r="AG36">
        <v>4</v>
      </c>
      <c r="AH36" t="s">
        <v>44</v>
      </c>
      <c r="AI36">
        <v>3</v>
      </c>
      <c r="AJ36" s="1">
        <v>44510</v>
      </c>
      <c r="AK36">
        <v>12398746466</v>
      </c>
      <c r="AL36">
        <v>122759866</v>
      </c>
      <c r="AM36">
        <v>2.2000000000000001E-3</v>
      </c>
      <c r="AN36">
        <v>41.4</v>
      </c>
      <c r="AO36">
        <v>97.95</v>
      </c>
      <c r="AP36">
        <v>94.41</v>
      </c>
      <c r="AQ36" t="s">
        <v>50</v>
      </c>
      <c r="AR36" t="s">
        <v>1055</v>
      </c>
      <c r="AS36">
        <v>-0.117268004388977</v>
      </c>
      <c r="AT36" t="s">
        <v>35</v>
      </c>
      <c r="AU36" t="s">
        <v>35</v>
      </c>
      <c r="AV36">
        <v>2</v>
      </c>
      <c r="AW36">
        <v>2.8</v>
      </c>
      <c r="AX36">
        <v>2.8</v>
      </c>
      <c r="AY36">
        <v>0</v>
      </c>
      <c r="AZ36">
        <v>0</v>
      </c>
      <c r="BA36">
        <v>0</v>
      </c>
      <c r="BB36">
        <v>0</v>
      </c>
      <c r="BC36">
        <v>0</v>
      </c>
      <c r="BD36" s="1">
        <v>43473</v>
      </c>
      <c r="BE36" s="1"/>
      <c r="BF36" s="1">
        <v>43664</v>
      </c>
      <c r="BG36" s="1" t="s">
        <v>1079</v>
      </c>
      <c r="BH36">
        <v>0</v>
      </c>
      <c r="BI36" s="1"/>
      <c r="BL36">
        <v>1</v>
      </c>
      <c r="BQ36" t="s">
        <v>1174</v>
      </c>
      <c r="BR36" t="s">
        <v>40</v>
      </c>
    </row>
    <row r="37" spans="1:70" x14ac:dyDescent="0.25">
      <c r="A37" t="s">
        <v>177</v>
      </c>
      <c r="B37">
        <v>8.0139112910847105E-2</v>
      </c>
      <c r="C37" t="s">
        <v>178</v>
      </c>
      <c r="D37">
        <v>1</v>
      </c>
      <c r="E37">
        <v>3.9</v>
      </c>
      <c r="F37" s="1">
        <v>44448</v>
      </c>
      <c r="G37" t="s">
        <v>35</v>
      </c>
      <c r="H37" t="s">
        <v>49</v>
      </c>
      <c r="I37" t="s">
        <v>50</v>
      </c>
      <c r="J37" t="s">
        <v>73</v>
      </c>
      <c r="K37">
        <v>2</v>
      </c>
      <c r="L37">
        <v>60</v>
      </c>
      <c r="M37" s="1">
        <v>43504</v>
      </c>
      <c r="N37" t="s">
        <v>40</v>
      </c>
      <c r="O37">
        <v>5</v>
      </c>
      <c r="P37" t="s">
        <v>102</v>
      </c>
      <c r="Q37">
        <v>9.6</v>
      </c>
      <c r="R37" t="s">
        <v>40</v>
      </c>
      <c r="T37">
        <v>24.6</v>
      </c>
      <c r="U37" t="s">
        <v>147</v>
      </c>
      <c r="V37" t="s">
        <v>76</v>
      </c>
      <c r="X37" t="s">
        <v>76</v>
      </c>
      <c r="Y37" s="1">
        <v>44459</v>
      </c>
      <c r="Z37">
        <v>2</v>
      </c>
      <c r="AA37" t="s">
        <v>44</v>
      </c>
      <c r="AB37">
        <v>17.39205128</v>
      </c>
      <c r="AC37">
        <v>15</v>
      </c>
      <c r="AD37" s="1">
        <v>44474</v>
      </c>
      <c r="AE37">
        <v>3</v>
      </c>
      <c r="AF37" t="s">
        <v>179</v>
      </c>
      <c r="AG37">
        <v>4</v>
      </c>
      <c r="AH37" t="s">
        <v>44</v>
      </c>
      <c r="AI37">
        <v>5.05</v>
      </c>
      <c r="AJ37" s="1">
        <v>44510</v>
      </c>
      <c r="AK37">
        <v>8099495828</v>
      </c>
      <c r="AL37">
        <v>80193028</v>
      </c>
      <c r="AM37">
        <v>2.3E-3</v>
      </c>
      <c r="AN37">
        <v>42.4</v>
      </c>
      <c r="AO37">
        <v>96.41</v>
      </c>
      <c r="AP37">
        <v>92.28</v>
      </c>
      <c r="AQ37" t="s">
        <v>50</v>
      </c>
      <c r="AR37" t="s">
        <v>1055</v>
      </c>
      <c r="AS37">
        <v>-1.0598776220891899</v>
      </c>
      <c r="AT37" t="s">
        <v>35</v>
      </c>
      <c r="AU37" t="s">
        <v>35</v>
      </c>
      <c r="AV37">
        <v>2</v>
      </c>
      <c r="AW37">
        <v>9.6</v>
      </c>
      <c r="AX37">
        <v>9.6</v>
      </c>
      <c r="AY37">
        <v>0</v>
      </c>
      <c r="AZ37">
        <v>0</v>
      </c>
      <c r="BA37">
        <v>0</v>
      </c>
      <c r="BB37">
        <v>0</v>
      </c>
      <c r="BC37">
        <v>0</v>
      </c>
      <c r="BD37" s="1">
        <v>43476</v>
      </c>
      <c r="BE37" s="1"/>
      <c r="BF37" s="1">
        <v>44263</v>
      </c>
      <c r="BG37" s="1" t="s">
        <v>39</v>
      </c>
      <c r="BH37">
        <v>0</v>
      </c>
      <c r="BI37" s="1"/>
      <c r="BL37">
        <v>1</v>
      </c>
      <c r="BQ37" t="s">
        <v>1174</v>
      </c>
      <c r="BR37" t="s">
        <v>40</v>
      </c>
    </row>
    <row r="38" spans="1:70" x14ac:dyDescent="0.25">
      <c r="A38" t="s">
        <v>180</v>
      </c>
      <c r="B38">
        <v>4.4843600628603097E-2</v>
      </c>
      <c r="C38" t="s">
        <v>181</v>
      </c>
      <c r="D38">
        <v>1</v>
      </c>
      <c r="E38">
        <v>3.8</v>
      </c>
      <c r="F38" s="1">
        <v>44448</v>
      </c>
      <c r="G38" t="s">
        <v>35</v>
      </c>
      <c r="H38" t="s">
        <v>49</v>
      </c>
      <c r="I38" t="s">
        <v>50</v>
      </c>
      <c r="J38" t="s">
        <v>73</v>
      </c>
      <c r="K38">
        <v>1</v>
      </c>
      <c r="L38">
        <v>51</v>
      </c>
      <c r="M38" s="1">
        <v>43536</v>
      </c>
      <c r="N38" t="s">
        <v>40</v>
      </c>
      <c r="O38">
        <v>5</v>
      </c>
      <c r="P38" t="s">
        <v>102</v>
      </c>
      <c r="Q38">
        <v>3.7</v>
      </c>
      <c r="R38" t="s">
        <v>40</v>
      </c>
      <c r="T38">
        <v>32.880000000000003</v>
      </c>
      <c r="U38" t="s">
        <v>61</v>
      </c>
      <c r="V38" t="s">
        <v>119</v>
      </c>
      <c r="X38" t="s">
        <v>119</v>
      </c>
      <c r="Y38" s="1">
        <v>44459</v>
      </c>
      <c r="Z38">
        <v>2</v>
      </c>
      <c r="AA38" t="s">
        <v>44</v>
      </c>
      <c r="AB38">
        <v>6.4036842109999998</v>
      </c>
      <c r="AC38">
        <v>15</v>
      </c>
      <c r="AD38" s="1">
        <v>44474</v>
      </c>
      <c r="AE38">
        <v>3</v>
      </c>
      <c r="AF38" t="s">
        <v>182</v>
      </c>
      <c r="AG38">
        <v>4</v>
      </c>
      <c r="AH38" t="s">
        <v>44</v>
      </c>
      <c r="AI38">
        <v>3.1949999999999998</v>
      </c>
      <c r="AJ38" s="1">
        <v>44510</v>
      </c>
      <c r="AK38">
        <v>12720163412</v>
      </c>
      <c r="AL38">
        <v>125942212</v>
      </c>
      <c r="AM38">
        <v>2.3999999999999998E-3</v>
      </c>
      <c r="AN38">
        <v>41.74</v>
      </c>
      <c r="AO38">
        <v>96.96</v>
      </c>
      <c r="AP38">
        <v>92.84</v>
      </c>
      <c r="AQ38" t="s">
        <v>50</v>
      </c>
      <c r="AR38" t="s">
        <v>1056</v>
      </c>
      <c r="AS38">
        <v>-1.3283740135795701</v>
      </c>
      <c r="AT38" t="s">
        <v>35</v>
      </c>
      <c r="AU38" t="s">
        <v>35</v>
      </c>
      <c r="AV38">
        <v>1</v>
      </c>
      <c r="AW38">
        <v>3.7</v>
      </c>
      <c r="AX38">
        <v>3.7</v>
      </c>
      <c r="AY38">
        <v>0</v>
      </c>
      <c r="AZ38">
        <v>0</v>
      </c>
      <c r="BA38">
        <v>0</v>
      </c>
      <c r="BB38">
        <v>0</v>
      </c>
      <c r="BC38">
        <v>0</v>
      </c>
      <c r="BD38" s="1">
        <v>43651</v>
      </c>
      <c r="BE38" s="1"/>
      <c r="BF38" s="1">
        <v>43536</v>
      </c>
      <c r="BG38" s="1" t="s">
        <v>39</v>
      </c>
      <c r="BH38">
        <v>0</v>
      </c>
      <c r="BI38" s="1"/>
      <c r="BL38">
        <v>1</v>
      </c>
      <c r="BQ38" t="s">
        <v>1174</v>
      </c>
      <c r="BR38" t="s">
        <v>40</v>
      </c>
    </row>
    <row r="39" spans="1:70" hidden="1" x14ac:dyDescent="0.25">
      <c r="A39" t="s">
        <v>793</v>
      </c>
      <c r="C39" t="s">
        <v>130</v>
      </c>
      <c r="D39">
        <v>0</v>
      </c>
      <c r="E39" s="5">
        <v>5.4</v>
      </c>
      <c r="F39" s="1">
        <v>44435</v>
      </c>
      <c r="G39" t="s">
        <v>71</v>
      </c>
      <c r="H39" t="s">
        <v>49</v>
      </c>
      <c r="I39" s="1" t="s">
        <v>72</v>
      </c>
      <c r="J39" t="s">
        <v>73</v>
      </c>
      <c r="K39" s="5">
        <v>2</v>
      </c>
      <c r="L39">
        <v>69</v>
      </c>
      <c r="M39" s="1">
        <v>44236</v>
      </c>
      <c r="N39" t="s">
        <v>74</v>
      </c>
      <c r="O39">
        <v>5</v>
      </c>
      <c r="Q39">
        <v>14.3</v>
      </c>
      <c r="R39" t="s">
        <v>40</v>
      </c>
      <c r="T39">
        <v>27.45</v>
      </c>
      <c r="U39" t="s">
        <v>1111</v>
      </c>
      <c r="V39" t="s">
        <v>131</v>
      </c>
      <c r="Y39" s="1">
        <v>44456</v>
      </c>
      <c r="Z39">
        <v>3</v>
      </c>
      <c r="AA39" t="s">
        <v>78</v>
      </c>
      <c r="AB39">
        <v>22.823653846153849</v>
      </c>
      <c r="AC39">
        <v>15</v>
      </c>
      <c r="AD39" s="1">
        <v>44601</v>
      </c>
      <c r="AE39">
        <v>8</v>
      </c>
      <c r="AF39" t="s">
        <v>1112</v>
      </c>
      <c r="AG39">
        <v>4</v>
      </c>
      <c r="AH39" t="s">
        <v>44</v>
      </c>
      <c r="AI39">
        <v>5.58</v>
      </c>
      <c r="AJ39" s="1">
        <v>44670</v>
      </c>
      <c r="AW39">
        <v>14.3</v>
      </c>
      <c r="AX39">
        <v>14.3</v>
      </c>
      <c r="AY39">
        <v>6</v>
      </c>
      <c r="AZ39">
        <v>2.4</v>
      </c>
      <c r="BA39">
        <v>2.4</v>
      </c>
      <c r="BB39" t="s">
        <v>39</v>
      </c>
      <c r="BC39" t="s">
        <v>39</v>
      </c>
      <c r="BD39" s="1">
        <v>44215</v>
      </c>
      <c r="BE39" s="1"/>
      <c r="BF39" s="1">
        <v>44418</v>
      </c>
      <c r="BG39" s="1" t="s">
        <v>39</v>
      </c>
      <c r="BH39">
        <v>0</v>
      </c>
      <c r="BI39" s="1">
        <v>44077</v>
      </c>
      <c r="BK39">
        <v>1</v>
      </c>
      <c r="BL39">
        <v>0</v>
      </c>
      <c r="BQ39" t="s">
        <v>1174</v>
      </c>
      <c r="BR39" t="s">
        <v>40</v>
      </c>
    </row>
    <row r="40" spans="1:70" x14ac:dyDescent="0.25">
      <c r="A40" t="s">
        <v>186</v>
      </c>
      <c r="B40">
        <v>0.35105986198334799</v>
      </c>
      <c r="C40" t="s">
        <v>187</v>
      </c>
      <c r="D40">
        <v>1</v>
      </c>
      <c r="E40">
        <v>3.6</v>
      </c>
      <c r="F40" s="1">
        <v>44448</v>
      </c>
      <c r="G40" t="s">
        <v>35</v>
      </c>
      <c r="H40" t="s">
        <v>49</v>
      </c>
      <c r="I40" t="s">
        <v>50</v>
      </c>
      <c r="J40" t="s">
        <v>73</v>
      </c>
      <c r="K40">
        <v>2</v>
      </c>
      <c r="L40">
        <v>62</v>
      </c>
      <c r="M40" s="1">
        <v>43557</v>
      </c>
      <c r="N40" t="s">
        <v>40</v>
      </c>
      <c r="O40">
        <v>9</v>
      </c>
      <c r="P40" t="s">
        <v>74</v>
      </c>
      <c r="Q40">
        <v>4.5999999999999996</v>
      </c>
      <c r="R40" t="s">
        <v>40</v>
      </c>
      <c r="T40">
        <v>28.38</v>
      </c>
      <c r="U40" t="s">
        <v>61</v>
      </c>
      <c r="V40" t="s">
        <v>119</v>
      </c>
      <c r="X40" t="s">
        <v>119</v>
      </c>
      <c r="Y40" s="1">
        <v>44456</v>
      </c>
      <c r="Z40">
        <v>3</v>
      </c>
      <c r="AA40" t="s">
        <v>78</v>
      </c>
      <c r="AB40">
        <v>15.600972219999999</v>
      </c>
      <c r="AC40">
        <v>15</v>
      </c>
      <c r="AD40" s="1">
        <v>44474</v>
      </c>
      <c r="AE40">
        <v>3</v>
      </c>
      <c r="AF40" t="s">
        <v>188</v>
      </c>
      <c r="AG40">
        <v>4</v>
      </c>
      <c r="AH40" t="s">
        <v>44</v>
      </c>
      <c r="AI40">
        <v>4.915</v>
      </c>
      <c r="AJ40" s="1">
        <v>44510</v>
      </c>
      <c r="AK40">
        <v>11458896622</v>
      </c>
      <c r="AL40">
        <v>113454422</v>
      </c>
      <c r="AM40">
        <v>2.3999999999999998E-3</v>
      </c>
      <c r="AN40">
        <v>43.41</v>
      </c>
      <c r="AO40">
        <v>97.11</v>
      </c>
      <c r="AP40">
        <v>93.15</v>
      </c>
      <c r="AQ40" t="s">
        <v>50</v>
      </c>
      <c r="AR40" t="s">
        <v>1055</v>
      </c>
      <c r="AS40">
        <v>-0.26682345906405602</v>
      </c>
      <c r="AT40" t="s">
        <v>35</v>
      </c>
      <c r="AU40" t="s">
        <v>35</v>
      </c>
      <c r="AV40">
        <v>2</v>
      </c>
      <c r="AW40">
        <v>4.5999999999999996</v>
      </c>
      <c r="AX40">
        <v>4.5999999999999996</v>
      </c>
      <c r="AY40">
        <v>0</v>
      </c>
      <c r="AZ40">
        <v>0</v>
      </c>
      <c r="BA40">
        <v>0</v>
      </c>
      <c r="BB40">
        <v>0</v>
      </c>
      <c r="BC40">
        <v>0</v>
      </c>
      <c r="BD40" s="1">
        <v>43762</v>
      </c>
      <c r="BE40" s="1"/>
      <c r="BF40" s="1">
        <v>43557</v>
      </c>
      <c r="BG40" s="1" t="s">
        <v>39</v>
      </c>
      <c r="BH40">
        <v>0</v>
      </c>
      <c r="BI40" s="1"/>
      <c r="BL40">
        <v>1</v>
      </c>
      <c r="BQ40" t="s">
        <v>1174</v>
      </c>
      <c r="BR40" t="s">
        <v>40</v>
      </c>
    </row>
    <row r="41" spans="1:70" x14ac:dyDescent="0.25">
      <c r="A41" t="s">
        <v>189</v>
      </c>
      <c r="B41">
        <v>2.8317502067547799E-2</v>
      </c>
      <c r="C41" t="s">
        <v>190</v>
      </c>
      <c r="D41">
        <v>1</v>
      </c>
      <c r="E41">
        <v>3.6</v>
      </c>
      <c r="F41" s="1">
        <v>44448</v>
      </c>
      <c r="G41" t="s">
        <v>35</v>
      </c>
      <c r="H41" t="s">
        <v>49</v>
      </c>
      <c r="I41" t="s">
        <v>50</v>
      </c>
      <c r="J41" t="s">
        <v>73</v>
      </c>
      <c r="K41">
        <v>2</v>
      </c>
      <c r="L41">
        <v>36</v>
      </c>
      <c r="M41" s="1">
        <v>43567</v>
      </c>
      <c r="N41" t="s">
        <v>40</v>
      </c>
      <c r="O41">
        <v>8</v>
      </c>
      <c r="P41" t="s">
        <v>74</v>
      </c>
      <c r="Q41">
        <v>1.9</v>
      </c>
      <c r="R41" t="s">
        <v>40</v>
      </c>
      <c r="T41">
        <v>21</v>
      </c>
      <c r="U41" t="s">
        <v>147</v>
      </c>
      <c r="V41" t="s">
        <v>76</v>
      </c>
      <c r="X41" t="s">
        <v>76</v>
      </c>
      <c r="Y41" s="1">
        <v>44456</v>
      </c>
      <c r="Z41">
        <v>3</v>
      </c>
      <c r="AA41" t="s">
        <v>78</v>
      </c>
      <c r="AB41">
        <v>3.3224999999999998</v>
      </c>
      <c r="AC41">
        <v>12</v>
      </c>
      <c r="AD41" s="1">
        <v>44475</v>
      </c>
      <c r="AE41">
        <v>4</v>
      </c>
      <c r="AF41" t="s">
        <v>191</v>
      </c>
      <c r="AG41">
        <v>4</v>
      </c>
      <c r="AH41" t="s">
        <v>44</v>
      </c>
      <c r="AI41">
        <v>4.1900000000000004</v>
      </c>
      <c r="AJ41" s="1">
        <v>44510</v>
      </c>
      <c r="AK41">
        <v>9617816102</v>
      </c>
      <c r="AL41">
        <v>95225902</v>
      </c>
      <c r="AM41">
        <v>2.0999999999999999E-3</v>
      </c>
      <c r="AN41">
        <v>42.72</v>
      </c>
      <c r="AO41">
        <v>97.12</v>
      </c>
      <c r="AP41">
        <v>92.57</v>
      </c>
      <c r="AQ41" t="s">
        <v>50</v>
      </c>
      <c r="AR41" t="s">
        <v>1055</v>
      </c>
      <c r="AS41">
        <v>-1.53546943934157</v>
      </c>
      <c r="AT41" t="s">
        <v>35</v>
      </c>
      <c r="AU41" t="s">
        <v>35</v>
      </c>
      <c r="AV41">
        <v>2</v>
      </c>
      <c r="AW41">
        <v>1.9</v>
      </c>
      <c r="AX41">
        <v>1.9</v>
      </c>
      <c r="AY41">
        <v>0</v>
      </c>
      <c r="AZ41">
        <v>0</v>
      </c>
      <c r="BA41">
        <v>0</v>
      </c>
      <c r="BB41">
        <v>0</v>
      </c>
      <c r="BC41">
        <v>0</v>
      </c>
      <c r="BD41" s="1">
        <v>43556</v>
      </c>
      <c r="BE41" s="1"/>
      <c r="BF41" s="1">
        <v>43945</v>
      </c>
      <c r="BG41" s="1" t="s">
        <v>39</v>
      </c>
      <c r="BH41">
        <v>0</v>
      </c>
      <c r="BI41" s="1"/>
      <c r="BL41">
        <v>1</v>
      </c>
      <c r="BQ41" t="s">
        <v>1174</v>
      </c>
      <c r="BR41" t="s">
        <v>40</v>
      </c>
    </row>
    <row r="42" spans="1:70" x14ac:dyDescent="0.25">
      <c r="A42" t="s">
        <v>192</v>
      </c>
      <c r="B42">
        <v>1.0140982487190101E-2</v>
      </c>
      <c r="C42" t="s">
        <v>193</v>
      </c>
      <c r="D42">
        <v>1</v>
      </c>
      <c r="E42">
        <v>3.6</v>
      </c>
      <c r="F42" s="1">
        <v>44448</v>
      </c>
      <c r="G42" t="s">
        <v>35</v>
      </c>
      <c r="H42" t="s">
        <v>49</v>
      </c>
      <c r="I42" t="s">
        <v>50</v>
      </c>
      <c r="J42" t="s">
        <v>73</v>
      </c>
      <c r="K42">
        <v>2</v>
      </c>
      <c r="L42">
        <v>55</v>
      </c>
      <c r="M42" s="1">
        <v>43581</v>
      </c>
      <c r="N42" t="s">
        <v>40</v>
      </c>
      <c r="O42">
        <v>5</v>
      </c>
      <c r="P42" t="s">
        <v>102</v>
      </c>
      <c r="Q42">
        <v>2.5</v>
      </c>
      <c r="R42" t="s">
        <v>40</v>
      </c>
      <c r="T42">
        <v>30.15</v>
      </c>
      <c r="U42" t="s">
        <v>61</v>
      </c>
      <c r="V42" t="s">
        <v>119</v>
      </c>
      <c r="X42" t="s">
        <v>119</v>
      </c>
      <c r="Y42" s="1">
        <v>44456</v>
      </c>
      <c r="Z42">
        <v>3</v>
      </c>
      <c r="AA42" t="s">
        <v>78</v>
      </c>
      <c r="AB42">
        <v>2.2038888889999999</v>
      </c>
      <c r="AC42">
        <v>7.9</v>
      </c>
      <c r="AD42" s="1">
        <v>44475</v>
      </c>
      <c r="AE42">
        <v>4</v>
      </c>
      <c r="AF42" t="s">
        <v>194</v>
      </c>
      <c r="AG42">
        <v>4</v>
      </c>
      <c r="AH42" t="s">
        <v>44</v>
      </c>
      <c r="AI42">
        <v>1.88</v>
      </c>
      <c r="AJ42" s="1">
        <v>44510</v>
      </c>
      <c r="AK42">
        <v>9384797386</v>
      </c>
      <c r="AL42">
        <v>92918786</v>
      </c>
      <c r="AM42">
        <v>2.2000000000000001E-3</v>
      </c>
      <c r="AN42">
        <v>43.48</v>
      </c>
      <c r="AO42">
        <v>97.34</v>
      </c>
      <c r="AP42">
        <v>93.32</v>
      </c>
      <c r="AQ42" t="s">
        <v>50</v>
      </c>
      <c r="AR42" t="s">
        <v>1055</v>
      </c>
      <c r="AS42">
        <v>-1.9894933110947</v>
      </c>
      <c r="AT42" t="s">
        <v>35</v>
      </c>
      <c r="AU42" t="s">
        <v>35</v>
      </c>
      <c r="AV42">
        <v>2</v>
      </c>
      <c r="AW42">
        <v>2.5</v>
      </c>
      <c r="AX42">
        <v>2.5</v>
      </c>
      <c r="AY42">
        <v>0</v>
      </c>
      <c r="AZ42">
        <v>0</v>
      </c>
      <c r="BA42">
        <v>0</v>
      </c>
      <c r="BB42">
        <v>0</v>
      </c>
      <c r="BC42">
        <v>0</v>
      </c>
      <c r="BD42" s="1" t="s">
        <v>1082</v>
      </c>
      <c r="BE42" s="1"/>
      <c r="BF42" s="1">
        <v>43587</v>
      </c>
      <c r="BG42" s="1" t="s">
        <v>39</v>
      </c>
      <c r="BH42">
        <v>0</v>
      </c>
      <c r="BI42" s="1"/>
      <c r="BL42">
        <v>1</v>
      </c>
      <c r="BQ42" t="s">
        <v>1174</v>
      </c>
      <c r="BR42" t="s">
        <v>40</v>
      </c>
    </row>
    <row r="43" spans="1:70" x14ac:dyDescent="0.25">
      <c r="A43" t="s">
        <v>195</v>
      </c>
      <c r="B43">
        <v>0.65914756873204206</v>
      </c>
      <c r="C43" t="s">
        <v>196</v>
      </c>
      <c r="D43">
        <v>1</v>
      </c>
      <c r="E43">
        <v>3.8</v>
      </c>
      <c r="F43" s="1">
        <v>44448</v>
      </c>
      <c r="G43" t="s">
        <v>35</v>
      </c>
      <c r="H43" t="s">
        <v>49</v>
      </c>
      <c r="I43" t="s">
        <v>50</v>
      </c>
      <c r="J43" t="s">
        <v>73</v>
      </c>
      <c r="K43">
        <v>1</v>
      </c>
      <c r="L43">
        <v>66</v>
      </c>
      <c r="M43" s="1">
        <v>43588</v>
      </c>
      <c r="N43" t="s">
        <v>40</v>
      </c>
      <c r="O43">
        <v>5</v>
      </c>
      <c r="P43" t="s">
        <v>102</v>
      </c>
      <c r="Q43">
        <v>5.7</v>
      </c>
      <c r="R43" t="s">
        <v>40</v>
      </c>
      <c r="T43">
        <v>36.24</v>
      </c>
      <c r="U43" t="s">
        <v>61</v>
      </c>
      <c r="V43" t="s">
        <v>119</v>
      </c>
      <c r="X43" t="s">
        <v>119</v>
      </c>
      <c r="Y43" s="1">
        <v>44456</v>
      </c>
      <c r="Z43">
        <v>3</v>
      </c>
      <c r="AA43" t="s">
        <v>78</v>
      </c>
      <c r="AB43">
        <v>10.90263158</v>
      </c>
      <c r="AC43">
        <v>15</v>
      </c>
      <c r="AD43" s="1">
        <v>44475</v>
      </c>
      <c r="AE43">
        <v>4</v>
      </c>
      <c r="AF43" t="s">
        <v>197</v>
      </c>
      <c r="AG43">
        <v>4</v>
      </c>
      <c r="AH43" t="s">
        <v>44</v>
      </c>
      <c r="AI43">
        <v>3.03</v>
      </c>
      <c r="AJ43" s="1">
        <v>44510</v>
      </c>
      <c r="AK43">
        <v>11370720390</v>
      </c>
      <c r="AL43">
        <v>112581390</v>
      </c>
      <c r="AM43">
        <v>2.2000000000000001E-3</v>
      </c>
      <c r="AN43">
        <v>42.78</v>
      </c>
      <c r="AO43">
        <v>97.03</v>
      </c>
      <c r="AP43">
        <v>92.97</v>
      </c>
      <c r="AQ43" t="s">
        <v>50</v>
      </c>
      <c r="AR43" t="s">
        <v>1056</v>
      </c>
      <c r="AS43">
        <v>0.28641625839369</v>
      </c>
      <c r="AT43" t="s">
        <v>35</v>
      </c>
      <c r="AU43" t="s">
        <v>35</v>
      </c>
      <c r="AV43">
        <v>1</v>
      </c>
      <c r="AW43">
        <v>5.7</v>
      </c>
      <c r="AX43">
        <v>5.7</v>
      </c>
      <c r="AY43">
        <v>0</v>
      </c>
      <c r="AZ43">
        <v>0</v>
      </c>
      <c r="BA43">
        <v>0</v>
      </c>
      <c r="BB43">
        <v>0</v>
      </c>
      <c r="BC43">
        <v>0</v>
      </c>
      <c r="BD43" s="1" t="s">
        <v>1083</v>
      </c>
      <c r="BE43" s="1"/>
      <c r="BF43" s="1">
        <v>43588</v>
      </c>
      <c r="BG43" s="1" t="s">
        <v>39</v>
      </c>
      <c r="BH43">
        <v>0</v>
      </c>
      <c r="BI43" s="1"/>
      <c r="BL43">
        <v>1</v>
      </c>
      <c r="BQ43" t="s">
        <v>1174</v>
      </c>
      <c r="BR43" t="s">
        <v>40</v>
      </c>
    </row>
    <row r="44" spans="1:70" x14ac:dyDescent="0.25">
      <c r="A44" t="s">
        <v>198</v>
      </c>
      <c r="B44">
        <v>9.7138919409478705E-2</v>
      </c>
      <c r="C44" t="s">
        <v>199</v>
      </c>
      <c r="D44">
        <v>1</v>
      </c>
      <c r="E44">
        <v>3.8</v>
      </c>
      <c r="F44" s="1">
        <v>44448</v>
      </c>
      <c r="G44" t="s">
        <v>35</v>
      </c>
      <c r="H44" t="s">
        <v>49</v>
      </c>
      <c r="I44" t="s">
        <v>50</v>
      </c>
      <c r="J44" t="s">
        <v>73</v>
      </c>
      <c r="K44">
        <v>2</v>
      </c>
      <c r="L44">
        <v>60</v>
      </c>
      <c r="M44" s="1">
        <v>43665</v>
      </c>
      <c r="N44" t="s">
        <v>40</v>
      </c>
      <c r="O44">
        <v>9</v>
      </c>
      <c r="P44" t="s">
        <v>74</v>
      </c>
      <c r="Q44">
        <v>2.9</v>
      </c>
      <c r="R44" t="s">
        <v>40</v>
      </c>
      <c r="T44">
        <v>22.5</v>
      </c>
      <c r="U44" t="s">
        <v>123</v>
      </c>
      <c r="V44" t="s">
        <v>76</v>
      </c>
      <c r="X44" t="s">
        <v>76</v>
      </c>
      <c r="Y44" s="1">
        <v>44456</v>
      </c>
      <c r="Z44">
        <v>3</v>
      </c>
      <c r="AA44" t="s">
        <v>78</v>
      </c>
      <c r="AB44">
        <v>11.33784371</v>
      </c>
      <c r="AC44">
        <v>15</v>
      </c>
      <c r="AD44" s="1">
        <v>44475</v>
      </c>
      <c r="AE44">
        <v>4</v>
      </c>
      <c r="AF44" t="s">
        <v>200</v>
      </c>
      <c r="AG44">
        <v>4</v>
      </c>
      <c r="AH44" t="s">
        <v>44</v>
      </c>
      <c r="AI44">
        <v>2.6150000000000002</v>
      </c>
      <c r="AJ44" s="1">
        <v>44510</v>
      </c>
      <c r="AK44">
        <v>11787409626</v>
      </c>
      <c r="AL44">
        <v>116707026</v>
      </c>
      <c r="AM44">
        <v>2.2000000000000001E-3</v>
      </c>
      <c r="AN44">
        <v>44.68</v>
      </c>
      <c r="AO44">
        <v>95.5</v>
      </c>
      <c r="AP44">
        <v>90.76</v>
      </c>
      <c r="AQ44" t="s">
        <v>50</v>
      </c>
      <c r="AR44" t="s">
        <v>1055</v>
      </c>
      <c r="AS44">
        <v>-0.96822766440658203</v>
      </c>
      <c r="AT44" t="s">
        <v>35</v>
      </c>
      <c r="AU44" t="s">
        <v>35</v>
      </c>
      <c r="AV44">
        <v>2</v>
      </c>
      <c r="AW44">
        <v>2.9</v>
      </c>
      <c r="AX44">
        <v>2.9</v>
      </c>
      <c r="AY44">
        <v>0</v>
      </c>
      <c r="AZ44">
        <v>0</v>
      </c>
      <c r="BA44">
        <v>0</v>
      </c>
      <c r="BB44">
        <v>0</v>
      </c>
      <c r="BC44">
        <v>0</v>
      </c>
      <c r="BD44" s="1">
        <v>43682</v>
      </c>
      <c r="BE44" s="1" t="s">
        <v>1084</v>
      </c>
      <c r="BF44" s="1">
        <v>43684</v>
      </c>
      <c r="BG44" s="1" t="s">
        <v>39</v>
      </c>
      <c r="BH44">
        <v>0</v>
      </c>
      <c r="BI44" s="1"/>
      <c r="BL44">
        <v>1</v>
      </c>
      <c r="BQ44" t="s">
        <v>1174</v>
      </c>
      <c r="BR44" t="s">
        <v>40</v>
      </c>
    </row>
    <row r="45" spans="1:70" x14ac:dyDescent="0.25">
      <c r="A45" t="s">
        <v>133</v>
      </c>
      <c r="B45">
        <v>0.85501292734457801</v>
      </c>
      <c r="C45" t="s">
        <v>134</v>
      </c>
      <c r="D45">
        <v>1</v>
      </c>
      <c r="E45">
        <v>3</v>
      </c>
      <c r="F45" s="1">
        <v>44435</v>
      </c>
      <c r="G45" t="s">
        <v>71</v>
      </c>
      <c r="H45" t="s">
        <v>49</v>
      </c>
      <c r="I45" t="s">
        <v>72</v>
      </c>
      <c r="J45" t="s">
        <v>73</v>
      </c>
      <c r="K45">
        <v>2</v>
      </c>
      <c r="L45">
        <v>62</v>
      </c>
      <c r="M45" s="1">
        <v>44246</v>
      </c>
      <c r="N45">
        <v>0</v>
      </c>
      <c r="O45">
        <v>3</v>
      </c>
      <c r="P45" t="s">
        <v>102</v>
      </c>
      <c r="Q45">
        <v>129.30000000000001</v>
      </c>
      <c r="R45" t="s">
        <v>40</v>
      </c>
      <c r="T45">
        <v>27.98</v>
      </c>
      <c r="U45" t="s">
        <v>61</v>
      </c>
      <c r="V45" t="s">
        <v>76</v>
      </c>
      <c r="X45" t="s">
        <v>76</v>
      </c>
      <c r="Y45" s="1">
        <v>44456</v>
      </c>
      <c r="Z45">
        <v>3</v>
      </c>
      <c r="AA45" t="s">
        <v>78</v>
      </c>
      <c r="AB45">
        <v>22.16183333</v>
      </c>
      <c r="AC45">
        <v>15</v>
      </c>
      <c r="AD45" s="1">
        <v>44473</v>
      </c>
      <c r="AE45">
        <v>2</v>
      </c>
      <c r="AF45" t="s">
        <v>135</v>
      </c>
      <c r="AG45">
        <v>4</v>
      </c>
      <c r="AH45" t="s">
        <v>44</v>
      </c>
      <c r="AI45">
        <v>1.5049999999999999</v>
      </c>
      <c r="AJ45" s="1">
        <v>44510</v>
      </c>
      <c r="AK45">
        <v>10372810898</v>
      </c>
      <c r="AL45">
        <v>102701098</v>
      </c>
      <c r="AM45">
        <v>2.0999999999999999E-3</v>
      </c>
      <c r="AN45">
        <v>43.15</v>
      </c>
      <c r="AO45">
        <v>97.49</v>
      </c>
      <c r="AP45">
        <v>93.59</v>
      </c>
      <c r="AQ45" t="s">
        <v>104</v>
      </c>
      <c r="AR45" t="s">
        <v>1055</v>
      </c>
      <c r="AS45">
        <v>0.77064339970637197</v>
      </c>
      <c r="AT45" t="s">
        <v>71</v>
      </c>
      <c r="AU45" t="s">
        <v>71</v>
      </c>
      <c r="AV45">
        <v>2</v>
      </c>
      <c r="AW45">
        <v>129.30000000000001</v>
      </c>
      <c r="AX45">
        <v>129.30000000000001</v>
      </c>
      <c r="AY45">
        <v>2</v>
      </c>
      <c r="AZ45">
        <v>2.1</v>
      </c>
      <c r="BA45">
        <v>2.1</v>
      </c>
      <c r="BB45" t="s">
        <v>39</v>
      </c>
      <c r="BC45" t="s">
        <v>39</v>
      </c>
      <c r="BD45" s="1">
        <v>44209</v>
      </c>
      <c r="BE45" s="1" t="s">
        <v>1070</v>
      </c>
      <c r="BF45" s="1">
        <v>44424</v>
      </c>
      <c r="BG45" s="1" t="s">
        <v>39</v>
      </c>
      <c r="BH45">
        <v>0</v>
      </c>
      <c r="BI45" s="1">
        <v>44246</v>
      </c>
      <c r="BK45">
        <v>0</v>
      </c>
      <c r="BL45">
        <v>1</v>
      </c>
      <c r="BM45">
        <v>1</v>
      </c>
      <c r="BO45">
        <v>1</v>
      </c>
      <c r="BQ45" t="s">
        <v>1174</v>
      </c>
      <c r="BR45" t="s">
        <v>40</v>
      </c>
    </row>
    <row r="46" spans="1:70" hidden="1" x14ac:dyDescent="0.25">
      <c r="A46" t="s">
        <v>933</v>
      </c>
      <c r="C46" t="s">
        <v>934</v>
      </c>
      <c r="D46">
        <v>0</v>
      </c>
      <c r="E46" s="5">
        <v>3</v>
      </c>
      <c r="F46" s="1">
        <v>44715</v>
      </c>
      <c r="G46" t="s">
        <v>71</v>
      </c>
      <c r="H46" t="s">
        <v>49</v>
      </c>
      <c r="I46" s="1" t="s">
        <v>72</v>
      </c>
      <c r="J46" t="s">
        <v>73</v>
      </c>
      <c r="K46" s="5">
        <v>2</v>
      </c>
      <c r="L46">
        <v>62</v>
      </c>
      <c r="M46" s="1">
        <v>44294</v>
      </c>
      <c r="N46">
        <v>0</v>
      </c>
      <c r="O46">
        <v>0</v>
      </c>
      <c r="Q46">
        <v>0</v>
      </c>
      <c r="R46" t="s">
        <v>40</v>
      </c>
      <c r="T46">
        <v>0</v>
      </c>
      <c r="U46">
        <v>0</v>
      </c>
      <c r="V46" t="s">
        <v>1150</v>
      </c>
      <c r="Y46" s="1">
        <v>44729</v>
      </c>
      <c r="Z46">
        <v>18</v>
      </c>
      <c r="AA46" t="s">
        <v>78</v>
      </c>
      <c r="AB46">
        <v>97.888333333333321</v>
      </c>
      <c r="AC46">
        <v>15</v>
      </c>
      <c r="AD46" s="1">
        <v>44760</v>
      </c>
      <c r="AE46">
        <v>13</v>
      </c>
      <c r="AF46" t="s">
        <v>381</v>
      </c>
      <c r="AG46">
        <v>4</v>
      </c>
      <c r="AH46" t="s">
        <v>78</v>
      </c>
      <c r="AI46">
        <v>27.87</v>
      </c>
      <c r="AJ46" s="1">
        <v>44781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s="1">
        <v>0</v>
      </c>
      <c r="BE46" s="1"/>
      <c r="BF46" s="1">
        <v>0</v>
      </c>
      <c r="BG46" s="1">
        <v>0</v>
      </c>
      <c r="BH46">
        <v>0</v>
      </c>
      <c r="BI46" s="1"/>
      <c r="BK46">
        <v>1</v>
      </c>
      <c r="BL46">
        <v>2</v>
      </c>
      <c r="BM46">
        <v>1</v>
      </c>
      <c r="BO46">
        <v>1</v>
      </c>
      <c r="BQ46" t="s">
        <v>1174</v>
      </c>
      <c r="BR46" t="s">
        <v>40</v>
      </c>
    </row>
    <row r="47" spans="1:70" x14ac:dyDescent="0.25">
      <c r="A47" t="s">
        <v>136</v>
      </c>
      <c r="B47">
        <v>0.52087611766650499</v>
      </c>
      <c r="C47" t="s">
        <v>137</v>
      </c>
      <c r="D47">
        <v>1</v>
      </c>
      <c r="E47">
        <v>3</v>
      </c>
      <c r="F47" s="1">
        <v>44435</v>
      </c>
      <c r="G47" t="s">
        <v>71</v>
      </c>
      <c r="H47" t="s">
        <v>49</v>
      </c>
      <c r="I47" t="s">
        <v>72</v>
      </c>
      <c r="J47" t="s">
        <v>73</v>
      </c>
      <c r="K47">
        <v>1</v>
      </c>
      <c r="L47">
        <v>57</v>
      </c>
      <c r="M47" s="1">
        <v>42758</v>
      </c>
      <c r="N47" t="s">
        <v>102</v>
      </c>
      <c r="O47">
        <v>8</v>
      </c>
      <c r="P47" t="s">
        <v>74</v>
      </c>
      <c r="Q47">
        <v>3.5</v>
      </c>
      <c r="R47" t="s">
        <v>40</v>
      </c>
      <c r="T47">
        <v>22.13</v>
      </c>
      <c r="U47" t="s">
        <v>61</v>
      </c>
      <c r="V47" t="s">
        <v>76</v>
      </c>
      <c r="X47" t="s">
        <v>76</v>
      </c>
      <c r="Y47" s="1">
        <v>44455</v>
      </c>
      <c r="Z47">
        <v>1</v>
      </c>
      <c r="AA47" t="s">
        <v>44</v>
      </c>
      <c r="AB47">
        <v>25.610833329999998</v>
      </c>
      <c r="AC47">
        <v>15</v>
      </c>
      <c r="AD47" s="1">
        <v>44470</v>
      </c>
      <c r="AE47">
        <v>1</v>
      </c>
      <c r="AF47" t="s">
        <v>138</v>
      </c>
      <c r="AG47">
        <v>4</v>
      </c>
      <c r="AH47" t="s">
        <v>78</v>
      </c>
      <c r="AI47">
        <v>1.165</v>
      </c>
      <c r="AJ47" s="1">
        <v>44510</v>
      </c>
      <c r="AK47">
        <v>13594204282</v>
      </c>
      <c r="AL47">
        <v>134596082</v>
      </c>
      <c r="AM47">
        <v>2.0999999999999999E-3</v>
      </c>
      <c r="AN47">
        <v>42.02</v>
      </c>
      <c r="AO47">
        <v>97.75</v>
      </c>
      <c r="AP47">
        <v>94</v>
      </c>
      <c r="AQ47" t="s">
        <v>104</v>
      </c>
      <c r="AR47" t="s">
        <v>1056</v>
      </c>
      <c r="AS47">
        <v>3.6286626178904997E-2</v>
      </c>
      <c r="AT47" t="s">
        <v>71</v>
      </c>
      <c r="AU47" t="s">
        <v>71</v>
      </c>
      <c r="AV47">
        <v>1</v>
      </c>
      <c r="AW47">
        <v>3.5</v>
      </c>
      <c r="AX47">
        <v>3.5</v>
      </c>
      <c r="AY47">
        <v>2</v>
      </c>
      <c r="AZ47">
        <v>1</v>
      </c>
      <c r="BA47">
        <v>1.1000000000000001</v>
      </c>
      <c r="BB47" t="s">
        <v>39</v>
      </c>
      <c r="BC47" t="s">
        <v>39</v>
      </c>
      <c r="BD47" s="1">
        <v>42755</v>
      </c>
      <c r="BE47" s="1" t="s">
        <v>1071</v>
      </c>
      <c r="BF47" s="1">
        <v>42758</v>
      </c>
      <c r="BG47" s="1" t="s">
        <v>39</v>
      </c>
      <c r="BH47">
        <v>0</v>
      </c>
      <c r="BI47" s="1">
        <v>42489</v>
      </c>
      <c r="BK47">
        <v>1</v>
      </c>
      <c r="BL47">
        <v>1</v>
      </c>
      <c r="BQ47" t="s">
        <v>1174</v>
      </c>
      <c r="BR47" t="s">
        <v>40</v>
      </c>
    </row>
    <row r="48" spans="1:70" hidden="1" x14ac:dyDescent="0.25">
      <c r="A48" t="s">
        <v>818</v>
      </c>
      <c r="C48" t="s">
        <v>137</v>
      </c>
      <c r="D48">
        <v>0</v>
      </c>
      <c r="E48" s="5">
        <v>3</v>
      </c>
      <c r="F48" s="1">
        <v>44435</v>
      </c>
      <c r="G48" t="s">
        <v>71</v>
      </c>
      <c r="H48" t="s">
        <v>49</v>
      </c>
      <c r="I48" s="1" t="s">
        <v>72</v>
      </c>
      <c r="J48" t="s">
        <v>73</v>
      </c>
      <c r="K48" s="5">
        <v>1</v>
      </c>
      <c r="L48">
        <v>57</v>
      </c>
      <c r="M48" s="1">
        <v>42758</v>
      </c>
      <c r="N48" t="s">
        <v>102</v>
      </c>
      <c r="O48">
        <v>8</v>
      </c>
      <c r="Q48">
        <v>3.5</v>
      </c>
      <c r="R48" t="s">
        <v>40</v>
      </c>
      <c r="T48">
        <v>22.13</v>
      </c>
      <c r="U48" t="s">
        <v>1107</v>
      </c>
      <c r="V48" t="s">
        <v>76</v>
      </c>
      <c r="Y48" s="1">
        <v>44455</v>
      </c>
      <c r="Z48">
        <v>1</v>
      </c>
      <c r="AA48" t="s">
        <v>44</v>
      </c>
      <c r="AB48">
        <v>25.610833333333332</v>
      </c>
      <c r="AC48">
        <v>15</v>
      </c>
      <c r="AD48" s="1">
        <v>44602</v>
      </c>
      <c r="AE48">
        <v>9</v>
      </c>
      <c r="AF48" t="s">
        <v>206</v>
      </c>
      <c r="AG48">
        <v>4</v>
      </c>
      <c r="AH48" t="s">
        <v>44</v>
      </c>
      <c r="AI48">
        <v>8.42</v>
      </c>
      <c r="AJ48" s="1">
        <v>44670</v>
      </c>
      <c r="AW48">
        <v>3.5</v>
      </c>
      <c r="AX48">
        <v>3.5</v>
      </c>
      <c r="AY48">
        <v>2</v>
      </c>
      <c r="AZ48">
        <v>1</v>
      </c>
      <c r="BA48">
        <v>1.1000000000000001</v>
      </c>
      <c r="BB48" t="s">
        <v>39</v>
      </c>
      <c r="BC48" t="s">
        <v>39</v>
      </c>
      <c r="BD48" s="1">
        <v>42755</v>
      </c>
      <c r="BE48" s="1" t="s">
        <v>1071</v>
      </c>
      <c r="BF48" s="1">
        <v>42758</v>
      </c>
      <c r="BG48" s="1" t="s">
        <v>39</v>
      </c>
      <c r="BH48">
        <v>0</v>
      </c>
      <c r="BI48" s="1">
        <v>42489</v>
      </c>
      <c r="BK48">
        <v>1</v>
      </c>
      <c r="BL48">
        <v>0</v>
      </c>
      <c r="BQ48" t="s">
        <v>1174</v>
      </c>
      <c r="BR48" t="s">
        <v>40</v>
      </c>
    </row>
    <row r="49" spans="1:70" x14ac:dyDescent="0.25">
      <c r="A49" t="s">
        <v>851</v>
      </c>
      <c r="C49" t="s">
        <v>852</v>
      </c>
      <c r="D49">
        <v>1</v>
      </c>
      <c r="E49" s="5">
        <v>3</v>
      </c>
      <c r="F49" s="1">
        <v>44715</v>
      </c>
      <c r="G49" t="s">
        <v>71</v>
      </c>
      <c r="H49" t="s">
        <v>49</v>
      </c>
      <c r="I49" s="1" t="s">
        <v>72</v>
      </c>
      <c r="J49" t="s">
        <v>73</v>
      </c>
      <c r="K49" s="5">
        <v>2</v>
      </c>
      <c r="L49">
        <v>66</v>
      </c>
      <c r="M49" s="1">
        <v>43185</v>
      </c>
      <c r="N49" t="s">
        <v>102</v>
      </c>
      <c r="O49" t="s">
        <v>74</v>
      </c>
      <c r="P49" t="s">
        <v>74</v>
      </c>
      <c r="Q49">
        <v>67.5</v>
      </c>
      <c r="R49" t="s">
        <v>40</v>
      </c>
      <c r="T49">
        <v>27.26</v>
      </c>
      <c r="U49" t="s">
        <v>1207</v>
      </c>
      <c r="V49" t="s">
        <v>1114</v>
      </c>
      <c r="X49" t="s">
        <v>1114</v>
      </c>
      <c r="Y49" s="1">
        <v>44727</v>
      </c>
      <c r="Z49">
        <v>15</v>
      </c>
      <c r="AA49" t="s">
        <v>78</v>
      </c>
      <c r="AB49">
        <v>13.128103448275862</v>
      </c>
      <c r="AC49">
        <v>15</v>
      </c>
      <c r="AD49" s="1">
        <v>44741</v>
      </c>
      <c r="AE49">
        <v>10</v>
      </c>
      <c r="AF49" t="s">
        <v>197</v>
      </c>
      <c r="AG49">
        <v>4</v>
      </c>
      <c r="AH49" t="s">
        <v>78</v>
      </c>
      <c r="AI49">
        <v>0.47</v>
      </c>
      <c r="AJ49" s="1">
        <v>44781</v>
      </c>
      <c r="AW49">
        <v>67.5</v>
      </c>
      <c r="AX49">
        <v>67.5</v>
      </c>
      <c r="AY49">
        <v>1</v>
      </c>
      <c r="AZ49">
        <v>3.3</v>
      </c>
      <c r="BA49">
        <v>3.3</v>
      </c>
      <c r="BB49" t="s">
        <v>35</v>
      </c>
      <c r="BC49" t="s">
        <v>35</v>
      </c>
      <c r="BD49" s="1">
        <v>43185</v>
      </c>
      <c r="BE49" s="1">
        <v>43456</v>
      </c>
      <c r="BF49" s="1">
        <v>44698</v>
      </c>
      <c r="BG49" s="1" t="s">
        <v>35</v>
      </c>
      <c r="BH49">
        <v>0</v>
      </c>
      <c r="BI49" s="1" t="s">
        <v>1172</v>
      </c>
      <c r="BK49">
        <v>0</v>
      </c>
      <c r="BL49">
        <v>1</v>
      </c>
      <c r="BM49">
        <v>1</v>
      </c>
      <c r="BO49">
        <v>1</v>
      </c>
      <c r="BP49">
        <v>1</v>
      </c>
      <c r="BQ49" t="s">
        <v>1174</v>
      </c>
      <c r="BR49" t="s">
        <v>40</v>
      </c>
    </row>
    <row r="50" spans="1:70" hidden="1" x14ac:dyDescent="0.25">
      <c r="A50" t="s">
        <v>853</v>
      </c>
      <c r="C50" t="s">
        <v>854</v>
      </c>
      <c r="D50">
        <v>0</v>
      </c>
      <c r="E50" s="5">
        <v>3</v>
      </c>
      <c r="F50" s="1">
        <v>44715</v>
      </c>
      <c r="G50" t="s">
        <v>71</v>
      </c>
      <c r="H50" t="s">
        <v>49</v>
      </c>
      <c r="I50" s="1" t="s">
        <v>72</v>
      </c>
      <c r="J50" t="s">
        <v>73</v>
      </c>
      <c r="K50" s="5">
        <v>2</v>
      </c>
      <c r="L50">
        <v>66</v>
      </c>
      <c r="M50" s="1">
        <v>43455</v>
      </c>
      <c r="N50" t="s">
        <v>102</v>
      </c>
      <c r="O50" t="s">
        <v>74</v>
      </c>
      <c r="Q50">
        <v>67.5</v>
      </c>
      <c r="R50" t="s">
        <v>40</v>
      </c>
      <c r="T50">
        <v>27.26</v>
      </c>
      <c r="U50" t="s">
        <v>1149</v>
      </c>
      <c r="V50" t="s">
        <v>1114</v>
      </c>
      <c r="Y50" s="1">
        <v>44727</v>
      </c>
      <c r="Z50">
        <v>15</v>
      </c>
      <c r="AA50" t="s">
        <v>78</v>
      </c>
      <c r="AB50">
        <v>10.920166666666667</v>
      </c>
      <c r="AC50">
        <v>15</v>
      </c>
      <c r="AD50" s="1">
        <v>44741</v>
      </c>
      <c r="AE50">
        <v>10</v>
      </c>
      <c r="AF50" t="s">
        <v>200</v>
      </c>
      <c r="AG50">
        <v>4</v>
      </c>
      <c r="AH50" t="s">
        <v>78</v>
      </c>
      <c r="AI50">
        <v>2.5499999999999998</v>
      </c>
      <c r="AJ50" s="1">
        <v>44781</v>
      </c>
      <c r="AW50">
        <v>67.5</v>
      </c>
      <c r="AX50">
        <v>67.5</v>
      </c>
      <c r="AY50">
        <v>1</v>
      </c>
      <c r="AZ50">
        <v>3.3</v>
      </c>
      <c r="BA50">
        <v>3.3</v>
      </c>
      <c r="BB50" t="s">
        <v>35</v>
      </c>
      <c r="BC50" t="s">
        <v>35</v>
      </c>
      <c r="BD50" s="1">
        <v>43185</v>
      </c>
      <c r="BE50" s="1">
        <v>43456</v>
      </c>
      <c r="BF50" s="1">
        <v>44698</v>
      </c>
      <c r="BG50" s="1" t="s">
        <v>35</v>
      </c>
      <c r="BH50">
        <v>0</v>
      </c>
      <c r="BI50" s="1">
        <v>43395</v>
      </c>
      <c r="BK50">
        <v>1</v>
      </c>
      <c r="BL50">
        <v>2</v>
      </c>
      <c r="BM50">
        <v>1</v>
      </c>
      <c r="BO50">
        <v>1</v>
      </c>
      <c r="BP50">
        <v>1</v>
      </c>
      <c r="BQ50" t="s">
        <v>1174</v>
      </c>
      <c r="BR50" t="s">
        <v>40</v>
      </c>
    </row>
    <row r="51" spans="1:70" hidden="1" x14ac:dyDescent="0.25">
      <c r="A51" t="s">
        <v>855</v>
      </c>
      <c r="C51" t="s">
        <v>856</v>
      </c>
      <c r="D51">
        <v>0</v>
      </c>
      <c r="E51" s="5">
        <v>2.5</v>
      </c>
      <c r="F51" s="1">
        <v>44715</v>
      </c>
      <c r="G51" t="s">
        <v>71</v>
      </c>
      <c r="H51" t="s">
        <v>49</v>
      </c>
      <c r="I51" s="1" t="s">
        <v>72</v>
      </c>
      <c r="J51" t="s">
        <v>73</v>
      </c>
      <c r="K51" s="5">
        <v>2</v>
      </c>
      <c r="L51">
        <v>66</v>
      </c>
      <c r="M51" s="1">
        <v>43461</v>
      </c>
      <c r="N51" t="s">
        <v>102</v>
      </c>
      <c r="O51" t="s">
        <v>74</v>
      </c>
      <c r="Q51">
        <v>67.5</v>
      </c>
      <c r="R51" t="s">
        <v>40</v>
      </c>
      <c r="T51">
        <v>27.26</v>
      </c>
      <c r="U51" t="s">
        <v>1149</v>
      </c>
      <c r="V51" t="s">
        <v>1114</v>
      </c>
      <c r="Y51" s="1">
        <v>44727</v>
      </c>
      <c r="Z51">
        <v>15</v>
      </c>
      <c r="AA51" t="s">
        <v>78</v>
      </c>
      <c r="AB51">
        <v>51.908599999999993</v>
      </c>
      <c r="AC51">
        <v>15</v>
      </c>
      <c r="AD51" s="1">
        <v>44741</v>
      </c>
      <c r="AE51">
        <v>10</v>
      </c>
      <c r="AF51" t="s">
        <v>243</v>
      </c>
      <c r="AG51">
        <v>4</v>
      </c>
      <c r="AH51" t="s">
        <v>78</v>
      </c>
      <c r="AI51">
        <v>1.67</v>
      </c>
      <c r="AJ51" s="1">
        <v>44781</v>
      </c>
      <c r="AW51">
        <v>67.5</v>
      </c>
      <c r="AX51">
        <v>67.5</v>
      </c>
      <c r="AY51">
        <v>1</v>
      </c>
      <c r="AZ51">
        <v>3.3</v>
      </c>
      <c r="BA51">
        <v>3.3</v>
      </c>
      <c r="BB51" t="s">
        <v>35</v>
      </c>
      <c r="BC51" t="s">
        <v>35</v>
      </c>
      <c r="BD51" s="1">
        <v>43185</v>
      </c>
      <c r="BE51" s="1">
        <v>43456</v>
      </c>
      <c r="BF51" s="1">
        <v>44698</v>
      </c>
      <c r="BG51" s="1" t="s">
        <v>35</v>
      </c>
      <c r="BH51">
        <v>0</v>
      </c>
      <c r="BI51" s="1">
        <v>43395</v>
      </c>
      <c r="BK51">
        <v>1</v>
      </c>
      <c r="BL51">
        <v>3</v>
      </c>
      <c r="BM51">
        <v>1</v>
      </c>
      <c r="BO51">
        <v>1</v>
      </c>
      <c r="BQ51" t="s">
        <v>1174</v>
      </c>
      <c r="BR51" t="s">
        <v>40</v>
      </c>
    </row>
    <row r="52" spans="1:70" x14ac:dyDescent="0.25">
      <c r="A52" t="s">
        <v>857</v>
      </c>
      <c r="C52" t="s">
        <v>858</v>
      </c>
      <c r="D52">
        <v>1</v>
      </c>
      <c r="E52" s="5">
        <v>2.7</v>
      </c>
      <c r="F52" s="1">
        <v>44715</v>
      </c>
      <c r="G52" t="s">
        <v>71</v>
      </c>
      <c r="H52" t="s">
        <v>49</v>
      </c>
      <c r="I52" s="1" t="s">
        <v>72</v>
      </c>
      <c r="J52" t="s">
        <v>73</v>
      </c>
      <c r="K52" s="5">
        <v>2</v>
      </c>
      <c r="L52">
        <v>60</v>
      </c>
      <c r="M52" s="1">
        <v>43560</v>
      </c>
      <c r="N52">
        <v>0</v>
      </c>
      <c r="O52" t="s">
        <v>74</v>
      </c>
      <c r="P52" t="s">
        <v>74</v>
      </c>
      <c r="Q52">
        <v>10.9</v>
      </c>
      <c r="R52" t="s">
        <v>40</v>
      </c>
      <c r="T52">
        <v>29.6</v>
      </c>
      <c r="U52" t="s">
        <v>1207</v>
      </c>
      <c r="V52" t="s">
        <v>76</v>
      </c>
      <c r="X52" t="s">
        <v>76</v>
      </c>
      <c r="Y52" s="1">
        <v>44728</v>
      </c>
      <c r="Z52">
        <v>16</v>
      </c>
      <c r="AA52" t="s">
        <v>78</v>
      </c>
      <c r="AB52">
        <v>97.093269230769238</v>
      </c>
      <c r="AC52">
        <v>15</v>
      </c>
      <c r="AD52" s="1">
        <v>44741</v>
      </c>
      <c r="AE52">
        <v>10</v>
      </c>
      <c r="AF52" t="s">
        <v>246</v>
      </c>
      <c r="AG52">
        <v>4</v>
      </c>
      <c r="AH52" t="s">
        <v>78</v>
      </c>
      <c r="AI52">
        <v>2.5449999999999999</v>
      </c>
      <c r="AJ52" s="1">
        <v>44781</v>
      </c>
      <c r="AW52">
        <v>10.9</v>
      </c>
      <c r="AX52">
        <v>10.9</v>
      </c>
      <c r="AY52">
        <v>1</v>
      </c>
      <c r="AZ52">
        <v>1.3</v>
      </c>
      <c r="BA52">
        <v>1.3</v>
      </c>
      <c r="BB52" t="s">
        <v>35</v>
      </c>
      <c r="BC52" t="s">
        <v>35</v>
      </c>
      <c r="BD52" s="1">
        <v>43131</v>
      </c>
      <c r="BE52" s="1">
        <v>43560</v>
      </c>
      <c r="BF52" s="1">
        <v>44722</v>
      </c>
      <c r="BG52" s="1" t="s">
        <v>35</v>
      </c>
      <c r="BH52">
        <v>0</v>
      </c>
      <c r="BI52" s="1">
        <v>43237</v>
      </c>
      <c r="BK52">
        <v>1</v>
      </c>
      <c r="BL52">
        <v>1</v>
      </c>
      <c r="BM52">
        <v>1</v>
      </c>
      <c r="BO52">
        <v>1</v>
      </c>
      <c r="BQ52" t="s">
        <v>1174</v>
      </c>
      <c r="BR52" t="s">
        <v>40</v>
      </c>
    </row>
    <row r="53" spans="1:70" hidden="1" x14ac:dyDescent="0.25">
      <c r="A53" t="s">
        <v>859</v>
      </c>
      <c r="C53" t="s">
        <v>860</v>
      </c>
      <c r="D53">
        <v>0</v>
      </c>
      <c r="E53" s="5">
        <v>3</v>
      </c>
      <c r="F53" s="1">
        <v>44715</v>
      </c>
      <c r="G53" t="s">
        <v>71</v>
      </c>
      <c r="H53" t="s">
        <v>49</v>
      </c>
      <c r="I53" s="1" t="s">
        <v>72</v>
      </c>
      <c r="J53" t="s">
        <v>73</v>
      </c>
      <c r="K53" s="5">
        <v>2</v>
      </c>
      <c r="L53">
        <v>60</v>
      </c>
      <c r="M53" s="1">
        <v>43565</v>
      </c>
      <c r="N53">
        <v>0</v>
      </c>
      <c r="O53" t="s">
        <v>74</v>
      </c>
      <c r="Q53">
        <v>10.9</v>
      </c>
      <c r="R53" t="s">
        <v>40</v>
      </c>
      <c r="T53">
        <v>29.6</v>
      </c>
      <c r="U53" t="s">
        <v>1149</v>
      </c>
      <c r="V53" t="s">
        <v>1150</v>
      </c>
      <c r="Y53" s="1">
        <v>44728</v>
      </c>
      <c r="Z53">
        <v>16</v>
      </c>
      <c r="AA53" t="s">
        <v>78</v>
      </c>
      <c r="AB53">
        <v>33.258666666666663</v>
      </c>
      <c r="AC53">
        <v>15</v>
      </c>
      <c r="AD53" s="1">
        <v>44741</v>
      </c>
      <c r="AE53">
        <v>10</v>
      </c>
      <c r="AF53" t="s">
        <v>249</v>
      </c>
      <c r="AG53">
        <v>4</v>
      </c>
      <c r="AH53" t="s">
        <v>78</v>
      </c>
      <c r="AI53">
        <v>5.76</v>
      </c>
      <c r="AJ53" s="1">
        <v>44781</v>
      </c>
      <c r="AW53">
        <v>10.9</v>
      </c>
      <c r="AX53">
        <v>10.9</v>
      </c>
      <c r="AY53">
        <v>1</v>
      </c>
      <c r="AZ53">
        <v>1.3</v>
      </c>
      <c r="BA53">
        <v>1.3</v>
      </c>
      <c r="BB53" t="s">
        <v>35</v>
      </c>
      <c r="BC53" t="s">
        <v>35</v>
      </c>
      <c r="BD53" s="1">
        <v>43131</v>
      </c>
      <c r="BE53" s="1">
        <v>43560</v>
      </c>
      <c r="BF53" s="1">
        <v>44722</v>
      </c>
      <c r="BG53" s="1" t="s">
        <v>35</v>
      </c>
      <c r="BH53">
        <v>0</v>
      </c>
      <c r="BI53" s="1">
        <v>43237</v>
      </c>
      <c r="BK53">
        <v>1</v>
      </c>
      <c r="BL53">
        <v>2</v>
      </c>
      <c r="BM53">
        <v>1</v>
      </c>
      <c r="BO53">
        <v>1</v>
      </c>
      <c r="BQ53" t="s">
        <v>1174</v>
      </c>
      <c r="BR53" t="s">
        <v>40</v>
      </c>
    </row>
    <row r="54" spans="1:70" x14ac:dyDescent="0.25">
      <c r="A54" t="s">
        <v>861</v>
      </c>
      <c r="C54" t="s">
        <v>862</v>
      </c>
      <c r="D54">
        <v>1</v>
      </c>
      <c r="E54" s="5">
        <v>3</v>
      </c>
      <c r="F54" s="1">
        <v>44715</v>
      </c>
      <c r="G54" t="s">
        <v>71</v>
      </c>
      <c r="H54" t="s">
        <v>49</v>
      </c>
      <c r="I54" s="1" t="s">
        <v>72</v>
      </c>
      <c r="J54" t="s">
        <v>73</v>
      </c>
      <c r="K54" s="5">
        <v>2</v>
      </c>
      <c r="L54">
        <v>62</v>
      </c>
      <c r="M54" s="1">
        <v>43258</v>
      </c>
      <c r="N54">
        <v>0</v>
      </c>
      <c r="O54" t="s">
        <v>102</v>
      </c>
      <c r="P54" t="s">
        <v>102</v>
      </c>
      <c r="Q54">
        <v>20</v>
      </c>
      <c r="R54" t="s">
        <v>40</v>
      </c>
      <c r="T54">
        <v>23.15</v>
      </c>
      <c r="U54" t="s">
        <v>61</v>
      </c>
      <c r="V54" t="s">
        <v>76</v>
      </c>
      <c r="X54" t="s">
        <v>76</v>
      </c>
      <c r="Y54" s="1">
        <v>44728</v>
      </c>
      <c r="Z54">
        <v>16</v>
      </c>
      <c r="AA54" t="s">
        <v>78</v>
      </c>
      <c r="AB54">
        <v>48.767500000000005</v>
      </c>
      <c r="AC54">
        <v>15</v>
      </c>
      <c r="AD54" s="1">
        <v>44741</v>
      </c>
      <c r="AE54">
        <v>10</v>
      </c>
      <c r="AF54" t="s">
        <v>252</v>
      </c>
      <c r="AG54">
        <v>4</v>
      </c>
      <c r="AH54" t="s">
        <v>78</v>
      </c>
      <c r="AI54">
        <v>0.59</v>
      </c>
      <c r="AJ54" s="1">
        <v>44781</v>
      </c>
      <c r="AW54">
        <v>20</v>
      </c>
      <c r="AX54">
        <v>20</v>
      </c>
      <c r="AY54">
        <v>1</v>
      </c>
      <c r="AZ54">
        <v>1.8</v>
      </c>
      <c r="BA54">
        <v>1.7</v>
      </c>
      <c r="BB54" t="s">
        <v>35</v>
      </c>
      <c r="BC54" t="s">
        <v>35</v>
      </c>
      <c r="BD54" s="1">
        <v>43209</v>
      </c>
      <c r="BE54" s="1">
        <v>43258</v>
      </c>
      <c r="BF54" s="1">
        <v>44698</v>
      </c>
      <c r="BG54" s="1" t="s">
        <v>35</v>
      </c>
      <c r="BH54">
        <v>0</v>
      </c>
      <c r="BI54" s="1">
        <v>43028</v>
      </c>
      <c r="BK54">
        <v>1</v>
      </c>
      <c r="BL54">
        <v>1</v>
      </c>
      <c r="BM54">
        <v>1</v>
      </c>
      <c r="BO54">
        <v>1</v>
      </c>
      <c r="BQ54" t="s">
        <v>1174</v>
      </c>
      <c r="BR54" t="s">
        <v>40</v>
      </c>
    </row>
    <row r="55" spans="1:70" hidden="1" x14ac:dyDescent="0.25">
      <c r="A55" t="s">
        <v>863</v>
      </c>
      <c r="C55" t="s">
        <v>864</v>
      </c>
      <c r="D55">
        <v>0</v>
      </c>
      <c r="E55" s="5">
        <v>3</v>
      </c>
      <c r="F55" s="1">
        <v>44715</v>
      </c>
      <c r="G55" t="s">
        <v>71</v>
      </c>
      <c r="H55" t="s">
        <v>49</v>
      </c>
      <c r="I55" s="1" t="s">
        <v>72</v>
      </c>
      <c r="J55" t="s">
        <v>73</v>
      </c>
      <c r="K55" s="5">
        <v>2</v>
      </c>
      <c r="L55">
        <v>62</v>
      </c>
      <c r="M55" s="1">
        <v>43262</v>
      </c>
      <c r="N55">
        <v>0</v>
      </c>
      <c r="O55" t="s">
        <v>102</v>
      </c>
      <c r="Q55">
        <v>20</v>
      </c>
      <c r="R55" t="s">
        <v>40</v>
      </c>
      <c r="T55">
        <v>23.15</v>
      </c>
      <c r="U55" t="s">
        <v>1151</v>
      </c>
      <c r="V55" t="s">
        <v>1150</v>
      </c>
      <c r="Y55" s="1">
        <v>44728</v>
      </c>
      <c r="Z55">
        <v>16</v>
      </c>
      <c r="AA55" t="s">
        <v>78</v>
      </c>
      <c r="AB55">
        <v>402.55803571428572</v>
      </c>
      <c r="AC55">
        <v>15</v>
      </c>
      <c r="AD55" s="1">
        <v>44741</v>
      </c>
      <c r="AE55">
        <v>10</v>
      </c>
      <c r="AF55" t="s">
        <v>1152</v>
      </c>
      <c r="AG55">
        <v>4</v>
      </c>
      <c r="AH55" t="s">
        <v>78</v>
      </c>
      <c r="AI55">
        <v>0.92</v>
      </c>
      <c r="AJ55" s="1">
        <v>44781</v>
      </c>
      <c r="AW55">
        <v>20</v>
      </c>
      <c r="AX55">
        <v>20</v>
      </c>
      <c r="AY55">
        <v>1</v>
      </c>
      <c r="AZ55">
        <v>1.8</v>
      </c>
      <c r="BA55">
        <v>1.7</v>
      </c>
      <c r="BB55" t="s">
        <v>35</v>
      </c>
      <c r="BC55" t="s">
        <v>35</v>
      </c>
      <c r="BD55" s="1">
        <v>43209</v>
      </c>
      <c r="BE55" s="1">
        <v>43258</v>
      </c>
      <c r="BF55" s="1">
        <v>44698</v>
      </c>
      <c r="BG55" s="1" t="s">
        <v>35</v>
      </c>
      <c r="BH55">
        <v>0</v>
      </c>
      <c r="BI55" s="1">
        <v>43028</v>
      </c>
      <c r="BK55">
        <v>1</v>
      </c>
      <c r="BL55">
        <v>2</v>
      </c>
      <c r="BM55">
        <v>1</v>
      </c>
      <c r="BO55">
        <v>1</v>
      </c>
      <c r="BQ55" t="s">
        <v>1174</v>
      </c>
      <c r="BR55" t="s">
        <v>40</v>
      </c>
    </row>
    <row r="56" spans="1:70" hidden="1" x14ac:dyDescent="0.25">
      <c r="A56" t="s">
        <v>865</v>
      </c>
      <c r="C56" t="s">
        <v>866</v>
      </c>
      <c r="D56">
        <v>0</v>
      </c>
      <c r="E56" s="5">
        <v>3</v>
      </c>
      <c r="F56" s="1">
        <v>44715</v>
      </c>
      <c r="G56" t="s">
        <v>35</v>
      </c>
      <c r="H56" t="s">
        <v>49</v>
      </c>
      <c r="I56" s="1" t="s">
        <v>1153</v>
      </c>
      <c r="J56" t="s">
        <v>73</v>
      </c>
      <c r="K56" s="5">
        <v>1</v>
      </c>
      <c r="L56">
        <v>60</v>
      </c>
      <c r="M56" s="1">
        <v>43467</v>
      </c>
      <c r="N56" t="s">
        <v>102</v>
      </c>
      <c r="O56" t="s">
        <v>74</v>
      </c>
      <c r="P56" t="s">
        <v>74</v>
      </c>
      <c r="Q56">
        <v>2.4</v>
      </c>
      <c r="R56" t="s">
        <v>40</v>
      </c>
      <c r="T56">
        <v>28.2</v>
      </c>
      <c r="U56" t="s">
        <v>1153</v>
      </c>
      <c r="V56" t="s">
        <v>76</v>
      </c>
      <c r="Y56" s="1">
        <v>44728</v>
      </c>
      <c r="Z56">
        <v>16</v>
      </c>
      <c r="AA56" t="s">
        <v>78</v>
      </c>
      <c r="AB56">
        <v>140.52233333333334</v>
      </c>
      <c r="AC56">
        <v>15</v>
      </c>
      <c r="AD56" s="1">
        <v>44741</v>
      </c>
      <c r="AE56">
        <v>10</v>
      </c>
      <c r="AF56" t="s">
        <v>258</v>
      </c>
      <c r="AG56">
        <v>4</v>
      </c>
      <c r="AH56" t="s">
        <v>78</v>
      </c>
      <c r="AI56">
        <v>2.64</v>
      </c>
      <c r="AJ56" s="1">
        <v>44781</v>
      </c>
      <c r="AW56">
        <v>2.4</v>
      </c>
      <c r="AX56">
        <v>2.4</v>
      </c>
      <c r="AY56">
        <v>1</v>
      </c>
      <c r="AZ56">
        <v>10.4</v>
      </c>
      <c r="BA56">
        <v>11.4</v>
      </c>
      <c r="BB56" t="s">
        <v>35</v>
      </c>
      <c r="BC56" t="s">
        <v>35</v>
      </c>
      <c r="BD56" s="1">
        <v>42398</v>
      </c>
      <c r="BE56" s="1">
        <v>43467</v>
      </c>
      <c r="BF56" s="1">
        <v>44728</v>
      </c>
      <c r="BG56" s="1" t="s">
        <v>35</v>
      </c>
      <c r="BH56">
        <v>0</v>
      </c>
      <c r="BI56" s="1">
        <v>43218</v>
      </c>
      <c r="BK56">
        <v>1</v>
      </c>
      <c r="BL56">
        <v>1</v>
      </c>
      <c r="BM56">
        <v>1</v>
      </c>
      <c r="BO56">
        <v>1</v>
      </c>
      <c r="BQ56" t="s">
        <v>1174</v>
      </c>
      <c r="BR56" t="s">
        <v>40</v>
      </c>
    </row>
    <row r="57" spans="1:70" hidden="1" x14ac:dyDescent="0.25">
      <c r="A57" t="s">
        <v>867</v>
      </c>
      <c r="C57" t="s">
        <v>868</v>
      </c>
      <c r="D57">
        <v>0</v>
      </c>
      <c r="E57" s="5">
        <v>3</v>
      </c>
      <c r="F57" s="1">
        <v>44715</v>
      </c>
      <c r="G57" t="s">
        <v>35</v>
      </c>
      <c r="H57" t="s">
        <v>49</v>
      </c>
      <c r="I57" s="1" t="s">
        <v>1153</v>
      </c>
      <c r="J57" t="s">
        <v>73</v>
      </c>
      <c r="K57" s="5">
        <v>1</v>
      </c>
      <c r="L57">
        <v>60</v>
      </c>
      <c r="M57" s="1">
        <v>43470</v>
      </c>
      <c r="N57" t="s">
        <v>102</v>
      </c>
      <c r="O57" t="s">
        <v>74</v>
      </c>
      <c r="Q57">
        <v>2.4</v>
      </c>
      <c r="R57" t="s">
        <v>40</v>
      </c>
      <c r="T57">
        <v>28.2</v>
      </c>
      <c r="U57" t="s">
        <v>1153</v>
      </c>
      <c r="V57" t="s">
        <v>1150</v>
      </c>
      <c r="Y57" s="1">
        <v>44728</v>
      </c>
      <c r="Z57">
        <v>16</v>
      </c>
      <c r="AA57" t="s">
        <v>78</v>
      </c>
      <c r="AB57">
        <v>1.0998333333333334</v>
      </c>
      <c r="AC57">
        <v>3.2995000000000005</v>
      </c>
      <c r="AD57" s="1">
        <v>44741</v>
      </c>
      <c r="AE57">
        <v>10</v>
      </c>
      <c r="AF57" t="s">
        <v>261</v>
      </c>
      <c r="AG57">
        <v>4</v>
      </c>
      <c r="AH57" t="s">
        <v>78</v>
      </c>
      <c r="AI57">
        <v>5.77</v>
      </c>
      <c r="AJ57" s="1">
        <v>44781</v>
      </c>
      <c r="AW57">
        <v>2.4</v>
      </c>
      <c r="AX57">
        <v>2.4</v>
      </c>
      <c r="AY57">
        <v>1</v>
      </c>
      <c r="AZ57">
        <v>10.4</v>
      </c>
      <c r="BA57">
        <v>11.4</v>
      </c>
      <c r="BB57" t="s">
        <v>35</v>
      </c>
      <c r="BC57" t="s">
        <v>35</v>
      </c>
      <c r="BD57" s="1">
        <v>42398</v>
      </c>
      <c r="BE57" s="1">
        <v>43467</v>
      </c>
      <c r="BF57" s="1">
        <v>44728</v>
      </c>
      <c r="BG57" s="1" t="s">
        <v>35</v>
      </c>
      <c r="BH57">
        <v>0</v>
      </c>
      <c r="BI57" s="1">
        <v>43218</v>
      </c>
      <c r="BK57">
        <v>1</v>
      </c>
      <c r="BL57">
        <v>2</v>
      </c>
      <c r="BM57">
        <v>1</v>
      </c>
      <c r="BO57">
        <v>1</v>
      </c>
      <c r="BQ57" t="s">
        <v>1174</v>
      </c>
      <c r="BR57" t="s">
        <v>40</v>
      </c>
    </row>
    <row r="58" spans="1:70" x14ac:dyDescent="0.25">
      <c r="A58" t="s">
        <v>876</v>
      </c>
      <c r="C58" t="s">
        <v>877</v>
      </c>
      <c r="D58">
        <v>1</v>
      </c>
      <c r="E58" s="5">
        <v>3</v>
      </c>
      <c r="F58" s="1">
        <v>44715</v>
      </c>
      <c r="G58" t="s">
        <v>71</v>
      </c>
      <c r="H58" t="s">
        <v>49</v>
      </c>
      <c r="I58" s="1" t="s">
        <v>72</v>
      </c>
      <c r="J58" t="s">
        <v>73</v>
      </c>
      <c r="K58" s="5">
        <v>2</v>
      </c>
      <c r="L58">
        <v>64</v>
      </c>
      <c r="M58" s="1">
        <v>43858</v>
      </c>
      <c r="N58" t="s">
        <v>102</v>
      </c>
      <c r="O58" t="s">
        <v>102</v>
      </c>
      <c r="P58" t="s">
        <v>102</v>
      </c>
      <c r="Q58">
        <v>4.2</v>
      </c>
      <c r="R58" t="s">
        <v>40</v>
      </c>
      <c r="T58">
        <v>28</v>
      </c>
      <c r="U58" t="s">
        <v>61</v>
      </c>
      <c r="V58" t="s">
        <v>1114</v>
      </c>
      <c r="X58" t="s">
        <v>1114</v>
      </c>
      <c r="Y58" s="1">
        <v>44728</v>
      </c>
      <c r="Z58">
        <v>16</v>
      </c>
      <c r="AA58" t="s">
        <v>78</v>
      </c>
      <c r="AB58">
        <v>5.9536666666666669</v>
      </c>
      <c r="AC58">
        <v>15</v>
      </c>
      <c r="AD58" s="1">
        <v>44747</v>
      </c>
      <c r="AE58">
        <v>11</v>
      </c>
      <c r="AF58" t="s">
        <v>286</v>
      </c>
      <c r="AG58">
        <v>4</v>
      </c>
      <c r="AH58" t="s">
        <v>78</v>
      </c>
      <c r="AI58">
        <v>2.4899999999999998</v>
      </c>
      <c r="AJ58" s="1">
        <v>44781</v>
      </c>
      <c r="AW58">
        <v>4.2</v>
      </c>
      <c r="AX58">
        <v>4.2</v>
      </c>
      <c r="AY58">
        <v>1</v>
      </c>
      <c r="AZ58">
        <v>2.8</v>
      </c>
      <c r="BA58">
        <v>2.7</v>
      </c>
      <c r="BB58" t="s">
        <v>35</v>
      </c>
      <c r="BC58" t="s">
        <v>35</v>
      </c>
      <c r="BD58" s="1">
        <v>43812</v>
      </c>
      <c r="BE58" s="1">
        <v>44110</v>
      </c>
      <c r="BF58" s="1">
        <v>44672</v>
      </c>
      <c r="BG58" s="1" t="s">
        <v>35</v>
      </c>
      <c r="BH58">
        <v>0</v>
      </c>
      <c r="BI58" s="1">
        <v>43858</v>
      </c>
      <c r="BK58">
        <v>0</v>
      </c>
      <c r="BL58">
        <v>1</v>
      </c>
      <c r="BQ58" t="s">
        <v>1174</v>
      </c>
      <c r="BR58" t="s">
        <v>40</v>
      </c>
    </row>
    <row r="59" spans="1:70" hidden="1" x14ac:dyDescent="0.25">
      <c r="A59" t="s">
        <v>878</v>
      </c>
      <c r="C59" t="s">
        <v>879</v>
      </c>
      <c r="D59">
        <v>0</v>
      </c>
      <c r="E59" s="5">
        <v>3</v>
      </c>
      <c r="F59" s="1">
        <v>44715</v>
      </c>
      <c r="G59" t="s">
        <v>71</v>
      </c>
      <c r="H59" t="s">
        <v>49</v>
      </c>
      <c r="I59" s="1" t="s">
        <v>72</v>
      </c>
      <c r="J59" t="s">
        <v>73</v>
      </c>
      <c r="K59" s="5">
        <v>1</v>
      </c>
      <c r="L59">
        <v>47</v>
      </c>
      <c r="M59" s="1">
        <v>44384</v>
      </c>
      <c r="N59" t="s">
        <v>102</v>
      </c>
      <c r="O59" t="s">
        <v>110</v>
      </c>
      <c r="Q59">
        <v>1.7</v>
      </c>
      <c r="R59" t="s">
        <v>40</v>
      </c>
      <c r="T59">
        <v>31.8</v>
      </c>
      <c r="U59" t="s">
        <v>1157</v>
      </c>
      <c r="V59" t="s">
        <v>1150</v>
      </c>
      <c r="Y59" s="1">
        <v>44728</v>
      </c>
      <c r="Z59">
        <v>16</v>
      </c>
      <c r="AA59" t="s">
        <v>78</v>
      </c>
      <c r="AB59">
        <v>10.981</v>
      </c>
      <c r="AC59">
        <v>15</v>
      </c>
      <c r="AD59" s="1">
        <v>44747</v>
      </c>
      <c r="AE59">
        <v>11</v>
      </c>
      <c r="AF59" t="s">
        <v>289</v>
      </c>
      <c r="AG59">
        <v>4</v>
      </c>
      <c r="AH59" t="s">
        <v>78</v>
      </c>
      <c r="AI59">
        <v>2.25</v>
      </c>
      <c r="AJ59" s="1">
        <v>44781</v>
      </c>
      <c r="AW59">
        <v>1.7</v>
      </c>
      <c r="AX59">
        <v>1.7</v>
      </c>
      <c r="AY59">
        <v>2</v>
      </c>
      <c r="AZ59">
        <v>2.2999999999999998</v>
      </c>
      <c r="BA59">
        <v>1.7</v>
      </c>
      <c r="BB59" t="s">
        <v>35</v>
      </c>
      <c r="BC59" t="s">
        <v>35</v>
      </c>
      <c r="BD59" s="1">
        <v>43969</v>
      </c>
      <c r="BE59" s="1">
        <v>44504</v>
      </c>
      <c r="BF59" s="1">
        <v>44721</v>
      </c>
      <c r="BG59" s="1" t="s">
        <v>35</v>
      </c>
      <c r="BH59">
        <v>0</v>
      </c>
      <c r="BI59" s="1">
        <v>44329</v>
      </c>
      <c r="BK59">
        <v>1</v>
      </c>
      <c r="BL59">
        <v>2</v>
      </c>
      <c r="BM59">
        <v>1</v>
      </c>
      <c r="BO59">
        <v>1</v>
      </c>
      <c r="BQ59" t="s">
        <v>1174</v>
      </c>
      <c r="BR59" t="s">
        <v>40</v>
      </c>
    </row>
    <row r="60" spans="1:70" hidden="1" x14ac:dyDescent="0.25">
      <c r="A60" t="s">
        <v>880</v>
      </c>
      <c r="C60" t="s">
        <v>881</v>
      </c>
      <c r="D60">
        <v>0</v>
      </c>
      <c r="E60" s="5">
        <v>3</v>
      </c>
      <c r="F60" s="1">
        <v>44715</v>
      </c>
      <c r="G60" t="s">
        <v>71</v>
      </c>
      <c r="H60" t="s">
        <v>49</v>
      </c>
      <c r="I60" s="1" t="s">
        <v>72</v>
      </c>
      <c r="J60" t="s">
        <v>73</v>
      </c>
      <c r="K60" s="5">
        <v>1</v>
      </c>
      <c r="L60">
        <v>47</v>
      </c>
      <c r="M60" s="1">
        <v>44504</v>
      </c>
      <c r="N60" t="s">
        <v>102</v>
      </c>
      <c r="O60" t="s">
        <v>110</v>
      </c>
      <c r="Q60">
        <v>1.7</v>
      </c>
      <c r="R60" t="s">
        <v>40</v>
      </c>
      <c r="T60">
        <v>31.8</v>
      </c>
      <c r="U60" t="s">
        <v>1157</v>
      </c>
      <c r="V60" t="s">
        <v>1150</v>
      </c>
      <c r="Y60" s="1">
        <v>44728</v>
      </c>
      <c r="Z60">
        <v>16</v>
      </c>
      <c r="AA60" t="s">
        <v>78</v>
      </c>
      <c r="AB60">
        <v>25.588166666666666</v>
      </c>
      <c r="AC60">
        <v>15</v>
      </c>
      <c r="AD60" s="1">
        <v>44747</v>
      </c>
      <c r="AE60">
        <v>11</v>
      </c>
      <c r="AF60" t="s">
        <v>297</v>
      </c>
      <c r="AG60">
        <v>4</v>
      </c>
      <c r="AH60" t="s">
        <v>78</v>
      </c>
      <c r="AI60">
        <v>2.69</v>
      </c>
      <c r="AJ60" s="1">
        <v>44781</v>
      </c>
      <c r="AW60">
        <v>1.7</v>
      </c>
      <c r="AX60">
        <v>1.7</v>
      </c>
      <c r="AY60">
        <v>2</v>
      </c>
      <c r="AZ60">
        <v>2.2999999999999998</v>
      </c>
      <c r="BA60">
        <v>1.7</v>
      </c>
      <c r="BB60" t="s">
        <v>35</v>
      </c>
      <c r="BC60" t="s">
        <v>35</v>
      </c>
      <c r="BD60" s="1">
        <v>43969</v>
      </c>
      <c r="BE60" s="1">
        <v>44504</v>
      </c>
      <c r="BF60" s="1">
        <v>44721</v>
      </c>
      <c r="BG60" s="1" t="s">
        <v>35</v>
      </c>
      <c r="BH60">
        <v>0</v>
      </c>
      <c r="BI60" s="1">
        <v>44384</v>
      </c>
      <c r="BK60">
        <v>1</v>
      </c>
      <c r="BL60">
        <v>3</v>
      </c>
      <c r="BM60">
        <v>1</v>
      </c>
      <c r="BO60">
        <v>1</v>
      </c>
      <c r="BQ60" t="s">
        <v>1174</v>
      </c>
      <c r="BR60" t="s">
        <v>40</v>
      </c>
    </row>
    <row r="61" spans="1:70" hidden="1" x14ac:dyDescent="0.25">
      <c r="A61" t="s">
        <v>882</v>
      </c>
      <c r="C61" t="s">
        <v>883</v>
      </c>
      <c r="D61">
        <v>0</v>
      </c>
      <c r="E61" s="5">
        <v>3</v>
      </c>
      <c r="F61" s="1">
        <v>44715</v>
      </c>
      <c r="G61" t="s">
        <v>71</v>
      </c>
      <c r="H61" t="s">
        <v>49</v>
      </c>
      <c r="I61" s="1" t="s">
        <v>72</v>
      </c>
      <c r="J61" t="s">
        <v>73</v>
      </c>
      <c r="K61" s="5">
        <v>1</v>
      </c>
      <c r="L61">
        <v>47</v>
      </c>
      <c r="M61" s="1">
        <v>44512</v>
      </c>
      <c r="N61" t="s">
        <v>102</v>
      </c>
      <c r="O61" t="s">
        <v>110</v>
      </c>
      <c r="Q61">
        <v>1.7</v>
      </c>
      <c r="R61" t="s">
        <v>40</v>
      </c>
      <c r="T61">
        <v>31.8</v>
      </c>
      <c r="U61" t="s">
        <v>1157</v>
      </c>
      <c r="V61" t="s">
        <v>1150</v>
      </c>
      <c r="Y61" s="1">
        <v>44728</v>
      </c>
      <c r="Z61">
        <v>16</v>
      </c>
      <c r="AA61" t="s">
        <v>78</v>
      </c>
      <c r="AB61">
        <v>20.163749999999997</v>
      </c>
      <c r="AC61">
        <v>15</v>
      </c>
      <c r="AD61" s="1">
        <v>44747</v>
      </c>
      <c r="AE61">
        <v>11</v>
      </c>
      <c r="AF61" t="s">
        <v>304</v>
      </c>
      <c r="AG61">
        <v>4</v>
      </c>
      <c r="AH61" t="s">
        <v>78</v>
      </c>
      <c r="AI61">
        <v>1.32</v>
      </c>
      <c r="AJ61" s="1">
        <v>44781</v>
      </c>
      <c r="AW61">
        <v>1.7</v>
      </c>
      <c r="AX61">
        <v>1.7</v>
      </c>
      <c r="AY61">
        <v>2</v>
      </c>
      <c r="AZ61">
        <v>2.2999999999999998</v>
      </c>
      <c r="BA61">
        <v>1.7</v>
      </c>
      <c r="BB61" t="s">
        <v>35</v>
      </c>
      <c r="BC61" t="s">
        <v>35</v>
      </c>
      <c r="BD61" s="1">
        <v>43969</v>
      </c>
      <c r="BE61" s="1">
        <v>44504</v>
      </c>
      <c r="BF61" s="1">
        <v>44721</v>
      </c>
      <c r="BG61" s="1" t="s">
        <v>35</v>
      </c>
      <c r="BH61">
        <v>0</v>
      </c>
      <c r="BI61" s="1">
        <v>44384</v>
      </c>
      <c r="BK61">
        <v>1</v>
      </c>
      <c r="BL61">
        <v>4</v>
      </c>
      <c r="BM61">
        <v>1</v>
      </c>
      <c r="BO61">
        <v>1</v>
      </c>
      <c r="BQ61" t="s">
        <v>1174</v>
      </c>
      <c r="BR61" t="s">
        <v>40</v>
      </c>
    </row>
    <row r="62" spans="1:70" x14ac:dyDescent="0.25">
      <c r="A62" t="s">
        <v>884</v>
      </c>
      <c r="C62" t="s">
        <v>885</v>
      </c>
      <c r="D62">
        <v>1</v>
      </c>
      <c r="E62" s="5">
        <v>3</v>
      </c>
      <c r="F62" s="1">
        <v>44715</v>
      </c>
      <c r="G62" t="s">
        <v>71</v>
      </c>
      <c r="H62" t="s">
        <v>49</v>
      </c>
      <c r="I62" s="1" t="s">
        <v>72</v>
      </c>
      <c r="J62" t="s">
        <v>73</v>
      </c>
      <c r="K62" s="5">
        <v>2</v>
      </c>
      <c r="L62">
        <v>68</v>
      </c>
      <c r="M62" s="1">
        <v>44166</v>
      </c>
      <c r="N62">
        <v>0</v>
      </c>
      <c r="O62" t="s">
        <v>102</v>
      </c>
      <c r="P62" t="s">
        <v>102</v>
      </c>
      <c r="Q62">
        <v>1.7</v>
      </c>
      <c r="R62" t="s">
        <v>40</v>
      </c>
      <c r="T62">
        <v>27.17</v>
      </c>
      <c r="U62" t="s">
        <v>1208</v>
      </c>
      <c r="V62" t="s">
        <v>76</v>
      </c>
      <c r="X62" t="s">
        <v>76</v>
      </c>
      <c r="Y62" s="1">
        <v>44728</v>
      </c>
      <c r="Z62">
        <v>16</v>
      </c>
      <c r="AA62" t="s">
        <v>78</v>
      </c>
      <c r="AB62">
        <v>102.46983333333333</v>
      </c>
      <c r="AC62">
        <v>15</v>
      </c>
      <c r="AD62" s="1">
        <v>44747</v>
      </c>
      <c r="AE62">
        <v>11</v>
      </c>
      <c r="AF62" t="s">
        <v>311</v>
      </c>
      <c r="AG62">
        <v>4</v>
      </c>
      <c r="AH62" t="s">
        <v>78</v>
      </c>
      <c r="AI62">
        <v>0.51</v>
      </c>
      <c r="AJ62" s="1">
        <v>44781</v>
      </c>
      <c r="AW62">
        <v>1.7</v>
      </c>
      <c r="AX62">
        <v>1.7</v>
      </c>
      <c r="AY62">
        <v>1</v>
      </c>
      <c r="AZ62">
        <v>3.1</v>
      </c>
      <c r="BA62">
        <v>2</v>
      </c>
      <c r="BB62" t="s">
        <v>35</v>
      </c>
      <c r="BC62" t="s">
        <v>35</v>
      </c>
      <c r="BD62" s="1">
        <v>44041</v>
      </c>
      <c r="BE62" s="1">
        <v>44166</v>
      </c>
      <c r="BF62" s="1">
        <v>44726</v>
      </c>
      <c r="BG62" s="1" t="s">
        <v>35</v>
      </c>
      <c r="BH62" t="s">
        <v>71</v>
      </c>
      <c r="BI62" s="1">
        <v>44085</v>
      </c>
      <c r="BK62">
        <v>1</v>
      </c>
      <c r="BL62">
        <v>1</v>
      </c>
      <c r="BM62">
        <v>1</v>
      </c>
      <c r="BO62">
        <v>1</v>
      </c>
      <c r="BQ62" t="s">
        <v>1174</v>
      </c>
      <c r="BR62" t="s">
        <v>40</v>
      </c>
    </row>
    <row r="63" spans="1:70" hidden="1" x14ac:dyDescent="0.25">
      <c r="A63" t="s">
        <v>886</v>
      </c>
      <c r="C63" t="s">
        <v>887</v>
      </c>
      <c r="D63">
        <v>0</v>
      </c>
      <c r="E63" s="5">
        <v>3</v>
      </c>
      <c r="F63" s="1">
        <v>44715</v>
      </c>
      <c r="G63" t="s">
        <v>71</v>
      </c>
      <c r="H63" t="s">
        <v>49</v>
      </c>
      <c r="I63" s="1" t="s">
        <v>72</v>
      </c>
      <c r="J63" t="s">
        <v>73</v>
      </c>
      <c r="K63" s="5">
        <v>2</v>
      </c>
      <c r="L63">
        <v>68</v>
      </c>
      <c r="M63" s="1">
        <v>44169</v>
      </c>
      <c r="N63">
        <v>0</v>
      </c>
      <c r="O63" t="s">
        <v>102</v>
      </c>
      <c r="Q63">
        <v>1.7</v>
      </c>
      <c r="R63" t="s">
        <v>40</v>
      </c>
      <c r="T63">
        <v>27.17</v>
      </c>
      <c r="U63" t="s">
        <v>1157</v>
      </c>
      <c r="V63" t="s">
        <v>1150</v>
      </c>
      <c r="Y63" s="1">
        <v>44728</v>
      </c>
      <c r="Z63">
        <v>16</v>
      </c>
      <c r="AA63" t="s">
        <v>78</v>
      </c>
      <c r="AB63">
        <v>23.368392857142858</v>
      </c>
      <c r="AC63">
        <v>15</v>
      </c>
      <c r="AD63" s="1">
        <v>44747</v>
      </c>
      <c r="AE63">
        <v>11</v>
      </c>
      <c r="AF63" t="s">
        <v>315</v>
      </c>
      <c r="AG63">
        <v>4</v>
      </c>
      <c r="AH63" t="s">
        <v>78</v>
      </c>
      <c r="AI63">
        <v>12.465</v>
      </c>
      <c r="AJ63" s="1">
        <v>44781</v>
      </c>
      <c r="AW63">
        <v>1.7</v>
      </c>
      <c r="AX63">
        <v>1.7</v>
      </c>
      <c r="AY63">
        <v>1</v>
      </c>
      <c r="AZ63">
        <v>3.1</v>
      </c>
      <c r="BA63">
        <v>2</v>
      </c>
      <c r="BB63" t="s">
        <v>35</v>
      </c>
      <c r="BC63" t="s">
        <v>35</v>
      </c>
      <c r="BD63" s="1">
        <v>44041</v>
      </c>
      <c r="BE63" s="1">
        <v>44166</v>
      </c>
      <c r="BF63" s="1">
        <v>44726</v>
      </c>
      <c r="BG63" s="1" t="s">
        <v>35</v>
      </c>
      <c r="BH63" t="s">
        <v>71</v>
      </c>
      <c r="BI63" s="1"/>
      <c r="BK63">
        <v>1</v>
      </c>
      <c r="BL63">
        <v>2</v>
      </c>
      <c r="BM63">
        <v>1</v>
      </c>
      <c r="BO63">
        <v>1</v>
      </c>
      <c r="BQ63" t="s">
        <v>1174</v>
      </c>
      <c r="BR63" t="s">
        <v>40</v>
      </c>
    </row>
    <row r="64" spans="1:70" x14ac:dyDescent="0.25">
      <c r="A64" t="s">
        <v>888</v>
      </c>
      <c r="C64" t="s">
        <v>889</v>
      </c>
      <c r="D64">
        <v>1</v>
      </c>
      <c r="E64" s="5">
        <v>3</v>
      </c>
      <c r="F64" s="1">
        <v>44715</v>
      </c>
      <c r="G64" t="s">
        <v>71</v>
      </c>
      <c r="H64" t="s">
        <v>49</v>
      </c>
      <c r="I64" s="1" t="s">
        <v>72</v>
      </c>
      <c r="J64" t="s">
        <v>73</v>
      </c>
      <c r="K64" s="5">
        <v>2</v>
      </c>
      <c r="L64">
        <v>63</v>
      </c>
      <c r="M64" s="1">
        <v>44271</v>
      </c>
      <c r="N64" t="s">
        <v>74</v>
      </c>
      <c r="O64" t="s">
        <v>102</v>
      </c>
      <c r="P64" t="s">
        <v>102</v>
      </c>
      <c r="Q64">
        <v>70.2</v>
      </c>
      <c r="R64" t="s">
        <v>40</v>
      </c>
      <c r="T64">
        <v>27.6</v>
      </c>
      <c r="U64" t="s">
        <v>1207</v>
      </c>
      <c r="V64" t="s">
        <v>119</v>
      </c>
      <c r="X64" t="s">
        <v>119</v>
      </c>
      <c r="Y64" s="1">
        <v>44728</v>
      </c>
      <c r="Z64">
        <v>16</v>
      </c>
      <c r="AA64" t="s">
        <v>78</v>
      </c>
      <c r="AB64">
        <v>20.69038461538462</v>
      </c>
      <c r="AC64">
        <v>15</v>
      </c>
      <c r="AD64" s="1">
        <v>44747</v>
      </c>
      <c r="AE64">
        <v>11</v>
      </c>
      <c r="AF64" t="s">
        <v>1158</v>
      </c>
      <c r="AG64">
        <v>4</v>
      </c>
      <c r="AH64" t="s">
        <v>78</v>
      </c>
      <c r="AI64">
        <v>0.85</v>
      </c>
      <c r="AJ64" s="1">
        <v>44781</v>
      </c>
      <c r="AW64">
        <v>70.2</v>
      </c>
      <c r="AX64">
        <v>70.2</v>
      </c>
      <c r="AY64">
        <v>2</v>
      </c>
      <c r="AZ64">
        <v>4.5</v>
      </c>
      <c r="BA64">
        <v>3.8</v>
      </c>
      <c r="BB64" t="s">
        <v>35</v>
      </c>
      <c r="BC64" t="s">
        <v>35</v>
      </c>
      <c r="BD64" s="1">
        <v>44020</v>
      </c>
      <c r="BE64" s="1" t="s">
        <v>40</v>
      </c>
      <c r="BF64" s="1">
        <v>44524</v>
      </c>
      <c r="BG64" s="1" t="s">
        <v>71</v>
      </c>
      <c r="BH64">
        <v>0</v>
      </c>
      <c r="BI64" s="1" t="s">
        <v>1172</v>
      </c>
      <c r="BK64">
        <v>0</v>
      </c>
      <c r="BL64">
        <v>1</v>
      </c>
      <c r="BM64">
        <v>1</v>
      </c>
      <c r="BP64">
        <v>1</v>
      </c>
      <c r="BQ64" t="s">
        <v>1174</v>
      </c>
      <c r="BR64" t="s">
        <v>40</v>
      </c>
    </row>
    <row r="65" spans="1:70" hidden="1" x14ac:dyDescent="0.25">
      <c r="A65" t="s">
        <v>890</v>
      </c>
      <c r="C65" t="s">
        <v>891</v>
      </c>
      <c r="D65">
        <v>0</v>
      </c>
      <c r="E65" s="5">
        <v>3</v>
      </c>
      <c r="F65" s="1">
        <v>44715</v>
      </c>
      <c r="G65" t="s">
        <v>71</v>
      </c>
      <c r="H65" t="s">
        <v>49</v>
      </c>
      <c r="I65" s="1" t="s">
        <v>72</v>
      </c>
      <c r="J65" t="s">
        <v>73</v>
      </c>
      <c r="K65" s="5">
        <v>2</v>
      </c>
      <c r="L65">
        <v>63</v>
      </c>
      <c r="M65" s="1">
        <v>44452</v>
      </c>
      <c r="N65" t="s">
        <v>74</v>
      </c>
      <c r="O65" t="s">
        <v>102</v>
      </c>
      <c r="Q65">
        <v>70.2</v>
      </c>
      <c r="R65" t="s">
        <v>40</v>
      </c>
      <c r="T65">
        <v>27.6</v>
      </c>
      <c r="U65" t="s">
        <v>1149</v>
      </c>
      <c r="V65" t="s">
        <v>74</v>
      </c>
      <c r="Y65" s="1">
        <v>44728</v>
      </c>
      <c r="Z65">
        <v>16</v>
      </c>
      <c r="AA65" t="s">
        <v>78</v>
      </c>
      <c r="AB65">
        <v>2.3796428571428572</v>
      </c>
      <c r="AC65">
        <v>6.6630000000000003</v>
      </c>
      <c r="AD65" s="1">
        <v>44747</v>
      </c>
      <c r="AE65">
        <v>11</v>
      </c>
      <c r="AF65" t="s">
        <v>321</v>
      </c>
      <c r="AG65">
        <v>4</v>
      </c>
      <c r="AH65" t="s">
        <v>78</v>
      </c>
      <c r="AI65">
        <v>8.6399999999999988</v>
      </c>
      <c r="AJ65" s="1">
        <v>44781</v>
      </c>
      <c r="AW65">
        <v>70.2</v>
      </c>
      <c r="AX65">
        <v>70.2</v>
      </c>
      <c r="AY65">
        <v>2</v>
      </c>
      <c r="AZ65">
        <v>4.5</v>
      </c>
      <c r="BA65">
        <v>3.8</v>
      </c>
      <c r="BB65" t="s">
        <v>35</v>
      </c>
      <c r="BC65" t="s">
        <v>35</v>
      </c>
      <c r="BD65" s="1">
        <v>44020</v>
      </c>
      <c r="BE65" s="1" t="s">
        <v>40</v>
      </c>
      <c r="BF65" s="1">
        <v>44524</v>
      </c>
      <c r="BG65" s="1" t="s">
        <v>71</v>
      </c>
      <c r="BH65">
        <v>0</v>
      </c>
      <c r="BI65" s="1">
        <v>44404</v>
      </c>
      <c r="BK65">
        <v>1</v>
      </c>
      <c r="BL65">
        <v>2</v>
      </c>
      <c r="BM65">
        <v>1</v>
      </c>
      <c r="BP65">
        <v>1</v>
      </c>
      <c r="BQ65" t="s">
        <v>1174</v>
      </c>
      <c r="BR65" t="s">
        <v>40</v>
      </c>
    </row>
    <row r="66" spans="1:70" x14ac:dyDescent="0.25">
      <c r="A66" t="s">
        <v>899</v>
      </c>
      <c r="C66" t="s">
        <v>900</v>
      </c>
      <c r="D66">
        <v>1</v>
      </c>
      <c r="E66" s="5">
        <v>3</v>
      </c>
      <c r="F66" s="1">
        <v>44715</v>
      </c>
      <c r="G66" t="s">
        <v>71</v>
      </c>
      <c r="H66" t="s">
        <v>49</v>
      </c>
      <c r="I66" s="1" t="s">
        <v>72</v>
      </c>
      <c r="J66" t="s">
        <v>73</v>
      </c>
      <c r="K66" s="5">
        <v>1</v>
      </c>
      <c r="L66">
        <v>74</v>
      </c>
      <c r="M66" s="1">
        <v>44301</v>
      </c>
      <c r="N66" t="s">
        <v>102</v>
      </c>
      <c r="O66" t="s">
        <v>74</v>
      </c>
      <c r="P66" t="s">
        <v>74</v>
      </c>
      <c r="Q66">
        <v>28.8</v>
      </c>
      <c r="R66" t="s">
        <v>40</v>
      </c>
      <c r="T66">
        <v>29.6</v>
      </c>
      <c r="U66" t="s">
        <v>1162</v>
      </c>
      <c r="V66" t="s">
        <v>76</v>
      </c>
      <c r="X66" t="s">
        <v>76</v>
      </c>
      <c r="Y66" s="1">
        <v>44728</v>
      </c>
      <c r="Z66">
        <v>17</v>
      </c>
      <c r="AA66" t="s">
        <v>78</v>
      </c>
      <c r="AB66">
        <v>36.505714285714284</v>
      </c>
      <c r="AC66">
        <v>15</v>
      </c>
      <c r="AD66" s="1">
        <v>44753</v>
      </c>
      <c r="AE66">
        <v>12</v>
      </c>
      <c r="AF66" t="s">
        <v>1163</v>
      </c>
      <c r="AG66">
        <v>4</v>
      </c>
      <c r="AH66" t="s">
        <v>78</v>
      </c>
      <c r="AI66">
        <v>1.31</v>
      </c>
      <c r="AJ66" s="1">
        <v>44781</v>
      </c>
      <c r="AW66">
        <v>28.8</v>
      </c>
      <c r="AX66">
        <v>28.8</v>
      </c>
      <c r="AY66">
        <v>3</v>
      </c>
      <c r="AZ66">
        <v>1.5</v>
      </c>
      <c r="BA66">
        <v>1.3</v>
      </c>
      <c r="BB66" t="s">
        <v>35</v>
      </c>
      <c r="BC66" t="s">
        <v>35</v>
      </c>
      <c r="BD66" s="1">
        <v>44169</v>
      </c>
      <c r="BE66" s="1">
        <v>44386</v>
      </c>
      <c r="BF66" s="1">
        <v>44722</v>
      </c>
      <c r="BG66" s="1" t="s">
        <v>35</v>
      </c>
      <c r="BH66">
        <v>0</v>
      </c>
      <c r="BI66" s="1">
        <v>44204</v>
      </c>
      <c r="BK66">
        <v>1</v>
      </c>
      <c r="BL66">
        <v>1</v>
      </c>
      <c r="BM66">
        <v>1</v>
      </c>
      <c r="BO66">
        <v>1</v>
      </c>
      <c r="BQ66" t="s">
        <v>1174</v>
      </c>
      <c r="BR66" t="s">
        <v>40</v>
      </c>
    </row>
    <row r="67" spans="1:70" hidden="1" x14ac:dyDescent="0.25">
      <c r="A67" t="s">
        <v>901</v>
      </c>
      <c r="C67" t="s">
        <v>902</v>
      </c>
      <c r="D67">
        <v>0</v>
      </c>
      <c r="E67" s="5">
        <v>3.6</v>
      </c>
      <c r="F67" s="1">
        <v>44715</v>
      </c>
      <c r="G67" t="s">
        <v>71</v>
      </c>
      <c r="H67" t="s">
        <v>49</v>
      </c>
      <c r="I67" s="1" t="s">
        <v>72</v>
      </c>
      <c r="J67" t="s">
        <v>73</v>
      </c>
      <c r="K67" s="5">
        <v>1</v>
      </c>
      <c r="L67">
        <v>74</v>
      </c>
      <c r="M67" s="1">
        <v>44386</v>
      </c>
      <c r="N67" t="s">
        <v>102</v>
      </c>
      <c r="O67" t="s">
        <v>74</v>
      </c>
      <c r="Q67">
        <v>28.8</v>
      </c>
      <c r="R67" t="s">
        <v>40</v>
      </c>
      <c r="T67">
        <v>29.6</v>
      </c>
      <c r="U67" t="s">
        <v>1162</v>
      </c>
      <c r="V67" t="s">
        <v>1150</v>
      </c>
      <c r="Y67" s="1">
        <v>44728</v>
      </c>
      <c r="Z67">
        <v>17</v>
      </c>
      <c r="AA67" t="s">
        <v>78</v>
      </c>
      <c r="AB67">
        <v>59.722499999999989</v>
      </c>
      <c r="AC67">
        <v>15</v>
      </c>
      <c r="AD67" s="1">
        <v>44753</v>
      </c>
      <c r="AE67">
        <v>12</v>
      </c>
      <c r="AF67" t="s">
        <v>293</v>
      </c>
      <c r="AG67">
        <v>4</v>
      </c>
      <c r="AH67" t="s">
        <v>78</v>
      </c>
      <c r="AI67">
        <v>2.77</v>
      </c>
      <c r="AJ67" s="1">
        <v>44781</v>
      </c>
      <c r="AW67">
        <v>28.8</v>
      </c>
      <c r="AX67">
        <v>28.8</v>
      </c>
      <c r="AY67">
        <v>3</v>
      </c>
      <c r="AZ67">
        <v>1.5</v>
      </c>
      <c r="BA67">
        <v>1.3</v>
      </c>
      <c r="BB67" t="s">
        <v>35</v>
      </c>
      <c r="BC67" t="s">
        <v>35</v>
      </c>
      <c r="BD67" s="1">
        <v>44169</v>
      </c>
      <c r="BE67" s="1">
        <v>44386</v>
      </c>
      <c r="BF67" s="1">
        <v>44722</v>
      </c>
      <c r="BG67" s="1" t="s">
        <v>35</v>
      </c>
      <c r="BH67">
        <v>0</v>
      </c>
      <c r="BI67" s="1">
        <v>44375</v>
      </c>
      <c r="BK67">
        <v>1</v>
      </c>
      <c r="BL67">
        <v>2</v>
      </c>
      <c r="BM67">
        <v>1</v>
      </c>
      <c r="BO67">
        <v>1</v>
      </c>
      <c r="BQ67" t="s">
        <v>1174</v>
      </c>
      <c r="BR67" t="s">
        <v>40</v>
      </c>
    </row>
    <row r="68" spans="1:70" hidden="1" x14ac:dyDescent="0.25">
      <c r="A68" t="s">
        <v>903</v>
      </c>
      <c r="C68" t="s">
        <v>904</v>
      </c>
      <c r="D68">
        <v>0</v>
      </c>
      <c r="E68" s="5">
        <v>3.6</v>
      </c>
      <c r="F68" s="1">
        <v>44715</v>
      </c>
      <c r="G68" t="s">
        <v>71</v>
      </c>
      <c r="H68" t="s">
        <v>49</v>
      </c>
      <c r="I68" s="1" t="s">
        <v>72</v>
      </c>
      <c r="J68" t="s">
        <v>73</v>
      </c>
      <c r="K68" s="5">
        <v>1</v>
      </c>
      <c r="L68">
        <v>74</v>
      </c>
      <c r="M68" s="1">
        <v>44392</v>
      </c>
      <c r="N68" t="s">
        <v>102</v>
      </c>
      <c r="O68" t="s">
        <v>74</v>
      </c>
      <c r="Q68">
        <v>28.8</v>
      </c>
      <c r="R68" t="s">
        <v>40</v>
      </c>
      <c r="T68">
        <v>29.6</v>
      </c>
      <c r="U68" t="s">
        <v>1162</v>
      </c>
      <c r="V68" t="s">
        <v>1150</v>
      </c>
      <c r="Y68" s="1">
        <v>44728</v>
      </c>
      <c r="Z68">
        <v>17</v>
      </c>
      <c r="AA68" t="s">
        <v>78</v>
      </c>
      <c r="AB68">
        <v>6.4577777777777774</v>
      </c>
      <c r="AC68">
        <v>15</v>
      </c>
      <c r="AD68" s="1">
        <v>44753</v>
      </c>
      <c r="AE68">
        <v>12</v>
      </c>
      <c r="AF68" t="s">
        <v>326</v>
      </c>
      <c r="AG68">
        <v>4</v>
      </c>
      <c r="AH68" t="s">
        <v>78</v>
      </c>
      <c r="AI68">
        <v>3.4350000000000001</v>
      </c>
      <c r="AJ68" s="1">
        <v>44781</v>
      </c>
      <c r="AW68">
        <v>28.8</v>
      </c>
      <c r="AX68">
        <v>28.8</v>
      </c>
      <c r="AY68">
        <v>3</v>
      </c>
      <c r="AZ68">
        <v>1.5</v>
      </c>
      <c r="BA68">
        <v>1.3</v>
      </c>
      <c r="BB68" t="s">
        <v>35</v>
      </c>
      <c r="BC68" t="s">
        <v>35</v>
      </c>
      <c r="BD68" s="1">
        <v>44169</v>
      </c>
      <c r="BE68" s="1">
        <v>44386</v>
      </c>
      <c r="BF68" s="1">
        <v>44722</v>
      </c>
      <c r="BG68" s="1" t="s">
        <v>35</v>
      </c>
      <c r="BH68">
        <v>0</v>
      </c>
      <c r="BI68" s="1"/>
      <c r="BK68">
        <v>1</v>
      </c>
      <c r="BL68">
        <v>3</v>
      </c>
      <c r="BM68">
        <v>1</v>
      </c>
      <c r="BO68">
        <v>1</v>
      </c>
      <c r="BQ68" t="s">
        <v>1174</v>
      </c>
      <c r="BR68" t="s">
        <v>40</v>
      </c>
    </row>
    <row r="69" spans="1:70" x14ac:dyDescent="0.25">
      <c r="A69" t="s">
        <v>139</v>
      </c>
      <c r="B69">
        <v>1</v>
      </c>
      <c r="C69" t="s">
        <v>140</v>
      </c>
      <c r="D69">
        <v>1</v>
      </c>
      <c r="E69">
        <v>3.8</v>
      </c>
      <c r="F69" s="1">
        <v>44435</v>
      </c>
      <c r="G69" t="s">
        <v>71</v>
      </c>
      <c r="H69" t="s">
        <v>49</v>
      </c>
      <c r="I69" t="s">
        <v>72</v>
      </c>
      <c r="J69" t="s">
        <v>73</v>
      </c>
      <c r="K69">
        <v>2</v>
      </c>
      <c r="L69">
        <v>67</v>
      </c>
      <c r="M69" s="1">
        <v>44280</v>
      </c>
      <c r="N69" t="s">
        <v>110</v>
      </c>
      <c r="O69">
        <v>6</v>
      </c>
      <c r="P69" t="s">
        <v>102</v>
      </c>
      <c r="Q69">
        <v>3.3</v>
      </c>
      <c r="R69" t="s">
        <v>40</v>
      </c>
      <c r="T69">
        <v>22.69</v>
      </c>
      <c r="U69" t="s">
        <v>61</v>
      </c>
      <c r="V69" t="s">
        <v>119</v>
      </c>
      <c r="X69" t="s">
        <v>119</v>
      </c>
      <c r="Y69" s="1">
        <v>44456</v>
      </c>
      <c r="Z69">
        <v>3</v>
      </c>
      <c r="AA69" t="s">
        <v>78</v>
      </c>
      <c r="AB69">
        <v>11.10171053</v>
      </c>
      <c r="AC69">
        <v>15</v>
      </c>
      <c r="AD69" s="1">
        <v>44473</v>
      </c>
      <c r="AE69">
        <v>2</v>
      </c>
      <c r="AF69" t="s">
        <v>141</v>
      </c>
      <c r="AG69">
        <v>4</v>
      </c>
      <c r="AH69" t="s">
        <v>44</v>
      </c>
      <c r="AI69">
        <v>1.97</v>
      </c>
      <c r="AJ69" s="1">
        <v>44510</v>
      </c>
      <c r="AK69">
        <v>12285837960</v>
      </c>
      <c r="AL69">
        <v>121641960</v>
      </c>
      <c r="AM69">
        <v>2.2000000000000001E-3</v>
      </c>
      <c r="AN69">
        <v>42.79</v>
      </c>
      <c r="AO69">
        <v>96.08</v>
      </c>
      <c r="AP69">
        <v>91.78</v>
      </c>
      <c r="AQ69" t="s">
        <v>110</v>
      </c>
      <c r="AR69" t="s">
        <v>1055</v>
      </c>
      <c r="AS69">
        <v>7.5</v>
      </c>
      <c r="AT69" t="s">
        <v>71</v>
      </c>
      <c r="AU69" t="s">
        <v>71</v>
      </c>
      <c r="AV69">
        <v>2</v>
      </c>
      <c r="AW69">
        <v>3.3</v>
      </c>
      <c r="AX69">
        <v>3.3</v>
      </c>
      <c r="AY69">
        <v>1</v>
      </c>
      <c r="AZ69">
        <v>4.9000000000000004</v>
      </c>
      <c r="BA69">
        <v>2</v>
      </c>
      <c r="BB69" t="s">
        <v>112</v>
      </c>
      <c r="BC69" t="s">
        <v>39</v>
      </c>
      <c r="BD69" s="1">
        <v>44275</v>
      </c>
      <c r="BE69" s="1"/>
      <c r="BF69" s="1">
        <v>44466</v>
      </c>
      <c r="BG69" s="1" t="s">
        <v>39</v>
      </c>
      <c r="BH69">
        <v>0</v>
      </c>
      <c r="BI69" s="1">
        <v>44307</v>
      </c>
      <c r="BJ69" t="s">
        <v>1177</v>
      </c>
      <c r="BK69">
        <v>0</v>
      </c>
      <c r="BL69">
        <v>1</v>
      </c>
      <c r="BQ69" t="s">
        <v>1174</v>
      </c>
      <c r="BR69" t="s">
        <v>40</v>
      </c>
    </row>
    <row r="70" spans="1:70" x14ac:dyDescent="0.25">
      <c r="A70" t="s">
        <v>905</v>
      </c>
      <c r="C70" t="s">
        <v>906</v>
      </c>
      <c r="D70">
        <v>1</v>
      </c>
      <c r="E70" s="5">
        <v>3</v>
      </c>
      <c r="F70" s="1">
        <v>44715</v>
      </c>
      <c r="G70" t="s">
        <v>71</v>
      </c>
      <c r="H70" t="s">
        <v>49</v>
      </c>
      <c r="I70" s="1" t="s">
        <v>72</v>
      </c>
      <c r="J70" t="s">
        <v>73</v>
      </c>
      <c r="K70" s="5">
        <v>2</v>
      </c>
      <c r="L70">
        <v>66</v>
      </c>
      <c r="M70" s="1">
        <v>44452</v>
      </c>
      <c r="N70" t="s">
        <v>102</v>
      </c>
      <c r="O70" t="s">
        <v>74</v>
      </c>
      <c r="P70" t="s">
        <v>74</v>
      </c>
      <c r="Q70">
        <v>9.4</v>
      </c>
      <c r="R70" t="s">
        <v>40</v>
      </c>
      <c r="T70">
        <v>28.85</v>
      </c>
      <c r="U70" t="s">
        <v>123</v>
      </c>
      <c r="V70" t="s">
        <v>131</v>
      </c>
      <c r="X70" t="s">
        <v>131</v>
      </c>
      <c r="Y70" s="1">
        <v>44728</v>
      </c>
      <c r="Z70">
        <v>17</v>
      </c>
      <c r="AA70" t="s">
        <v>78</v>
      </c>
      <c r="AB70">
        <v>3.710999999999999</v>
      </c>
      <c r="AC70">
        <v>11.132999999999997</v>
      </c>
      <c r="AD70" s="1">
        <v>44753</v>
      </c>
      <c r="AE70">
        <v>12</v>
      </c>
      <c r="AF70" t="s">
        <v>330</v>
      </c>
      <c r="AG70">
        <v>4</v>
      </c>
      <c r="AH70" t="s">
        <v>78</v>
      </c>
      <c r="AI70">
        <v>2.5249999999999999</v>
      </c>
      <c r="AJ70" s="1">
        <v>44781</v>
      </c>
      <c r="AW70">
        <v>9.4</v>
      </c>
      <c r="AX70">
        <v>9.4</v>
      </c>
      <c r="AY70">
        <v>1</v>
      </c>
      <c r="AZ70">
        <v>2.2999999999999998</v>
      </c>
      <c r="BA70">
        <v>1.8</v>
      </c>
      <c r="BB70" t="s">
        <v>35</v>
      </c>
      <c r="BC70" t="s">
        <v>35</v>
      </c>
      <c r="BD70" s="1">
        <v>44426</v>
      </c>
      <c r="BE70" s="1">
        <v>44652</v>
      </c>
      <c r="BF70" s="1">
        <v>44727</v>
      </c>
      <c r="BG70" s="1" t="s">
        <v>35</v>
      </c>
      <c r="BH70">
        <v>0</v>
      </c>
      <c r="BI70" s="1" t="s">
        <v>1172</v>
      </c>
      <c r="BK70">
        <v>0</v>
      </c>
      <c r="BL70">
        <v>1</v>
      </c>
      <c r="BM70">
        <v>1</v>
      </c>
      <c r="BO70">
        <v>1</v>
      </c>
      <c r="BP70">
        <v>1</v>
      </c>
      <c r="BQ70" t="s">
        <v>1174</v>
      </c>
      <c r="BR70" t="s">
        <v>40</v>
      </c>
    </row>
    <row r="71" spans="1:70" x14ac:dyDescent="0.25">
      <c r="A71" t="s">
        <v>281</v>
      </c>
      <c r="B71">
        <v>3.3436382950926102E-2</v>
      </c>
      <c r="C71" t="s">
        <v>282</v>
      </c>
      <c r="D71">
        <v>1</v>
      </c>
      <c r="E71">
        <v>4.8</v>
      </c>
      <c r="F71" s="1">
        <v>44503</v>
      </c>
      <c r="G71" t="s">
        <v>35</v>
      </c>
      <c r="H71" t="s">
        <v>36</v>
      </c>
      <c r="I71" t="s">
        <v>37</v>
      </c>
      <c r="J71" t="s">
        <v>38</v>
      </c>
      <c r="K71">
        <v>1</v>
      </c>
      <c r="L71">
        <v>59</v>
      </c>
      <c r="M71" s="1">
        <v>42887</v>
      </c>
      <c r="N71" t="s">
        <v>40</v>
      </c>
      <c r="O71" t="s">
        <v>40</v>
      </c>
      <c r="Q71" t="s">
        <v>40</v>
      </c>
      <c r="R71" t="s">
        <v>283</v>
      </c>
      <c r="S71" t="s">
        <v>789</v>
      </c>
      <c r="T71">
        <v>23</v>
      </c>
      <c r="U71" t="s">
        <v>41</v>
      </c>
      <c r="V71" t="s">
        <v>131</v>
      </c>
      <c r="W71" t="s">
        <v>325</v>
      </c>
      <c r="X71" t="s">
        <v>1220</v>
      </c>
      <c r="Y71" s="1">
        <v>44515</v>
      </c>
      <c r="Z71">
        <v>6</v>
      </c>
      <c r="AA71" t="s">
        <v>78</v>
      </c>
      <c r="AB71">
        <v>1.8278125000000001</v>
      </c>
      <c r="AC71">
        <v>8.8000000000000007</v>
      </c>
      <c r="AD71" s="1">
        <v>44533</v>
      </c>
      <c r="AE71">
        <v>5</v>
      </c>
      <c r="AF71" t="s">
        <v>286</v>
      </c>
      <c r="AG71">
        <v>4</v>
      </c>
      <c r="AH71" t="s">
        <v>44</v>
      </c>
      <c r="AI71">
        <v>9.68</v>
      </c>
      <c r="AJ71" s="1">
        <v>44551</v>
      </c>
      <c r="AK71">
        <v>7906255558</v>
      </c>
      <c r="AL71">
        <v>78279758</v>
      </c>
      <c r="AM71">
        <v>41.97</v>
      </c>
      <c r="AN71">
        <v>58.03</v>
      </c>
      <c r="AO71">
        <v>97.31</v>
      </c>
      <c r="AP71">
        <v>92.99</v>
      </c>
      <c r="AQ71" t="s">
        <v>37</v>
      </c>
      <c r="AR71" t="s">
        <v>46</v>
      </c>
      <c r="AS71">
        <v>-1.46101115297929</v>
      </c>
      <c r="AT71" t="s">
        <v>35</v>
      </c>
      <c r="AU71" t="s">
        <v>35</v>
      </c>
      <c r="AV71">
        <v>1</v>
      </c>
      <c r="AW71" t="s">
        <v>40</v>
      </c>
      <c r="AX71" t="s">
        <v>40</v>
      </c>
      <c r="AY71" t="s">
        <v>40</v>
      </c>
      <c r="AZ71" t="s">
        <v>40</v>
      </c>
      <c r="BA71" t="s">
        <v>40</v>
      </c>
      <c r="BB71" t="s">
        <v>40</v>
      </c>
      <c r="BC71" t="s">
        <v>40</v>
      </c>
      <c r="BD71" s="1" t="s">
        <v>40</v>
      </c>
      <c r="BE71" s="1" t="s">
        <v>40</v>
      </c>
      <c r="BF71" s="1" t="s">
        <v>40</v>
      </c>
      <c r="BG71" s="1" t="s">
        <v>40</v>
      </c>
      <c r="BH71" t="s">
        <v>40</v>
      </c>
      <c r="BI71" s="1" t="s">
        <v>1120</v>
      </c>
      <c r="BL71">
        <v>1</v>
      </c>
      <c r="BQ71" t="s">
        <v>1174</v>
      </c>
      <c r="BR71" t="s">
        <v>40</v>
      </c>
    </row>
    <row r="72" spans="1:70" x14ac:dyDescent="0.25">
      <c r="A72" t="s">
        <v>287</v>
      </c>
      <c r="B72">
        <v>0.19474561901652099</v>
      </c>
      <c r="C72" t="s">
        <v>288</v>
      </c>
      <c r="D72">
        <v>1</v>
      </c>
      <c r="E72">
        <v>5</v>
      </c>
      <c r="F72" s="1">
        <v>44503</v>
      </c>
      <c r="G72" t="s">
        <v>35</v>
      </c>
      <c r="H72" t="s">
        <v>36</v>
      </c>
      <c r="I72" t="s">
        <v>37</v>
      </c>
      <c r="J72" t="s">
        <v>38</v>
      </c>
      <c r="K72">
        <v>2</v>
      </c>
      <c r="L72">
        <v>61</v>
      </c>
      <c r="M72" s="1">
        <v>41835</v>
      </c>
      <c r="N72" t="s">
        <v>40</v>
      </c>
      <c r="O72" t="s">
        <v>40</v>
      </c>
      <c r="Q72" t="s">
        <v>40</v>
      </c>
      <c r="R72" t="s">
        <v>43</v>
      </c>
      <c r="T72">
        <v>26</v>
      </c>
      <c r="U72" t="s">
        <v>41</v>
      </c>
      <c r="V72" t="s">
        <v>76</v>
      </c>
      <c r="X72" t="s">
        <v>76</v>
      </c>
      <c r="Y72" s="1">
        <v>44515</v>
      </c>
      <c r="Z72">
        <v>6</v>
      </c>
      <c r="AA72" t="s">
        <v>78</v>
      </c>
      <c r="AB72">
        <v>5.2565</v>
      </c>
      <c r="AC72">
        <v>15</v>
      </c>
      <c r="AD72" s="1">
        <v>44533</v>
      </c>
      <c r="AE72">
        <v>5</v>
      </c>
      <c r="AF72" t="s">
        <v>289</v>
      </c>
      <c r="AG72">
        <v>4</v>
      </c>
      <c r="AH72" t="s">
        <v>44</v>
      </c>
      <c r="AI72">
        <v>20.8</v>
      </c>
      <c r="AJ72" s="1">
        <v>44551</v>
      </c>
      <c r="AK72">
        <v>9570254596</v>
      </c>
      <c r="AL72">
        <v>94754996</v>
      </c>
      <c r="AM72">
        <v>42.62</v>
      </c>
      <c r="AN72">
        <v>57.38</v>
      </c>
      <c r="AO72">
        <v>97.35</v>
      </c>
      <c r="AP72">
        <v>93.01</v>
      </c>
      <c r="AQ72" t="s">
        <v>37</v>
      </c>
      <c r="AR72" t="s">
        <v>53</v>
      </c>
      <c r="AS72">
        <v>-0.61646539967870495</v>
      </c>
      <c r="AT72" t="s">
        <v>35</v>
      </c>
      <c r="AU72" t="s">
        <v>35</v>
      </c>
      <c r="AV72">
        <v>2</v>
      </c>
      <c r="AW72" t="s">
        <v>40</v>
      </c>
      <c r="AX72" t="s">
        <v>40</v>
      </c>
      <c r="AY72" t="s">
        <v>40</v>
      </c>
      <c r="AZ72" t="s">
        <v>40</v>
      </c>
      <c r="BA72" t="s">
        <v>40</v>
      </c>
      <c r="BB72" t="s">
        <v>40</v>
      </c>
      <c r="BC72" t="s">
        <v>40</v>
      </c>
      <c r="BD72" s="1" t="s">
        <v>40</v>
      </c>
      <c r="BE72" s="1" t="s">
        <v>40</v>
      </c>
      <c r="BF72" s="1" t="s">
        <v>40</v>
      </c>
      <c r="BG72" s="1" t="s">
        <v>40</v>
      </c>
      <c r="BH72" t="s">
        <v>40</v>
      </c>
      <c r="BI72" s="1" t="s">
        <v>1120</v>
      </c>
      <c r="BL72">
        <v>1</v>
      </c>
      <c r="BQ72" t="s">
        <v>1174</v>
      </c>
      <c r="BR72" t="s">
        <v>40</v>
      </c>
    </row>
    <row r="73" spans="1:70" x14ac:dyDescent="0.25">
      <c r="A73" t="s">
        <v>290</v>
      </c>
      <c r="B73">
        <v>1.08497215873599E-2</v>
      </c>
      <c r="C73" t="s">
        <v>291</v>
      </c>
      <c r="D73">
        <v>1</v>
      </c>
      <c r="E73">
        <v>4.8</v>
      </c>
      <c r="F73" s="1">
        <v>44503</v>
      </c>
      <c r="G73" t="s">
        <v>35</v>
      </c>
      <c r="H73" t="s">
        <v>36</v>
      </c>
      <c r="I73" t="s">
        <v>37</v>
      </c>
      <c r="J73" t="s">
        <v>38</v>
      </c>
      <c r="K73">
        <v>2</v>
      </c>
      <c r="L73">
        <v>71</v>
      </c>
      <c r="M73" s="1">
        <v>42513</v>
      </c>
      <c r="N73" t="s">
        <v>40</v>
      </c>
      <c r="O73" t="s">
        <v>40</v>
      </c>
      <c r="Q73" t="s">
        <v>40</v>
      </c>
      <c r="R73" t="s">
        <v>292</v>
      </c>
      <c r="S73" t="s">
        <v>788</v>
      </c>
      <c r="T73">
        <v>24</v>
      </c>
      <c r="U73" t="s">
        <v>41</v>
      </c>
      <c r="V73" t="s">
        <v>76</v>
      </c>
      <c r="X73" t="s">
        <v>76</v>
      </c>
      <c r="Y73" s="1">
        <v>44515</v>
      </c>
      <c r="Z73">
        <v>6</v>
      </c>
      <c r="AA73" t="s">
        <v>78</v>
      </c>
      <c r="AB73">
        <v>2.0762499999999999</v>
      </c>
      <c r="AC73">
        <v>10</v>
      </c>
      <c r="AD73" s="1">
        <v>44540</v>
      </c>
      <c r="AE73">
        <v>6</v>
      </c>
      <c r="AF73" t="s">
        <v>293</v>
      </c>
      <c r="AG73">
        <v>4</v>
      </c>
      <c r="AH73" t="s">
        <v>44</v>
      </c>
      <c r="AI73">
        <v>7.0449999999999999</v>
      </c>
      <c r="AJ73" s="1">
        <v>44551</v>
      </c>
      <c r="AK73">
        <v>8559185612</v>
      </c>
      <c r="AL73">
        <v>84744412</v>
      </c>
      <c r="AM73">
        <v>41.93</v>
      </c>
      <c r="AN73">
        <v>58.07</v>
      </c>
      <c r="AO73">
        <v>97.61</v>
      </c>
      <c r="AP73">
        <v>93.54</v>
      </c>
      <c r="AQ73" t="s">
        <v>37</v>
      </c>
      <c r="AR73" t="s">
        <v>53</v>
      </c>
      <c r="AS73">
        <v>-1.95984368359072</v>
      </c>
      <c r="AT73" t="s">
        <v>35</v>
      </c>
      <c r="AU73" t="s">
        <v>35</v>
      </c>
      <c r="AV73">
        <v>2</v>
      </c>
      <c r="AW73" t="s">
        <v>40</v>
      </c>
      <c r="AX73" t="s">
        <v>40</v>
      </c>
      <c r="AY73" t="s">
        <v>40</v>
      </c>
      <c r="AZ73" t="s">
        <v>40</v>
      </c>
      <c r="BA73" t="s">
        <v>40</v>
      </c>
      <c r="BB73" t="s">
        <v>40</v>
      </c>
      <c r="BC73" t="s">
        <v>40</v>
      </c>
      <c r="BD73" s="1" t="s">
        <v>40</v>
      </c>
      <c r="BE73" s="1" t="s">
        <v>40</v>
      </c>
      <c r="BF73" s="1" t="s">
        <v>40</v>
      </c>
      <c r="BG73" s="1" t="s">
        <v>40</v>
      </c>
      <c r="BH73" t="s">
        <v>40</v>
      </c>
      <c r="BI73" s="1" t="s">
        <v>1120</v>
      </c>
      <c r="BL73">
        <v>1</v>
      </c>
      <c r="BQ73" t="s">
        <v>1174</v>
      </c>
      <c r="BR73" t="s">
        <v>40</v>
      </c>
    </row>
    <row r="74" spans="1:70" x14ac:dyDescent="0.25">
      <c r="A74" t="s">
        <v>294</v>
      </c>
      <c r="B74">
        <v>4.8940842050772503E-3</v>
      </c>
      <c r="C74" t="s">
        <v>295</v>
      </c>
      <c r="D74">
        <v>1</v>
      </c>
      <c r="E74">
        <v>4.8</v>
      </c>
      <c r="F74" s="1">
        <v>44503</v>
      </c>
      <c r="G74" t="s">
        <v>35</v>
      </c>
      <c r="H74" t="s">
        <v>36</v>
      </c>
      <c r="I74" t="s">
        <v>37</v>
      </c>
      <c r="J74" t="s">
        <v>38</v>
      </c>
      <c r="K74">
        <v>2</v>
      </c>
      <c r="L74">
        <v>62</v>
      </c>
      <c r="M74" s="1">
        <v>42675</v>
      </c>
      <c r="N74" t="s">
        <v>40</v>
      </c>
      <c r="O74" t="s">
        <v>40</v>
      </c>
      <c r="Q74" t="s">
        <v>40</v>
      </c>
      <c r="R74" t="s">
        <v>296</v>
      </c>
      <c r="S74" t="s">
        <v>789</v>
      </c>
      <c r="T74">
        <v>23</v>
      </c>
      <c r="U74" t="s">
        <v>41</v>
      </c>
      <c r="V74" t="s">
        <v>76</v>
      </c>
      <c r="X74" t="s">
        <v>76</v>
      </c>
      <c r="Y74" s="1">
        <v>44515</v>
      </c>
      <c r="Z74">
        <v>6</v>
      </c>
      <c r="AA74" t="s">
        <v>78</v>
      </c>
      <c r="AB74">
        <v>4.7623958330000002</v>
      </c>
      <c r="AC74">
        <v>15</v>
      </c>
      <c r="AD74" s="1">
        <v>44533</v>
      </c>
      <c r="AE74">
        <v>5</v>
      </c>
      <c r="AF74" t="s">
        <v>297</v>
      </c>
      <c r="AG74">
        <v>4</v>
      </c>
      <c r="AH74" t="s">
        <v>44</v>
      </c>
      <c r="AI74">
        <v>12</v>
      </c>
      <c r="AJ74" s="1">
        <v>44551</v>
      </c>
      <c r="AK74">
        <v>10508392288</v>
      </c>
      <c r="AL74">
        <v>104043488</v>
      </c>
      <c r="AM74">
        <v>41.62</v>
      </c>
      <c r="AN74">
        <v>58.38</v>
      </c>
      <c r="AO74">
        <v>97.14</v>
      </c>
      <c r="AP74">
        <v>92.63</v>
      </c>
      <c r="AQ74" t="s">
        <v>37</v>
      </c>
      <c r="AR74" t="s">
        <v>53</v>
      </c>
      <c r="AS74">
        <v>-2.3081978707537099</v>
      </c>
      <c r="AT74" t="s">
        <v>35</v>
      </c>
      <c r="AU74" t="s">
        <v>35</v>
      </c>
      <c r="AV74">
        <v>2</v>
      </c>
      <c r="AW74" t="s">
        <v>40</v>
      </c>
      <c r="AX74" t="s">
        <v>40</v>
      </c>
      <c r="AY74" t="s">
        <v>40</v>
      </c>
      <c r="AZ74" t="s">
        <v>40</v>
      </c>
      <c r="BA74" t="s">
        <v>40</v>
      </c>
      <c r="BB74" t="s">
        <v>40</v>
      </c>
      <c r="BC74" t="s">
        <v>40</v>
      </c>
      <c r="BD74" s="1" t="s">
        <v>40</v>
      </c>
      <c r="BE74" s="1" t="s">
        <v>40</v>
      </c>
      <c r="BF74" s="1" t="s">
        <v>40</v>
      </c>
      <c r="BG74" s="1" t="s">
        <v>40</v>
      </c>
      <c r="BH74" t="s">
        <v>40</v>
      </c>
      <c r="BI74" s="1" t="s">
        <v>1120</v>
      </c>
      <c r="BL74">
        <v>1</v>
      </c>
      <c r="BQ74" t="s">
        <v>1174</v>
      </c>
      <c r="BR74" t="s">
        <v>40</v>
      </c>
    </row>
    <row r="75" spans="1:70" x14ac:dyDescent="0.25">
      <c r="A75" t="s">
        <v>298</v>
      </c>
      <c r="B75">
        <v>6.7908901492007498E-2</v>
      </c>
      <c r="C75" t="s">
        <v>299</v>
      </c>
      <c r="D75">
        <v>1</v>
      </c>
      <c r="E75">
        <v>4.8</v>
      </c>
      <c r="F75" s="1">
        <v>44503</v>
      </c>
      <c r="G75" t="s">
        <v>35</v>
      </c>
      <c r="H75" t="s">
        <v>36</v>
      </c>
      <c r="I75" t="s">
        <v>37</v>
      </c>
      <c r="J75" t="s">
        <v>38</v>
      </c>
      <c r="K75">
        <v>2</v>
      </c>
      <c r="L75">
        <v>63</v>
      </c>
      <c r="M75" s="1">
        <v>43783</v>
      </c>
      <c r="N75" t="s">
        <v>40</v>
      </c>
      <c r="O75" t="s">
        <v>40</v>
      </c>
      <c r="Q75" t="s">
        <v>40</v>
      </c>
      <c r="R75" t="s">
        <v>300</v>
      </c>
      <c r="T75">
        <v>33.25</v>
      </c>
      <c r="U75" t="s">
        <v>41</v>
      </c>
      <c r="V75" t="s">
        <v>76</v>
      </c>
      <c r="X75" t="s">
        <v>76</v>
      </c>
      <c r="Y75" s="1">
        <v>44515</v>
      </c>
      <c r="Z75">
        <v>6</v>
      </c>
      <c r="AA75" t="s">
        <v>78</v>
      </c>
      <c r="AB75">
        <v>3.1946875000000001</v>
      </c>
      <c r="AC75">
        <v>15</v>
      </c>
      <c r="AD75" s="1">
        <v>44533</v>
      </c>
      <c r="AE75">
        <v>7</v>
      </c>
      <c r="AF75" t="s">
        <v>301</v>
      </c>
      <c r="AG75">
        <v>4</v>
      </c>
      <c r="AH75" t="s">
        <v>44</v>
      </c>
      <c r="AI75">
        <v>6.99</v>
      </c>
      <c r="AJ75" s="1">
        <v>44551</v>
      </c>
      <c r="AK75">
        <v>9944763000</v>
      </c>
      <c r="AL75">
        <v>98463000</v>
      </c>
      <c r="AM75">
        <v>41.72</v>
      </c>
      <c r="AN75">
        <v>58.28</v>
      </c>
      <c r="AO75">
        <v>97.56</v>
      </c>
      <c r="AP75">
        <v>93.47</v>
      </c>
      <c r="AQ75" t="s">
        <v>37</v>
      </c>
      <c r="AR75" t="s">
        <v>53</v>
      </c>
      <c r="AS75">
        <v>-1.1375316551828401</v>
      </c>
      <c r="AT75" t="s">
        <v>35</v>
      </c>
      <c r="AU75" t="s">
        <v>35</v>
      </c>
      <c r="AV75">
        <v>2</v>
      </c>
      <c r="AW75" t="s">
        <v>40</v>
      </c>
      <c r="AX75" t="s">
        <v>40</v>
      </c>
      <c r="AY75" t="s">
        <v>40</v>
      </c>
      <c r="AZ75" t="s">
        <v>40</v>
      </c>
      <c r="BA75" t="s">
        <v>40</v>
      </c>
      <c r="BB75" t="s">
        <v>40</v>
      </c>
      <c r="BC75" t="s">
        <v>40</v>
      </c>
      <c r="BD75" s="1" t="s">
        <v>40</v>
      </c>
      <c r="BE75" s="1" t="s">
        <v>40</v>
      </c>
      <c r="BF75" s="1" t="s">
        <v>40</v>
      </c>
      <c r="BG75" s="1" t="s">
        <v>40</v>
      </c>
      <c r="BH75" t="s">
        <v>40</v>
      </c>
      <c r="BI75" s="1" t="s">
        <v>1120</v>
      </c>
      <c r="BL75">
        <v>1</v>
      </c>
      <c r="BQ75" t="s">
        <v>1174</v>
      </c>
      <c r="BR75" t="s">
        <v>40</v>
      </c>
    </row>
    <row r="76" spans="1:70" x14ac:dyDescent="0.25">
      <c r="A76" t="s">
        <v>302</v>
      </c>
      <c r="B76">
        <v>3.9524784161828301E-3</v>
      </c>
      <c r="C76" t="s">
        <v>303</v>
      </c>
      <c r="D76">
        <v>1</v>
      </c>
      <c r="E76">
        <v>5</v>
      </c>
      <c r="F76" s="1">
        <v>44503</v>
      </c>
      <c r="G76" t="s">
        <v>35</v>
      </c>
      <c r="H76" t="s">
        <v>36</v>
      </c>
      <c r="I76" t="s">
        <v>37</v>
      </c>
      <c r="J76" t="s">
        <v>38</v>
      </c>
      <c r="K76">
        <v>2</v>
      </c>
      <c r="L76">
        <v>54</v>
      </c>
      <c r="M76" s="1">
        <v>42836</v>
      </c>
      <c r="N76" t="s">
        <v>40</v>
      </c>
      <c r="O76" t="s">
        <v>40</v>
      </c>
      <c r="Q76" t="s">
        <v>40</v>
      </c>
      <c r="R76" t="s">
        <v>43</v>
      </c>
      <c r="T76">
        <v>24</v>
      </c>
      <c r="U76" t="s">
        <v>41</v>
      </c>
      <c r="V76" t="s">
        <v>175</v>
      </c>
      <c r="W76" t="s">
        <v>88</v>
      </c>
      <c r="X76" t="s">
        <v>1221</v>
      </c>
      <c r="Y76" s="1">
        <v>44515</v>
      </c>
      <c r="Z76">
        <v>6</v>
      </c>
      <c r="AA76" t="s">
        <v>78</v>
      </c>
      <c r="AB76">
        <v>3.2363</v>
      </c>
      <c r="AC76">
        <v>15</v>
      </c>
      <c r="AD76" s="1">
        <v>44533</v>
      </c>
      <c r="AE76">
        <v>5</v>
      </c>
      <c r="AF76" t="s">
        <v>304</v>
      </c>
      <c r="AG76">
        <v>4</v>
      </c>
      <c r="AH76" t="s">
        <v>44</v>
      </c>
      <c r="AI76">
        <v>19</v>
      </c>
      <c r="AJ76" s="1">
        <v>44551</v>
      </c>
      <c r="AK76">
        <v>6460046456</v>
      </c>
      <c r="AL76">
        <v>63960856</v>
      </c>
      <c r="AM76">
        <v>41.66</v>
      </c>
      <c r="AN76">
        <v>58.34</v>
      </c>
      <c r="AO76">
        <v>97.36</v>
      </c>
      <c r="AP76">
        <v>92.99</v>
      </c>
      <c r="AQ76" t="s">
        <v>37</v>
      </c>
      <c r="AR76" t="s">
        <v>53</v>
      </c>
      <c r="AS76">
        <v>-2.4014105521740898</v>
      </c>
      <c r="AT76" t="s">
        <v>35</v>
      </c>
      <c r="AU76" t="s">
        <v>35</v>
      </c>
      <c r="AV76">
        <v>2</v>
      </c>
      <c r="AW76" t="s">
        <v>40</v>
      </c>
      <c r="AX76" t="s">
        <v>40</v>
      </c>
      <c r="AY76" t="s">
        <v>40</v>
      </c>
      <c r="AZ76" t="s">
        <v>40</v>
      </c>
      <c r="BA76" t="s">
        <v>40</v>
      </c>
      <c r="BB76" t="s">
        <v>40</v>
      </c>
      <c r="BC76" t="s">
        <v>40</v>
      </c>
      <c r="BD76" s="1" t="s">
        <v>40</v>
      </c>
      <c r="BE76" s="1" t="s">
        <v>40</v>
      </c>
      <c r="BF76" s="1" t="s">
        <v>40</v>
      </c>
      <c r="BG76" s="1" t="s">
        <v>40</v>
      </c>
      <c r="BH76" t="s">
        <v>40</v>
      </c>
      <c r="BI76" s="1" t="s">
        <v>1120</v>
      </c>
      <c r="BL76">
        <v>1</v>
      </c>
      <c r="BQ76" t="s">
        <v>1174</v>
      </c>
      <c r="BR76" t="s">
        <v>40</v>
      </c>
    </row>
    <row r="77" spans="1:70" hidden="1" x14ac:dyDescent="0.25">
      <c r="A77" t="s">
        <v>907</v>
      </c>
      <c r="C77" t="s">
        <v>908</v>
      </c>
      <c r="D77">
        <v>0</v>
      </c>
      <c r="E77" s="5">
        <v>3</v>
      </c>
      <c r="F77" s="1">
        <v>44715</v>
      </c>
      <c r="G77" t="s">
        <v>71</v>
      </c>
      <c r="H77" t="s">
        <v>49</v>
      </c>
      <c r="I77" s="1" t="s">
        <v>72</v>
      </c>
      <c r="J77" t="s">
        <v>73</v>
      </c>
      <c r="K77" s="5">
        <v>2</v>
      </c>
      <c r="L77">
        <v>66</v>
      </c>
      <c r="M77" s="1">
        <v>44545</v>
      </c>
      <c r="N77" t="s">
        <v>102</v>
      </c>
      <c r="O77" t="s">
        <v>74</v>
      </c>
      <c r="Q77">
        <v>9.4</v>
      </c>
      <c r="R77" t="s">
        <v>40</v>
      </c>
      <c r="T77">
        <v>28.85</v>
      </c>
      <c r="U77" t="s">
        <v>123</v>
      </c>
      <c r="V77" t="s">
        <v>102</v>
      </c>
      <c r="Y77" s="1">
        <v>44728</v>
      </c>
      <c r="Z77">
        <v>17</v>
      </c>
      <c r="AA77" t="s">
        <v>78</v>
      </c>
      <c r="AB77">
        <v>5.0475000000000012</v>
      </c>
      <c r="AC77">
        <v>14.133000000000003</v>
      </c>
      <c r="AD77" s="1">
        <v>44753</v>
      </c>
      <c r="AE77">
        <v>12</v>
      </c>
      <c r="AF77" t="s">
        <v>334</v>
      </c>
      <c r="AG77">
        <v>4</v>
      </c>
      <c r="AH77" t="s">
        <v>78</v>
      </c>
      <c r="AI77">
        <v>0.64</v>
      </c>
      <c r="AJ77" s="1">
        <v>44781</v>
      </c>
      <c r="AW77">
        <v>9.4</v>
      </c>
      <c r="AX77">
        <v>9.4</v>
      </c>
      <c r="AY77">
        <v>1</v>
      </c>
      <c r="AZ77">
        <v>2.2999999999999998</v>
      </c>
      <c r="BA77">
        <v>1.8</v>
      </c>
      <c r="BB77" t="s">
        <v>35</v>
      </c>
      <c r="BC77" t="s">
        <v>35</v>
      </c>
      <c r="BD77" s="1">
        <v>44426</v>
      </c>
      <c r="BE77" s="1">
        <v>44652</v>
      </c>
      <c r="BF77" s="1">
        <v>44727</v>
      </c>
      <c r="BG77" s="1" t="s">
        <v>35</v>
      </c>
      <c r="BH77">
        <v>0</v>
      </c>
      <c r="BI77" s="1">
        <v>44508</v>
      </c>
      <c r="BK77">
        <v>1</v>
      </c>
      <c r="BL77">
        <v>2</v>
      </c>
      <c r="BM77">
        <v>1</v>
      </c>
      <c r="BO77">
        <v>1</v>
      </c>
      <c r="BP77">
        <v>1</v>
      </c>
      <c r="BQ77" t="s">
        <v>1174</v>
      </c>
      <c r="BR77" t="s">
        <v>40</v>
      </c>
    </row>
    <row r="78" spans="1:70" x14ac:dyDescent="0.25">
      <c r="A78" t="s">
        <v>308</v>
      </c>
      <c r="B78">
        <v>4.0626190166990796E-3</v>
      </c>
      <c r="C78" t="s">
        <v>309</v>
      </c>
      <c r="D78">
        <v>1</v>
      </c>
      <c r="E78">
        <v>4.8</v>
      </c>
      <c r="F78" s="1">
        <v>44503</v>
      </c>
      <c r="G78" t="s">
        <v>35</v>
      </c>
      <c r="H78" t="s">
        <v>36</v>
      </c>
      <c r="I78" t="s">
        <v>37</v>
      </c>
      <c r="J78" t="s">
        <v>38</v>
      </c>
      <c r="K78">
        <v>2</v>
      </c>
      <c r="L78">
        <v>54</v>
      </c>
      <c r="M78" s="1">
        <v>43671</v>
      </c>
      <c r="N78" t="s">
        <v>40</v>
      </c>
      <c r="O78" t="s">
        <v>40</v>
      </c>
      <c r="Q78" t="s">
        <v>40</v>
      </c>
      <c r="R78" t="s">
        <v>43</v>
      </c>
      <c r="T78">
        <v>22</v>
      </c>
      <c r="U78" t="s">
        <v>41</v>
      </c>
      <c r="V78" t="s">
        <v>131</v>
      </c>
      <c r="X78" t="s">
        <v>131</v>
      </c>
      <c r="Y78" s="1">
        <v>44515</v>
      </c>
      <c r="Z78">
        <v>6</v>
      </c>
      <c r="AA78" t="s">
        <v>78</v>
      </c>
      <c r="AB78">
        <v>4.123020833</v>
      </c>
      <c r="AC78">
        <v>15</v>
      </c>
      <c r="AD78" s="1">
        <v>44533</v>
      </c>
      <c r="AE78">
        <v>5</v>
      </c>
      <c r="AF78" t="s">
        <v>311</v>
      </c>
      <c r="AG78">
        <v>4</v>
      </c>
      <c r="AH78" t="s">
        <v>44</v>
      </c>
      <c r="AI78">
        <v>14.1</v>
      </c>
      <c r="AJ78" s="1">
        <v>44551</v>
      </c>
      <c r="AK78">
        <v>5139049478</v>
      </c>
      <c r="AL78">
        <v>50881678</v>
      </c>
      <c r="AM78">
        <v>41.03</v>
      </c>
      <c r="AN78">
        <v>58.97</v>
      </c>
      <c r="AO78">
        <v>96.73</v>
      </c>
      <c r="AP78">
        <v>91.91</v>
      </c>
      <c r="AQ78" t="s">
        <v>37</v>
      </c>
      <c r="AR78" t="s">
        <v>53</v>
      </c>
      <c r="AS78">
        <v>-2.3894259361813401</v>
      </c>
      <c r="AT78" t="s">
        <v>35</v>
      </c>
      <c r="AU78" t="s">
        <v>35</v>
      </c>
      <c r="AV78">
        <v>2</v>
      </c>
      <c r="AW78" t="s">
        <v>40</v>
      </c>
      <c r="AX78" t="s">
        <v>40</v>
      </c>
      <c r="AY78" t="s">
        <v>40</v>
      </c>
      <c r="AZ78" t="s">
        <v>40</v>
      </c>
      <c r="BA78" t="s">
        <v>40</v>
      </c>
      <c r="BB78" t="s">
        <v>40</v>
      </c>
      <c r="BC78" t="s">
        <v>40</v>
      </c>
      <c r="BD78" s="1" t="s">
        <v>40</v>
      </c>
      <c r="BE78" s="1" t="s">
        <v>40</v>
      </c>
      <c r="BF78" s="1" t="s">
        <v>40</v>
      </c>
      <c r="BG78" s="1" t="s">
        <v>40</v>
      </c>
      <c r="BH78" t="s">
        <v>40</v>
      </c>
      <c r="BI78" s="1" t="s">
        <v>1120</v>
      </c>
      <c r="BL78">
        <v>1</v>
      </c>
      <c r="BQ78" t="s">
        <v>1174</v>
      </c>
      <c r="BR78" t="s">
        <v>40</v>
      </c>
    </row>
    <row r="79" spans="1:70" x14ac:dyDescent="0.25">
      <c r="A79" t="s">
        <v>312</v>
      </c>
      <c r="B79" s="3">
        <v>8.7581281170563002E-4</v>
      </c>
      <c r="C79" t="s">
        <v>313</v>
      </c>
      <c r="D79">
        <v>1</v>
      </c>
      <c r="E79">
        <v>4.8</v>
      </c>
      <c r="F79" s="1">
        <v>44503</v>
      </c>
      <c r="G79" t="s">
        <v>35</v>
      </c>
      <c r="H79" t="s">
        <v>36</v>
      </c>
      <c r="I79" t="s">
        <v>37</v>
      </c>
      <c r="J79" t="s">
        <v>38</v>
      </c>
      <c r="K79">
        <v>1</v>
      </c>
      <c r="L79">
        <v>54</v>
      </c>
      <c r="M79" s="1">
        <v>43755</v>
      </c>
      <c r="N79" t="s">
        <v>40</v>
      </c>
      <c r="O79" t="s">
        <v>40</v>
      </c>
      <c r="Q79" t="s">
        <v>40</v>
      </c>
      <c r="R79" t="s">
        <v>314</v>
      </c>
      <c r="T79">
        <v>40.090000000000003</v>
      </c>
      <c r="U79" t="s">
        <v>41</v>
      </c>
      <c r="V79" t="s">
        <v>119</v>
      </c>
      <c r="X79" t="s">
        <v>57</v>
      </c>
      <c r="Y79" s="1">
        <v>44515</v>
      </c>
      <c r="Z79">
        <v>6</v>
      </c>
      <c r="AA79" t="s">
        <v>78</v>
      </c>
      <c r="AB79">
        <v>2.341354167</v>
      </c>
      <c r="AC79">
        <v>11.2</v>
      </c>
      <c r="AD79" s="1">
        <v>44533</v>
      </c>
      <c r="AE79">
        <v>5</v>
      </c>
      <c r="AF79" t="s">
        <v>315</v>
      </c>
      <c r="AG79">
        <v>4</v>
      </c>
      <c r="AH79" t="s">
        <v>44</v>
      </c>
      <c r="AI79">
        <v>10.5</v>
      </c>
      <c r="AJ79" s="1">
        <v>44551</v>
      </c>
      <c r="AK79">
        <v>6854514682</v>
      </c>
      <c r="AL79">
        <v>67866482</v>
      </c>
      <c r="AM79">
        <v>41.69</v>
      </c>
      <c r="AN79">
        <v>58.31</v>
      </c>
      <c r="AO79">
        <v>97.29</v>
      </c>
      <c r="AP79">
        <v>92.93</v>
      </c>
      <c r="AQ79" t="s">
        <v>37</v>
      </c>
      <c r="AR79" t="s">
        <v>46</v>
      </c>
      <c r="AS79">
        <v>-3.0572081787501402</v>
      </c>
      <c r="AT79" t="s">
        <v>35</v>
      </c>
      <c r="AU79" t="s">
        <v>35</v>
      </c>
      <c r="AV79">
        <v>1</v>
      </c>
      <c r="AW79" t="s">
        <v>40</v>
      </c>
      <c r="AX79" t="s">
        <v>40</v>
      </c>
      <c r="AY79" t="s">
        <v>40</v>
      </c>
      <c r="AZ79" t="s">
        <v>40</v>
      </c>
      <c r="BA79" t="s">
        <v>40</v>
      </c>
      <c r="BB79" t="s">
        <v>40</v>
      </c>
      <c r="BC79" t="s">
        <v>40</v>
      </c>
      <c r="BD79" s="1" t="s">
        <v>40</v>
      </c>
      <c r="BE79" s="1" t="s">
        <v>40</v>
      </c>
      <c r="BF79" s="1" t="s">
        <v>40</v>
      </c>
      <c r="BG79" s="1" t="s">
        <v>40</v>
      </c>
      <c r="BH79" t="s">
        <v>40</v>
      </c>
      <c r="BI79" s="1" t="s">
        <v>1120</v>
      </c>
      <c r="BL79">
        <v>1</v>
      </c>
      <c r="BQ79" t="s">
        <v>1174</v>
      </c>
      <c r="BR79" t="s">
        <v>40</v>
      </c>
    </row>
    <row r="80" spans="1:70" x14ac:dyDescent="0.25">
      <c r="A80" t="s">
        <v>316</v>
      </c>
      <c r="B80">
        <v>1.9219201824612301E-3</v>
      </c>
      <c r="C80" t="s">
        <v>317</v>
      </c>
      <c r="D80">
        <v>1</v>
      </c>
      <c r="E80">
        <v>4.8</v>
      </c>
      <c r="F80" s="1">
        <v>44503</v>
      </c>
      <c r="G80" t="s">
        <v>35</v>
      </c>
      <c r="H80" t="s">
        <v>36</v>
      </c>
      <c r="I80" t="s">
        <v>37</v>
      </c>
      <c r="J80" t="s">
        <v>38</v>
      </c>
      <c r="K80">
        <v>2</v>
      </c>
      <c r="L80">
        <v>46</v>
      </c>
      <c r="M80" s="1">
        <v>43633</v>
      </c>
      <c r="N80" t="s">
        <v>40</v>
      </c>
      <c r="O80" t="s">
        <v>40</v>
      </c>
      <c r="Q80" t="s">
        <v>40</v>
      </c>
      <c r="R80" t="s">
        <v>318</v>
      </c>
      <c r="T80">
        <v>36</v>
      </c>
      <c r="U80" t="s">
        <v>41</v>
      </c>
      <c r="V80" t="s">
        <v>319</v>
      </c>
      <c r="X80" t="s">
        <v>319</v>
      </c>
      <c r="Y80" s="1">
        <v>44515</v>
      </c>
      <c r="Z80">
        <v>6</v>
      </c>
      <c r="AA80" t="s">
        <v>78</v>
      </c>
      <c r="AB80">
        <v>4.5298958330000003</v>
      </c>
      <c r="AC80">
        <v>15</v>
      </c>
      <c r="AD80" s="1">
        <v>44533</v>
      </c>
      <c r="AE80">
        <v>5</v>
      </c>
      <c r="AF80" t="s">
        <v>321</v>
      </c>
      <c r="AG80">
        <v>4</v>
      </c>
      <c r="AH80" t="s">
        <v>44</v>
      </c>
      <c r="AI80">
        <v>13.4</v>
      </c>
      <c r="AJ80" s="1">
        <v>44551</v>
      </c>
      <c r="AK80">
        <v>3599919164</v>
      </c>
      <c r="AL80">
        <v>35642764</v>
      </c>
      <c r="AM80">
        <v>41.99</v>
      </c>
      <c r="AN80">
        <v>58.01</v>
      </c>
      <c r="AO80">
        <v>97.45</v>
      </c>
      <c r="AP80">
        <v>93.22</v>
      </c>
      <c r="AQ80" t="s">
        <v>37</v>
      </c>
      <c r="AR80" t="s">
        <v>53</v>
      </c>
      <c r="AS80">
        <v>-2.7154291701339202</v>
      </c>
      <c r="AT80" t="s">
        <v>35</v>
      </c>
      <c r="AU80" t="s">
        <v>35</v>
      </c>
      <c r="AV80">
        <v>2</v>
      </c>
      <c r="AW80" t="s">
        <v>40</v>
      </c>
      <c r="AX80" t="s">
        <v>40</v>
      </c>
      <c r="AY80" t="s">
        <v>40</v>
      </c>
      <c r="AZ80" t="s">
        <v>40</v>
      </c>
      <c r="BA80" t="s">
        <v>40</v>
      </c>
      <c r="BB80" t="s">
        <v>40</v>
      </c>
      <c r="BC80" t="s">
        <v>40</v>
      </c>
      <c r="BD80" s="1" t="s">
        <v>40</v>
      </c>
      <c r="BE80" s="1" t="s">
        <v>40</v>
      </c>
      <c r="BF80" s="1" t="s">
        <v>40</v>
      </c>
      <c r="BG80" s="1" t="s">
        <v>40</v>
      </c>
      <c r="BH80" t="s">
        <v>40</v>
      </c>
      <c r="BI80" s="1" t="s">
        <v>1120</v>
      </c>
      <c r="BL80">
        <v>1</v>
      </c>
      <c r="BQ80" t="s">
        <v>1174</v>
      </c>
      <c r="BR80" t="s">
        <v>40</v>
      </c>
    </row>
    <row r="81" spans="1:70" x14ac:dyDescent="0.25">
      <c r="A81" t="s">
        <v>322</v>
      </c>
      <c r="B81" s="3">
        <v>4.3519237995780002E-4</v>
      </c>
      <c r="C81" t="s">
        <v>323</v>
      </c>
      <c r="D81">
        <v>1</v>
      </c>
      <c r="E81">
        <v>4.8</v>
      </c>
      <c r="F81" s="1">
        <v>44503</v>
      </c>
      <c r="G81" t="s">
        <v>35</v>
      </c>
      <c r="H81" t="s">
        <v>36</v>
      </c>
      <c r="I81" t="s">
        <v>37</v>
      </c>
      <c r="J81" t="s">
        <v>38</v>
      </c>
      <c r="K81">
        <v>2</v>
      </c>
      <c r="L81">
        <v>43</v>
      </c>
      <c r="M81" s="1">
        <v>42663</v>
      </c>
      <c r="N81" t="s">
        <v>40</v>
      </c>
      <c r="O81" t="s">
        <v>40</v>
      </c>
      <c r="Q81" t="s">
        <v>40</v>
      </c>
      <c r="R81" t="s">
        <v>324</v>
      </c>
      <c r="S81" t="s">
        <v>788</v>
      </c>
      <c r="T81">
        <v>40</v>
      </c>
      <c r="U81" t="s">
        <v>41</v>
      </c>
      <c r="V81" t="s">
        <v>131</v>
      </c>
      <c r="W81" t="s">
        <v>325</v>
      </c>
      <c r="X81" t="s">
        <v>1220</v>
      </c>
      <c r="Y81" s="1">
        <v>44515</v>
      </c>
      <c r="Z81">
        <v>6</v>
      </c>
      <c r="AA81" t="s">
        <v>78</v>
      </c>
      <c r="AB81">
        <v>3.307604167</v>
      </c>
      <c r="AC81">
        <v>15</v>
      </c>
      <c r="AD81" s="1">
        <v>44540</v>
      </c>
      <c r="AE81">
        <v>6</v>
      </c>
      <c r="AF81" t="s">
        <v>326</v>
      </c>
      <c r="AG81">
        <v>4</v>
      </c>
      <c r="AH81" t="s">
        <v>44</v>
      </c>
      <c r="AI81">
        <v>5.8550000000000004</v>
      </c>
      <c r="AJ81" s="1">
        <v>44551</v>
      </c>
      <c r="AK81">
        <v>9158716562</v>
      </c>
      <c r="AL81">
        <v>90680362</v>
      </c>
      <c r="AM81">
        <v>42.18</v>
      </c>
      <c r="AN81">
        <v>57.82</v>
      </c>
      <c r="AO81">
        <v>97.03</v>
      </c>
      <c r="AP81">
        <v>92.77</v>
      </c>
      <c r="AQ81" t="s">
        <v>37</v>
      </c>
      <c r="AR81" t="s">
        <v>53</v>
      </c>
      <c r="AS81">
        <v>-3.3611296747765098</v>
      </c>
      <c r="AT81" t="s">
        <v>35</v>
      </c>
      <c r="AU81" t="s">
        <v>35</v>
      </c>
      <c r="AV81">
        <v>2</v>
      </c>
      <c r="AW81" t="s">
        <v>40</v>
      </c>
      <c r="AX81" t="s">
        <v>40</v>
      </c>
      <c r="AY81" t="s">
        <v>40</v>
      </c>
      <c r="AZ81" t="s">
        <v>40</v>
      </c>
      <c r="BA81" t="s">
        <v>40</v>
      </c>
      <c r="BB81" t="s">
        <v>40</v>
      </c>
      <c r="BC81" t="s">
        <v>40</v>
      </c>
      <c r="BD81" s="1" t="s">
        <v>40</v>
      </c>
      <c r="BE81" s="1" t="s">
        <v>40</v>
      </c>
      <c r="BF81" s="1" t="s">
        <v>40</v>
      </c>
      <c r="BG81" s="1" t="s">
        <v>40</v>
      </c>
      <c r="BH81" t="s">
        <v>40</v>
      </c>
      <c r="BI81" s="1" t="s">
        <v>1120</v>
      </c>
      <c r="BL81">
        <v>1</v>
      </c>
      <c r="BQ81" t="s">
        <v>1174</v>
      </c>
      <c r="BR81" t="s">
        <v>40</v>
      </c>
    </row>
    <row r="82" spans="1:70" x14ac:dyDescent="0.25">
      <c r="A82" t="s">
        <v>327</v>
      </c>
      <c r="B82" s="3">
        <v>9.7880150684314998E-4</v>
      </c>
      <c r="C82" t="s">
        <v>328</v>
      </c>
      <c r="D82">
        <v>1</v>
      </c>
      <c r="E82">
        <v>5</v>
      </c>
      <c r="F82" s="1">
        <v>44503</v>
      </c>
      <c r="G82" t="s">
        <v>35</v>
      </c>
      <c r="H82" t="s">
        <v>36</v>
      </c>
      <c r="I82" t="s">
        <v>37</v>
      </c>
      <c r="J82" t="s">
        <v>38</v>
      </c>
      <c r="K82">
        <v>2</v>
      </c>
      <c r="L82">
        <v>38</v>
      </c>
      <c r="M82" s="1">
        <v>42550</v>
      </c>
      <c r="N82" t="s">
        <v>40</v>
      </c>
      <c r="O82" t="s">
        <v>40</v>
      </c>
      <c r="Q82" t="s">
        <v>40</v>
      </c>
      <c r="R82" t="s">
        <v>329</v>
      </c>
      <c r="S82" t="s">
        <v>788</v>
      </c>
      <c r="T82">
        <v>21</v>
      </c>
      <c r="U82" t="s">
        <v>41</v>
      </c>
      <c r="V82" t="s">
        <v>175</v>
      </c>
      <c r="W82" t="s">
        <v>325</v>
      </c>
      <c r="X82" t="s">
        <v>1222</v>
      </c>
      <c r="Y82" s="1">
        <v>44515</v>
      </c>
      <c r="Z82">
        <v>6</v>
      </c>
      <c r="AA82" t="s">
        <v>78</v>
      </c>
      <c r="AB82">
        <v>4.6631</v>
      </c>
      <c r="AC82">
        <v>15</v>
      </c>
      <c r="AD82" s="1">
        <v>44540</v>
      </c>
      <c r="AE82">
        <v>6</v>
      </c>
      <c r="AF82" t="s">
        <v>330</v>
      </c>
      <c r="AG82">
        <v>4</v>
      </c>
      <c r="AH82" t="s">
        <v>44</v>
      </c>
      <c r="AI82">
        <v>5.2649999999999997</v>
      </c>
      <c r="AJ82" s="1">
        <v>44551</v>
      </c>
      <c r="AK82">
        <v>9330284050</v>
      </c>
      <c r="AL82">
        <v>92379050</v>
      </c>
      <c r="AM82">
        <v>42.03</v>
      </c>
      <c r="AN82">
        <v>57.97</v>
      </c>
      <c r="AO82">
        <v>97.4</v>
      </c>
      <c r="AP82">
        <v>93.22</v>
      </c>
      <c r="AQ82" t="s">
        <v>37</v>
      </c>
      <c r="AR82" t="s">
        <v>53</v>
      </c>
      <c r="AS82">
        <v>-3.0088800744654498</v>
      </c>
      <c r="AT82" t="s">
        <v>35</v>
      </c>
      <c r="AU82" t="s">
        <v>35</v>
      </c>
      <c r="AV82">
        <v>2</v>
      </c>
      <c r="AW82" t="s">
        <v>40</v>
      </c>
      <c r="AX82" t="s">
        <v>40</v>
      </c>
      <c r="AY82" t="s">
        <v>40</v>
      </c>
      <c r="AZ82" t="s">
        <v>40</v>
      </c>
      <c r="BA82" t="s">
        <v>40</v>
      </c>
      <c r="BB82" t="s">
        <v>40</v>
      </c>
      <c r="BC82" t="s">
        <v>40</v>
      </c>
      <c r="BD82" s="1" t="s">
        <v>40</v>
      </c>
      <c r="BE82" s="1" t="s">
        <v>40</v>
      </c>
      <c r="BF82" s="1" t="s">
        <v>40</v>
      </c>
      <c r="BG82" s="1" t="s">
        <v>40</v>
      </c>
      <c r="BH82" t="s">
        <v>40</v>
      </c>
      <c r="BI82" s="1" t="s">
        <v>1120</v>
      </c>
      <c r="BL82">
        <v>1</v>
      </c>
      <c r="BQ82" t="s">
        <v>1174</v>
      </c>
      <c r="BR82" t="s">
        <v>40</v>
      </c>
    </row>
    <row r="83" spans="1:70" x14ac:dyDescent="0.25">
      <c r="A83" t="s">
        <v>331</v>
      </c>
      <c r="B83">
        <v>8.6442082292144794E-3</v>
      </c>
      <c r="C83" t="s">
        <v>332</v>
      </c>
      <c r="D83">
        <v>1</v>
      </c>
      <c r="E83">
        <v>5</v>
      </c>
      <c r="F83" s="1">
        <v>44503</v>
      </c>
      <c r="G83" t="s">
        <v>35</v>
      </c>
      <c r="H83" t="s">
        <v>36</v>
      </c>
      <c r="I83" t="s">
        <v>37</v>
      </c>
      <c r="J83" t="s">
        <v>38</v>
      </c>
      <c r="K83">
        <v>2</v>
      </c>
      <c r="L83">
        <v>31</v>
      </c>
      <c r="M83" s="1">
        <v>42387</v>
      </c>
      <c r="N83" t="s">
        <v>40</v>
      </c>
      <c r="O83" t="s">
        <v>40</v>
      </c>
      <c r="Q83" t="s">
        <v>40</v>
      </c>
      <c r="R83" t="s">
        <v>333</v>
      </c>
      <c r="S83" t="s">
        <v>788</v>
      </c>
      <c r="T83">
        <v>22</v>
      </c>
      <c r="U83" t="s">
        <v>41</v>
      </c>
      <c r="V83" t="s">
        <v>175</v>
      </c>
      <c r="W83" t="s">
        <v>325</v>
      </c>
      <c r="X83" t="s">
        <v>1222</v>
      </c>
      <c r="Y83" s="1">
        <v>44515</v>
      </c>
      <c r="Z83">
        <v>6</v>
      </c>
      <c r="AA83" t="s">
        <v>78</v>
      </c>
      <c r="AB83">
        <v>7.2984</v>
      </c>
      <c r="AC83">
        <v>15</v>
      </c>
      <c r="AD83" s="1">
        <v>44540</v>
      </c>
      <c r="AE83">
        <v>6</v>
      </c>
      <c r="AF83" t="s">
        <v>334</v>
      </c>
      <c r="AG83">
        <v>4</v>
      </c>
      <c r="AH83" t="s">
        <v>44</v>
      </c>
      <c r="AI83">
        <v>4.5049999999999999</v>
      </c>
      <c r="AJ83" s="1">
        <v>44551</v>
      </c>
      <c r="AK83">
        <v>7639606266</v>
      </c>
      <c r="AL83">
        <v>75639666</v>
      </c>
      <c r="AM83">
        <v>42.6</v>
      </c>
      <c r="AN83">
        <v>57.4</v>
      </c>
      <c r="AO83">
        <v>96.58</v>
      </c>
      <c r="AP83">
        <v>92.14</v>
      </c>
      <c r="AQ83" t="s">
        <v>37</v>
      </c>
      <c r="AR83" t="s">
        <v>53</v>
      </c>
      <c r="AS83">
        <v>-2.0595043281994299</v>
      </c>
      <c r="AT83" t="s">
        <v>35</v>
      </c>
      <c r="AU83" t="s">
        <v>35</v>
      </c>
      <c r="AV83">
        <v>2</v>
      </c>
      <c r="AW83" t="s">
        <v>40</v>
      </c>
      <c r="AX83" t="s">
        <v>40</v>
      </c>
      <c r="AY83" t="s">
        <v>40</v>
      </c>
      <c r="AZ83" t="s">
        <v>40</v>
      </c>
      <c r="BA83" t="s">
        <v>40</v>
      </c>
      <c r="BB83" t="s">
        <v>40</v>
      </c>
      <c r="BC83" t="s">
        <v>40</v>
      </c>
      <c r="BD83" s="1" t="s">
        <v>40</v>
      </c>
      <c r="BE83" s="1" t="s">
        <v>40</v>
      </c>
      <c r="BF83" s="1" t="s">
        <v>40</v>
      </c>
      <c r="BG83" s="1" t="s">
        <v>40</v>
      </c>
      <c r="BH83" t="s">
        <v>40</v>
      </c>
      <c r="BI83" s="1" t="s">
        <v>1120</v>
      </c>
      <c r="BL83">
        <v>1</v>
      </c>
      <c r="BQ83" t="s">
        <v>1174</v>
      </c>
      <c r="BR83" t="s">
        <v>40</v>
      </c>
    </row>
    <row r="84" spans="1:70" hidden="1" x14ac:dyDescent="0.25">
      <c r="A84" t="s">
        <v>909</v>
      </c>
      <c r="C84" t="s">
        <v>910</v>
      </c>
      <c r="D84">
        <v>0</v>
      </c>
      <c r="E84" s="5">
        <v>2.5</v>
      </c>
      <c r="F84" s="1">
        <v>44715</v>
      </c>
      <c r="G84" t="s">
        <v>71</v>
      </c>
      <c r="H84" t="s">
        <v>49</v>
      </c>
      <c r="I84" s="1" t="s">
        <v>72</v>
      </c>
      <c r="J84" t="s">
        <v>73</v>
      </c>
      <c r="K84" s="5">
        <v>2</v>
      </c>
      <c r="L84">
        <v>66</v>
      </c>
      <c r="M84" s="1">
        <v>44652</v>
      </c>
      <c r="N84" t="s">
        <v>102</v>
      </c>
      <c r="O84" t="s">
        <v>74</v>
      </c>
      <c r="Q84">
        <v>9.4</v>
      </c>
      <c r="R84" t="s">
        <v>40</v>
      </c>
      <c r="T84">
        <v>28.85</v>
      </c>
      <c r="U84" t="s">
        <v>123</v>
      </c>
      <c r="V84" t="s">
        <v>102</v>
      </c>
      <c r="Y84" s="1">
        <v>44728</v>
      </c>
      <c r="Z84">
        <v>17</v>
      </c>
      <c r="AA84" t="s">
        <v>78</v>
      </c>
      <c r="AB84">
        <v>41.697708333333338</v>
      </c>
      <c r="AC84">
        <v>15</v>
      </c>
      <c r="AD84" s="1">
        <v>44753</v>
      </c>
      <c r="AE84">
        <v>12</v>
      </c>
      <c r="AF84" t="s">
        <v>349</v>
      </c>
      <c r="AG84">
        <v>4</v>
      </c>
      <c r="AH84" t="s">
        <v>78</v>
      </c>
      <c r="AI84">
        <v>0.22</v>
      </c>
      <c r="AJ84" s="1">
        <v>44781</v>
      </c>
      <c r="AW84">
        <v>9.4</v>
      </c>
      <c r="AX84">
        <v>9.4</v>
      </c>
      <c r="AY84">
        <v>1</v>
      </c>
      <c r="AZ84">
        <v>2.2999999999999998</v>
      </c>
      <c r="BA84">
        <v>1.8</v>
      </c>
      <c r="BB84" t="s">
        <v>35</v>
      </c>
      <c r="BC84" t="s">
        <v>35</v>
      </c>
      <c r="BD84" s="1">
        <v>44426</v>
      </c>
      <c r="BE84" s="1">
        <v>44652</v>
      </c>
      <c r="BF84" s="1">
        <v>44727</v>
      </c>
      <c r="BG84" s="1" t="s">
        <v>35</v>
      </c>
      <c r="BH84">
        <v>0</v>
      </c>
      <c r="BI84" s="1"/>
      <c r="BK84">
        <v>1</v>
      </c>
      <c r="BL84">
        <v>3</v>
      </c>
      <c r="BM84">
        <v>1</v>
      </c>
      <c r="BO84">
        <v>1</v>
      </c>
      <c r="BP84">
        <v>1</v>
      </c>
      <c r="BQ84" t="s">
        <v>1174</v>
      </c>
      <c r="BR84" t="s">
        <v>40</v>
      </c>
    </row>
    <row r="85" spans="1:70" x14ac:dyDescent="0.25">
      <c r="A85" t="s">
        <v>338</v>
      </c>
      <c r="B85">
        <v>1.2905412259516099E-3</v>
      </c>
      <c r="C85" t="s">
        <v>339</v>
      </c>
      <c r="D85">
        <v>1</v>
      </c>
      <c r="E85">
        <v>5</v>
      </c>
      <c r="F85" s="1">
        <v>44503</v>
      </c>
      <c r="G85" t="s">
        <v>35</v>
      </c>
      <c r="H85" t="s">
        <v>36</v>
      </c>
      <c r="I85" t="s">
        <v>37</v>
      </c>
      <c r="J85" t="s">
        <v>38</v>
      </c>
      <c r="K85">
        <v>2</v>
      </c>
      <c r="L85">
        <v>27</v>
      </c>
      <c r="M85" s="1">
        <v>42534</v>
      </c>
      <c r="N85" t="s">
        <v>40</v>
      </c>
      <c r="O85" t="s">
        <v>40</v>
      </c>
      <c r="Q85" t="s">
        <v>40</v>
      </c>
      <c r="R85" t="s">
        <v>340</v>
      </c>
      <c r="S85" t="s">
        <v>788</v>
      </c>
      <c r="T85">
        <v>25</v>
      </c>
      <c r="U85" t="s">
        <v>41</v>
      </c>
      <c r="V85" t="s">
        <v>175</v>
      </c>
      <c r="W85" t="s">
        <v>325</v>
      </c>
      <c r="X85" t="s">
        <v>1222</v>
      </c>
      <c r="Y85" s="1">
        <v>41230</v>
      </c>
      <c r="Z85">
        <v>7</v>
      </c>
      <c r="AA85" t="s">
        <v>44</v>
      </c>
      <c r="AB85">
        <v>2.7462</v>
      </c>
      <c r="AC85">
        <v>13.7</v>
      </c>
      <c r="AD85" s="1">
        <v>44540</v>
      </c>
      <c r="AE85">
        <v>6</v>
      </c>
      <c r="AF85" t="s">
        <v>341</v>
      </c>
      <c r="AG85">
        <v>4</v>
      </c>
      <c r="AH85" t="s">
        <v>44</v>
      </c>
      <c r="AI85">
        <v>4.9800000000000004</v>
      </c>
      <c r="AJ85" s="1">
        <v>44551</v>
      </c>
      <c r="AK85">
        <v>5765887394</v>
      </c>
      <c r="AL85">
        <v>57087994</v>
      </c>
      <c r="AM85">
        <v>41.92</v>
      </c>
      <c r="AN85">
        <v>58.08</v>
      </c>
      <c r="AO85">
        <v>97.63</v>
      </c>
      <c r="AP85">
        <v>93.52</v>
      </c>
      <c r="AQ85" t="s">
        <v>37</v>
      </c>
      <c r="AR85" t="s">
        <v>53</v>
      </c>
      <c r="AS85">
        <v>-2.8886672805892499</v>
      </c>
      <c r="AT85" t="s">
        <v>35</v>
      </c>
      <c r="AU85" t="s">
        <v>35</v>
      </c>
      <c r="AV85">
        <v>2</v>
      </c>
      <c r="AW85" t="s">
        <v>40</v>
      </c>
      <c r="AX85" t="s">
        <v>40</v>
      </c>
      <c r="AY85" t="s">
        <v>40</v>
      </c>
      <c r="AZ85" t="s">
        <v>40</v>
      </c>
      <c r="BA85" t="s">
        <v>40</v>
      </c>
      <c r="BB85" t="s">
        <v>40</v>
      </c>
      <c r="BC85" t="s">
        <v>40</v>
      </c>
      <c r="BD85" s="1" t="s">
        <v>40</v>
      </c>
      <c r="BE85" s="1" t="s">
        <v>40</v>
      </c>
      <c r="BF85" s="1" t="s">
        <v>40</v>
      </c>
      <c r="BG85" s="1" t="s">
        <v>40</v>
      </c>
      <c r="BH85" t="s">
        <v>40</v>
      </c>
      <c r="BI85" s="1" t="s">
        <v>1120</v>
      </c>
      <c r="BL85">
        <v>1</v>
      </c>
      <c r="BQ85" t="s">
        <v>1174</v>
      </c>
      <c r="BR85" t="s">
        <v>40</v>
      </c>
    </row>
    <row r="86" spans="1:70" x14ac:dyDescent="0.25">
      <c r="A86" t="s">
        <v>342</v>
      </c>
      <c r="B86" s="3">
        <v>4.3012746605034999E-4</v>
      </c>
      <c r="C86" t="s">
        <v>343</v>
      </c>
      <c r="D86">
        <v>1</v>
      </c>
      <c r="E86">
        <v>5</v>
      </c>
      <c r="F86" s="1">
        <v>44503</v>
      </c>
      <c r="G86" t="s">
        <v>35</v>
      </c>
      <c r="H86" t="s">
        <v>36</v>
      </c>
      <c r="I86" t="s">
        <v>37</v>
      </c>
      <c r="J86" t="s">
        <v>38</v>
      </c>
      <c r="K86">
        <v>1</v>
      </c>
      <c r="L86">
        <v>61</v>
      </c>
      <c r="M86" s="1">
        <v>42376</v>
      </c>
      <c r="N86" t="s">
        <v>40</v>
      </c>
      <c r="O86" t="s">
        <v>40</v>
      </c>
      <c r="Q86" t="s">
        <v>40</v>
      </c>
      <c r="R86" t="s">
        <v>344</v>
      </c>
      <c r="S86" t="s">
        <v>788</v>
      </c>
      <c r="T86">
        <v>22</v>
      </c>
      <c r="U86" t="s">
        <v>41</v>
      </c>
      <c r="V86" t="s">
        <v>131</v>
      </c>
      <c r="X86" t="s">
        <v>131</v>
      </c>
      <c r="Y86" s="1">
        <v>41230</v>
      </c>
      <c r="Z86">
        <v>7</v>
      </c>
      <c r="AA86" t="s">
        <v>44</v>
      </c>
      <c r="AB86">
        <v>43.282600000000002</v>
      </c>
      <c r="AC86">
        <v>15</v>
      </c>
      <c r="AD86" s="1">
        <v>44540</v>
      </c>
      <c r="AE86">
        <v>6</v>
      </c>
      <c r="AF86" t="s">
        <v>346</v>
      </c>
      <c r="AG86">
        <v>4</v>
      </c>
      <c r="AH86" t="s">
        <v>44</v>
      </c>
      <c r="AI86">
        <v>4.7649999999999997</v>
      </c>
      <c r="AJ86" s="1">
        <v>44551</v>
      </c>
      <c r="AK86">
        <v>5668575308</v>
      </c>
      <c r="AL86">
        <v>56124508</v>
      </c>
      <c r="AM86">
        <v>42.87</v>
      </c>
      <c r="AN86">
        <v>57.13</v>
      </c>
      <c r="AO86">
        <v>97.44</v>
      </c>
      <c r="AP86">
        <v>93.31</v>
      </c>
      <c r="AQ86" t="s">
        <v>37</v>
      </c>
      <c r="AR86" t="s">
        <v>46</v>
      </c>
      <c r="AS86">
        <v>-3.36621598225189</v>
      </c>
      <c r="AT86" t="s">
        <v>35</v>
      </c>
      <c r="AU86" t="s">
        <v>35</v>
      </c>
      <c r="AV86">
        <v>1</v>
      </c>
      <c r="AW86" t="s">
        <v>40</v>
      </c>
      <c r="AX86" t="s">
        <v>40</v>
      </c>
      <c r="AY86" t="s">
        <v>40</v>
      </c>
      <c r="AZ86" t="s">
        <v>40</v>
      </c>
      <c r="BA86" t="s">
        <v>40</v>
      </c>
      <c r="BB86" t="s">
        <v>40</v>
      </c>
      <c r="BC86" t="s">
        <v>40</v>
      </c>
      <c r="BD86" s="1" t="s">
        <v>40</v>
      </c>
      <c r="BE86" s="1" t="s">
        <v>40</v>
      </c>
      <c r="BF86" s="1" t="s">
        <v>40</v>
      </c>
      <c r="BG86" s="1" t="s">
        <v>40</v>
      </c>
      <c r="BH86" t="s">
        <v>40</v>
      </c>
      <c r="BI86" s="1" t="s">
        <v>1120</v>
      </c>
      <c r="BL86">
        <v>1</v>
      </c>
      <c r="BQ86" t="s">
        <v>1174</v>
      </c>
      <c r="BR86" t="s">
        <v>40</v>
      </c>
    </row>
    <row r="87" spans="1:70" x14ac:dyDescent="0.25">
      <c r="A87" t="s">
        <v>347</v>
      </c>
      <c r="B87">
        <v>2.8287828159613299E-2</v>
      </c>
      <c r="C87" t="s">
        <v>348</v>
      </c>
      <c r="D87">
        <v>1</v>
      </c>
      <c r="E87">
        <v>5</v>
      </c>
      <c r="F87" s="1">
        <v>44503</v>
      </c>
      <c r="G87" t="s">
        <v>35</v>
      </c>
      <c r="H87" t="s">
        <v>36</v>
      </c>
      <c r="I87" t="s">
        <v>37</v>
      </c>
      <c r="J87" t="s">
        <v>38</v>
      </c>
      <c r="K87">
        <v>1</v>
      </c>
      <c r="L87">
        <v>81</v>
      </c>
      <c r="M87" s="1">
        <v>43255</v>
      </c>
      <c r="N87" t="s">
        <v>40</v>
      </c>
      <c r="O87" t="s">
        <v>40</v>
      </c>
      <c r="Q87" t="s">
        <v>40</v>
      </c>
      <c r="R87" t="s">
        <v>43</v>
      </c>
      <c r="T87">
        <v>32</v>
      </c>
      <c r="U87" t="s">
        <v>41</v>
      </c>
      <c r="V87" t="s">
        <v>76</v>
      </c>
      <c r="X87" t="s">
        <v>76</v>
      </c>
      <c r="Y87" s="1">
        <v>41230</v>
      </c>
      <c r="Z87">
        <v>7</v>
      </c>
      <c r="AA87" t="s">
        <v>44</v>
      </c>
      <c r="AB87">
        <v>10.7575</v>
      </c>
      <c r="AC87">
        <v>15</v>
      </c>
      <c r="AD87" s="1">
        <v>44540</v>
      </c>
      <c r="AE87">
        <v>6</v>
      </c>
      <c r="AF87" t="s">
        <v>349</v>
      </c>
      <c r="AG87">
        <v>4</v>
      </c>
      <c r="AH87" t="s">
        <v>44</v>
      </c>
      <c r="AI87">
        <v>4.41</v>
      </c>
      <c r="AJ87" s="1">
        <v>44551</v>
      </c>
      <c r="AK87">
        <v>7283236048</v>
      </c>
      <c r="AL87">
        <v>72111248</v>
      </c>
      <c r="AM87">
        <v>42.27</v>
      </c>
      <c r="AN87">
        <v>57.73</v>
      </c>
      <c r="AO87">
        <v>97.49</v>
      </c>
      <c r="AP87">
        <v>93.39</v>
      </c>
      <c r="AQ87" t="s">
        <v>37</v>
      </c>
      <c r="AR87" t="s">
        <v>46</v>
      </c>
      <c r="AS87">
        <v>-1.5359380376867899</v>
      </c>
      <c r="AT87" t="s">
        <v>35</v>
      </c>
      <c r="AU87" t="s">
        <v>35</v>
      </c>
      <c r="AV87">
        <v>1</v>
      </c>
      <c r="AW87" t="s">
        <v>40</v>
      </c>
      <c r="AX87" t="s">
        <v>40</v>
      </c>
      <c r="AY87" t="s">
        <v>40</v>
      </c>
      <c r="AZ87" t="s">
        <v>40</v>
      </c>
      <c r="BA87" t="s">
        <v>40</v>
      </c>
      <c r="BB87" t="s">
        <v>40</v>
      </c>
      <c r="BC87" t="s">
        <v>40</v>
      </c>
      <c r="BD87" s="1" t="s">
        <v>40</v>
      </c>
      <c r="BE87" s="1" t="s">
        <v>40</v>
      </c>
      <c r="BF87" s="1" t="s">
        <v>40</v>
      </c>
      <c r="BG87" s="1" t="s">
        <v>40</v>
      </c>
      <c r="BH87" t="s">
        <v>40</v>
      </c>
      <c r="BI87" s="1" t="s">
        <v>1120</v>
      </c>
      <c r="BL87">
        <v>1</v>
      </c>
      <c r="BQ87" t="s">
        <v>1174</v>
      </c>
      <c r="BR87" t="s">
        <v>40</v>
      </c>
    </row>
    <row r="88" spans="1:70" x14ac:dyDescent="0.25">
      <c r="A88" t="s">
        <v>350</v>
      </c>
      <c r="B88">
        <v>3.2341033274710298E-3</v>
      </c>
      <c r="C88" t="s">
        <v>351</v>
      </c>
      <c r="D88">
        <v>1</v>
      </c>
      <c r="E88">
        <v>4</v>
      </c>
      <c r="F88" s="1">
        <v>44503</v>
      </c>
      <c r="G88" t="s">
        <v>35</v>
      </c>
      <c r="H88" t="s">
        <v>36</v>
      </c>
      <c r="I88" t="s">
        <v>37</v>
      </c>
      <c r="J88" t="s">
        <v>38</v>
      </c>
      <c r="K88">
        <v>2</v>
      </c>
      <c r="L88">
        <v>60</v>
      </c>
      <c r="M88" s="1">
        <v>43851</v>
      </c>
      <c r="N88" t="s">
        <v>40</v>
      </c>
      <c r="O88" t="s">
        <v>40</v>
      </c>
      <c r="Q88" t="s">
        <v>40</v>
      </c>
      <c r="R88" t="s">
        <v>352</v>
      </c>
      <c r="S88" t="s">
        <v>788</v>
      </c>
      <c r="T88">
        <v>25.1</v>
      </c>
      <c r="U88" t="s">
        <v>41</v>
      </c>
      <c r="V88" t="s">
        <v>119</v>
      </c>
      <c r="X88" t="s">
        <v>57</v>
      </c>
      <c r="Y88" s="1">
        <v>41230</v>
      </c>
      <c r="Z88">
        <v>7</v>
      </c>
      <c r="AA88" t="s">
        <v>44</v>
      </c>
      <c r="AB88">
        <v>2.4868749999999999</v>
      </c>
      <c r="AC88">
        <v>9.9</v>
      </c>
      <c r="AD88" s="1">
        <v>44540</v>
      </c>
      <c r="AE88">
        <v>6</v>
      </c>
      <c r="AF88" t="s">
        <v>353</v>
      </c>
      <c r="AG88">
        <v>4</v>
      </c>
      <c r="AH88" t="s">
        <v>44</v>
      </c>
      <c r="AI88">
        <v>2.99</v>
      </c>
      <c r="AJ88" s="1">
        <v>44551</v>
      </c>
      <c r="AK88">
        <v>11225685804</v>
      </c>
      <c r="AL88">
        <v>111145404</v>
      </c>
      <c r="AM88">
        <v>41.64</v>
      </c>
      <c r="AN88">
        <v>58.36</v>
      </c>
      <c r="AO88">
        <v>97.71</v>
      </c>
      <c r="AP88">
        <v>93.69</v>
      </c>
      <c r="AQ88" t="s">
        <v>37</v>
      </c>
      <c r="AR88" t="s">
        <v>53</v>
      </c>
      <c r="AS88">
        <v>-2.4888392794123102</v>
      </c>
      <c r="AT88" t="s">
        <v>35</v>
      </c>
      <c r="AU88" t="s">
        <v>35</v>
      </c>
      <c r="AV88">
        <v>2</v>
      </c>
      <c r="AW88" t="s">
        <v>40</v>
      </c>
      <c r="AX88" t="s">
        <v>40</v>
      </c>
      <c r="AY88" t="s">
        <v>40</v>
      </c>
      <c r="AZ88" t="s">
        <v>40</v>
      </c>
      <c r="BA88" t="s">
        <v>40</v>
      </c>
      <c r="BB88" t="s">
        <v>40</v>
      </c>
      <c r="BC88" t="s">
        <v>40</v>
      </c>
      <c r="BD88" s="1" t="s">
        <v>40</v>
      </c>
      <c r="BE88" s="1" t="s">
        <v>40</v>
      </c>
      <c r="BF88" s="1" t="s">
        <v>40</v>
      </c>
      <c r="BG88" s="1" t="s">
        <v>40</v>
      </c>
      <c r="BH88" t="s">
        <v>40</v>
      </c>
      <c r="BI88" s="1" t="s">
        <v>1120</v>
      </c>
      <c r="BL88">
        <v>1</v>
      </c>
      <c r="BQ88" t="s">
        <v>1174</v>
      </c>
      <c r="BR88" t="s">
        <v>40</v>
      </c>
    </row>
    <row r="89" spans="1:70" x14ac:dyDescent="0.25">
      <c r="A89" t="s">
        <v>354</v>
      </c>
      <c r="B89">
        <v>2.8960441817256202E-3</v>
      </c>
      <c r="C89" t="s">
        <v>355</v>
      </c>
      <c r="D89">
        <v>1</v>
      </c>
      <c r="E89">
        <v>3.7</v>
      </c>
      <c r="F89" s="1">
        <v>44503</v>
      </c>
      <c r="G89" t="s">
        <v>35</v>
      </c>
      <c r="H89" t="s">
        <v>36</v>
      </c>
      <c r="I89" t="s">
        <v>37</v>
      </c>
      <c r="J89" t="s">
        <v>38</v>
      </c>
      <c r="K89">
        <v>2</v>
      </c>
      <c r="L89">
        <v>45</v>
      </c>
      <c r="M89" s="1">
        <v>42996</v>
      </c>
      <c r="N89" t="s">
        <v>40</v>
      </c>
      <c r="O89" t="s">
        <v>40</v>
      </c>
      <c r="Q89" t="s">
        <v>40</v>
      </c>
      <c r="R89" t="s">
        <v>356</v>
      </c>
      <c r="S89" t="s">
        <v>788</v>
      </c>
      <c r="T89">
        <v>27</v>
      </c>
      <c r="U89" t="s">
        <v>41</v>
      </c>
      <c r="V89" t="s">
        <v>131</v>
      </c>
      <c r="W89" t="s">
        <v>325</v>
      </c>
      <c r="X89" t="s">
        <v>1220</v>
      </c>
      <c r="Y89" s="1">
        <v>41230</v>
      </c>
      <c r="Z89">
        <v>7</v>
      </c>
      <c r="AA89" t="s">
        <v>44</v>
      </c>
      <c r="AB89">
        <v>4.9369363740000001</v>
      </c>
      <c r="AC89">
        <v>15</v>
      </c>
      <c r="AD89" s="1">
        <v>44540</v>
      </c>
      <c r="AE89">
        <v>6</v>
      </c>
      <c r="AF89" t="s">
        <v>357</v>
      </c>
      <c r="AG89">
        <v>4</v>
      </c>
      <c r="AH89" t="s">
        <v>44</v>
      </c>
      <c r="AI89">
        <v>4.12</v>
      </c>
      <c r="AJ89" s="1">
        <v>44551</v>
      </c>
      <c r="AK89">
        <v>9375652038</v>
      </c>
      <c r="AL89">
        <v>92828238</v>
      </c>
      <c r="AM89">
        <v>41.92</v>
      </c>
      <c r="AN89">
        <v>58.08</v>
      </c>
      <c r="AO89">
        <v>96.91</v>
      </c>
      <c r="AP89">
        <v>92.52</v>
      </c>
      <c r="AQ89" t="s">
        <v>37</v>
      </c>
      <c r="AR89" t="s">
        <v>53</v>
      </c>
      <c r="AS89">
        <v>-2.5369352561154899</v>
      </c>
      <c r="AT89" t="s">
        <v>35</v>
      </c>
      <c r="AU89" t="s">
        <v>35</v>
      </c>
      <c r="AV89">
        <v>2</v>
      </c>
      <c r="AW89" t="s">
        <v>40</v>
      </c>
      <c r="AX89" t="s">
        <v>40</v>
      </c>
      <c r="AY89" t="s">
        <v>40</v>
      </c>
      <c r="AZ89" t="s">
        <v>40</v>
      </c>
      <c r="BA89" t="s">
        <v>40</v>
      </c>
      <c r="BB89" t="s">
        <v>40</v>
      </c>
      <c r="BC89" t="s">
        <v>40</v>
      </c>
      <c r="BD89" s="1" t="s">
        <v>40</v>
      </c>
      <c r="BE89" s="1" t="s">
        <v>40</v>
      </c>
      <c r="BF89" s="1" t="s">
        <v>40</v>
      </c>
      <c r="BG89" s="1" t="s">
        <v>40</v>
      </c>
      <c r="BH89" t="s">
        <v>40</v>
      </c>
      <c r="BI89" s="1" t="s">
        <v>1120</v>
      </c>
      <c r="BL89">
        <v>1</v>
      </c>
      <c r="BQ89" t="s">
        <v>1174</v>
      </c>
      <c r="BR89" t="s">
        <v>40</v>
      </c>
    </row>
    <row r="90" spans="1:70" x14ac:dyDescent="0.25">
      <c r="A90" t="s">
        <v>358</v>
      </c>
      <c r="B90">
        <v>1.91784538526533E-2</v>
      </c>
      <c r="C90" t="s">
        <v>359</v>
      </c>
      <c r="D90">
        <v>1</v>
      </c>
      <c r="E90">
        <v>3</v>
      </c>
      <c r="F90" s="1">
        <v>44503</v>
      </c>
      <c r="G90" t="s">
        <v>35</v>
      </c>
      <c r="H90" t="s">
        <v>36</v>
      </c>
      <c r="I90" t="s">
        <v>37</v>
      </c>
      <c r="J90" t="s">
        <v>38</v>
      </c>
      <c r="K90">
        <v>1</v>
      </c>
      <c r="L90">
        <v>30</v>
      </c>
      <c r="M90" s="1">
        <v>42782</v>
      </c>
      <c r="N90" t="s">
        <v>40</v>
      </c>
      <c r="O90" t="s">
        <v>40</v>
      </c>
      <c r="Q90" t="s">
        <v>40</v>
      </c>
      <c r="R90" t="s">
        <v>360</v>
      </c>
      <c r="S90" t="s">
        <v>790</v>
      </c>
      <c r="T90" t="s">
        <v>43</v>
      </c>
      <c r="U90" t="s">
        <v>41</v>
      </c>
      <c r="V90" t="s">
        <v>119</v>
      </c>
      <c r="X90" t="s">
        <v>57</v>
      </c>
      <c r="Y90" s="1">
        <v>41230</v>
      </c>
      <c r="Z90">
        <v>7</v>
      </c>
      <c r="AA90" t="s">
        <v>44</v>
      </c>
      <c r="AB90">
        <v>3.908088148</v>
      </c>
      <c r="AC90">
        <v>11.7</v>
      </c>
      <c r="AD90" s="1">
        <v>44533</v>
      </c>
      <c r="AE90">
        <v>7</v>
      </c>
      <c r="AF90" t="s">
        <v>361</v>
      </c>
      <c r="AG90">
        <v>4</v>
      </c>
      <c r="AH90" t="s">
        <v>44</v>
      </c>
      <c r="AI90">
        <v>3.895</v>
      </c>
      <c r="AJ90" s="1">
        <v>44551</v>
      </c>
      <c r="AK90">
        <v>6702129518</v>
      </c>
      <c r="AL90">
        <v>66357718</v>
      </c>
      <c r="AM90">
        <v>41.48</v>
      </c>
      <c r="AN90">
        <v>58.52</v>
      </c>
      <c r="AO90">
        <v>97.32</v>
      </c>
      <c r="AP90">
        <v>93.35</v>
      </c>
      <c r="AQ90" t="s">
        <v>37</v>
      </c>
      <c r="AR90" t="s">
        <v>46</v>
      </c>
      <c r="AS90">
        <v>-1.70877640575236</v>
      </c>
      <c r="AT90" t="s">
        <v>35</v>
      </c>
      <c r="AU90" t="s">
        <v>35</v>
      </c>
      <c r="AV90">
        <v>1</v>
      </c>
      <c r="AW90" t="s">
        <v>40</v>
      </c>
      <c r="AX90" t="s">
        <v>40</v>
      </c>
      <c r="AY90" t="s">
        <v>40</v>
      </c>
      <c r="AZ90" t="s">
        <v>40</v>
      </c>
      <c r="BA90" t="s">
        <v>40</v>
      </c>
      <c r="BB90" t="s">
        <v>40</v>
      </c>
      <c r="BC90" t="s">
        <v>40</v>
      </c>
      <c r="BD90" s="1" t="s">
        <v>40</v>
      </c>
      <c r="BE90" s="1" t="s">
        <v>40</v>
      </c>
      <c r="BF90" s="1" t="s">
        <v>40</v>
      </c>
      <c r="BG90" s="1" t="s">
        <v>40</v>
      </c>
      <c r="BH90" t="s">
        <v>40</v>
      </c>
      <c r="BI90" s="1" t="s">
        <v>1120</v>
      </c>
      <c r="BL90">
        <v>1</v>
      </c>
      <c r="BQ90" t="s">
        <v>1174</v>
      </c>
      <c r="BR90" t="s">
        <v>40</v>
      </c>
    </row>
    <row r="91" spans="1:70" hidden="1" x14ac:dyDescent="0.25">
      <c r="A91" t="s">
        <v>911</v>
      </c>
      <c r="C91" t="s">
        <v>912</v>
      </c>
      <c r="D91">
        <v>0</v>
      </c>
      <c r="E91" s="5">
        <v>3</v>
      </c>
      <c r="F91" s="1">
        <v>44715</v>
      </c>
      <c r="G91" t="s">
        <v>71</v>
      </c>
      <c r="H91" t="s">
        <v>49</v>
      </c>
      <c r="I91" s="1" t="s">
        <v>72</v>
      </c>
      <c r="J91" t="s">
        <v>73</v>
      </c>
      <c r="K91" s="5">
        <v>2</v>
      </c>
      <c r="L91">
        <v>66</v>
      </c>
      <c r="M91" s="1">
        <v>44657</v>
      </c>
      <c r="N91" t="s">
        <v>102</v>
      </c>
      <c r="O91" t="s">
        <v>74</v>
      </c>
      <c r="Q91">
        <v>9.4</v>
      </c>
      <c r="R91" t="s">
        <v>40</v>
      </c>
      <c r="T91">
        <v>28.85</v>
      </c>
      <c r="U91" t="s">
        <v>123</v>
      </c>
      <c r="V91" t="s">
        <v>102</v>
      </c>
      <c r="Y91" s="1">
        <v>44728</v>
      </c>
      <c r="Z91">
        <v>17</v>
      </c>
      <c r="AA91" t="s">
        <v>78</v>
      </c>
      <c r="AB91">
        <v>59.847678571428574</v>
      </c>
      <c r="AC91">
        <v>15</v>
      </c>
      <c r="AD91" s="1">
        <v>44753</v>
      </c>
      <c r="AE91">
        <v>12</v>
      </c>
      <c r="AF91" t="s">
        <v>341</v>
      </c>
      <c r="AG91">
        <v>4</v>
      </c>
      <c r="AH91" t="s">
        <v>78</v>
      </c>
      <c r="AI91">
        <v>0.28999999999999998</v>
      </c>
      <c r="AJ91" s="1">
        <v>44781</v>
      </c>
      <c r="AW91">
        <v>9.4</v>
      </c>
      <c r="AX91">
        <v>9.4</v>
      </c>
      <c r="AY91">
        <v>1</v>
      </c>
      <c r="AZ91">
        <v>2.2999999999999998</v>
      </c>
      <c r="BA91">
        <v>1.8</v>
      </c>
      <c r="BB91" t="s">
        <v>35</v>
      </c>
      <c r="BC91" t="s">
        <v>35</v>
      </c>
      <c r="BD91" s="1">
        <v>44426</v>
      </c>
      <c r="BE91" s="1">
        <v>44652</v>
      </c>
      <c r="BF91" s="1">
        <v>44727</v>
      </c>
      <c r="BG91" s="1" t="s">
        <v>35</v>
      </c>
      <c r="BH91">
        <v>0</v>
      </c>
      <c r="BI91" s="1"/>
      <c r="BK91">
        <v>1</v>
      </c>
      <c r="BL91">
        <v>4</v>
      </c>
      <c r="BM91">
        <v>1</v>
      </c>
      <c r="BO91">
        <v>1</v>
      </c>
      <c r="BP91">
        <v>1</v>
      </c>
      <c r="BQ91" t="s">
        <v>1174</v>
      </c>
      <c r="BR91" t="s">
        <v>40</v>
      </c>
    </row>
    <row r="92" spans="1:70" x14ac:dyDescent="0.25">
      <c r="A92" t="s">
        <v>365</v>
      </c>
      <c r="B92">
        <v>0.14337767827609299</v>
      </c>
      <c r="C92" t="s">
        <v>366</v>
      </c>
      <c r="D92">
        <v>1</v>
      </c>
      <c r="E92">
        <v>2.5</v>
      </c>
      <c r="F92" s="1">
        <v>44503</v>
      </c>
      <c r="G92" t="s">
        <v>35</v>
      </c>
      <c r="H92" t="s">
        <v>36</v>
      </c>
      <c r="I92" t="s">
        <v>37</v>
      </c>
      <c r="J92" t="s">
        <v>38</v>
      </c>
      <c r="K92">
        <v>2</v>
      </c>
      <c r="L92">
        <v>42</v>
      </c>
      <c r="M92" s="1">
        <v>42639</v>
      </c>
      <c r="N92" t="s">
        <v>40</v>
      </c>
      <c r="O92" t="s">
        <v>40</v>
      </c>
      <c r="Q92" t="s">
        <v>40</v>
      </c>
      <c r="R92" t="s">
        <v>367</v>
      </c>
      <c r="S92" t="s">
        <v>788</v>
      </c>
      <c r="T92">
        <v>29</v>
      </c>
      <c r="U92" t="s">
        <v>41</v>
      </c>
      <c r="V92" t="s">
        <v>76</v>
      </c>
      <c r="X92" t="s">
        <v>76</v>
      </c>
      <c r="Y92" s="1">
        <v>41230</v>
      </c>
      <c r="Z92">
        <v>7</v>
      </c>
      <c r="AA92" t="s">
        <v>44</v>
      </c>
      <c r="AB92">
        <v>3.4281999999999999</v>
      </c>
      <c r="AC92">
        <v>8.6</v>
      </c>
      <c r="AD92" s="1">
        <v>44533</v>
      </c>
      <c r="AE92">
        <v>7</v>
      </c>
      <c r="AF92" t="s">
        <v>368</v>
      </c>
      <c r="AG92">
        <v>4</v>
      </c>
      <c r="AH92" t="s">
        <v>44</v>
      </c>
      <c r="AI92">
        <v>2.9449999999999998</v>
      </c>
      <c r="AJ92" s="1">
        <v>44551</v>
      </c>
      <c r="AK92">
        <v>7463882224</v>
      </c>
      <c r="AL92">
        <v>73899824</v>
      </c>
      <c r="AM92">
        <v>40.47</v>
      </c>
      <c r="AN92">
        <v>59.53</v>
      </c>
      <c r="AO92">
        <v>97.45</v>
      </c>
      <c r="AP92">
        <v>93.25</v>
      </c>
      <c r="AQ92" t="s">
        <v>37</v>
      </c>
      <c r="AR92" t="s">
        <v>53</v>
      </c>
      <c r="AS92">
        <v>-0.77630784343369297</v>
      </c>
      <c r="AT92" t="s">
        <v>35</v>
      </c>
      <c r="AU92" t="s">
        <v>35</v>
      </c>
      <c r="AV92">
        <v>2</v>
      </c>
      <c r="AW92" t="s">
        <v>40</v>
      </c>
      <c r="AX92" t="s">
        <v>40</v>
      </c>
      <c r="AY92" t="s">
        <v>40</v>
      </c>
      <c r="AZ92" t="s">
        <v>40</v>
      </c>
      <c r="BA92" t="s">
        <v>40</v>
      </c>
      <c r="BB92" t="s">
        <v>40</v>
      </c>
      <c r="BC92" t="s">
        <v>40</v>
      </c>
      <c r="BD92" s="1" t="s">
        <v>40</v>
      </c>
      <c r="BE92" s="1" t="s">
        <v>40</v>
      </c>
      <c r="BF92" s="1" t="s">
        <v>40</v>
      </c>
      <c r="BG92" s="1" t="s">
        <v>40</v>
      </c>
      <c r="BH92" t="s">
        <v>40</v>
      </c>
      <c r="BI92" s="1" t="s">
        <v>1120</v>
      </c>
      <c r="BL92">
        <v>1</v>
      </c>
      <c r="BQ92" t="s">
        <v>1174</v>
      </c>
      <c r="BR92" t="s">
        <v>40</v>
      </c>
    </row>
    <row r="93" spans="1:70" x14ac:dyDescent="0.25">
      <c r="A93" t="s">
        <v>369</v>
      </c>
      <c r="B93">
        <v>1.7046581945360999E-2</v>
      </c>
      <c r="C93" t="s">
        <v>370</v>
      </c>
      <c r="D93">
        <v>1</v>
      </c>
      <c r="E93">
        <v>1.5</v>
      </c>
      <c r="F93" s="1">
        <v>44503</v>
      </c>
      <c r="G93" t="s">
        <v>35</v>
      </c>
      <c r="H93" t="s">
        <v>36</v>
      </c>
      <c r="I93" t="s">
        <v>37</v>
      </c>
      <c r="J93" t="s">
        <v>38</v>
      </c>
      <c r="K93">
        <v>1</v>
      </c>
      <c r="L93">
        <v>76</v>
      </c>
      <c r="M93" s="1">
        <v>43767</v>
      </c>
      <c r="N93" t="s">
        <v>40</v>
      </c>
      <c r="O93" t="s">
        <v>40</v>
      </c>
      <c r="Q93" t="s">
        <v>40</v>
      </c>
      <c r="R93" t="s">
        <v>371</v>
      </c>
      <c r="T93">
        <v>21</v>
      </c>
      <c r="U93" t="s">
        <v>41</v>
      </c>
      <c r="V93" t="s">
        <v>76</v>
      </c>
      <c r="X93" t="s">
        <v>76</v>
      </c>
      <c r="Y93" s="1">
        <v>44518</v>
      </c>
      <c r="Z93">
        <v>8</v>
      </c>
      <c r="AA93" t="s">
        <v>44</v>
      </c>
      <c r="AB93">
        <v>4.3376666669999997</v>
      </c>
      <c r="AC93">
        <v>6.5</v>
      </c>
      <c r="AD93" s="1">
        <v>44533</v>
      </c>
      <c r="AE93">
        <v>7</v>
      </c>
      <c r="AF93" t="s">
        <v>373</v>
      </c>
      <c r="AG93">
        <v>4</v>
      </c>
      <c r="AH93" t="s">
        <v>44</v>
      </c>
      <c r="AI93">
        <v>2.8250000000000002</v>
      </c>
      <c r="AJ93" s="1">
        <v>44551</v>
      </c>
      <c r="AK93">
        <v>9896325218</v>
      </c>
      <c r="AL93">
        <v>97983418</v>
      </c>
      <c r="AM93">
        <v>42.17</v>
      </c>
      <c r="AN93">
        <v>57.83</v>
      </c>
      <c r="AO93">
        <v>96.99</v>
      </c>
      <c r="AP93">
        <v>92.62</v>
      </c>
      <c r="AQ93" t="s">
        <v>37</v>
      </c>
      <c r="AR93" t="s">
        <v>46</v>
      </c>
      <c r="AS93">
        <v>-1.76089562666251</v>
      </c>
      <c r="AT93" t="s">
        <v>35</v>
      </c>
      <c r="AU93" t="s">
        <v>35</v>
      </c>
      <c r="AV93">
        <v>1</v>
      </c>
      <c r="AW93" t="s">
        <v>40</v>
      </c>
      <c r="AX93" t="s">
        <v>40</v>
      </c>
      <c r="AY93" t="s">
        <v>40</v>
      </c>
      <c r="AZ93" t="s">
        <v>40</v>
      </c>
      <c r="BA93" t="s">
        <v>40</v>
      </c>
      <c r="BB93" t="s">
        <v>40</v>
      </c>
      <c r="BC93" t="s">
        <v>40</v>
      </c>
      <c r="BD93" s="1" t="s">
        <v>40</v>
      </c>
      <c r="BE93" s="1" t="s">
        <v>40</v>
      </c>
      <c r="BF93" s="1" t="s">
        <v>40</v>
      </c>
      <c r="BG93" s="1" t="s">
        <v>40</v>
      </c>
      <c r="BH93" t="s">
        <v>40</v>
      </c>
      <c r="BI93" s="1" t="s">
        <v>1120</v>
      </c>
      <c r="BL93">
        <v>1</v>
      </c>
      <c r="BQ93" t="s">
        <v>1174</v>
      </c>
      <c r="BR93" t="s">
        <v>40</v>
      </c>
    </row>
    <row r="94" spans="1:70" x14ac:dyDescent="0.25">
      <c r="A94" t="s">
        <v>374</v>
      </c>
      <c r="B94">
        <v>3.2985571229168398E-2</v>
      </c>
      <c r="C94" t="s">
        <v>375</v>
      </c>
      <c r="D94">
        <v>1</v>
      </c>
      <c r="E94">
        <v>1.5</v>
      </c>
      <c r="F94" s="1">
        <v>44503</v>
      </c>
      <c r="G94" t="s">
        <v>35</v>
      </c>
      <c r="H94" t="s">
        <v>36</v>
      </c>
      <c r="I94" t="s">
        <v>37</v>
      </c>
      <c r="J94" t="s">
        <v>38</v>
      </c>
      <c r="K94">
        <v>2</v>
      </c>
      <c r="L94">
        <v>68</v>
      </c>
      <c r="M94" s="1">
        <v>42388</v>
      </c>
      <c r="N94" t="s">
        <v>40</v>
      </c>
      <c r="O94" t="s">
        <v>40</v>
      </c>
      <c r="Q94" t="s">
        <v>40</v>
      </c>
      <c r="R94" t="s">
        <v>376</v>
      </c>
      <c r="S94" t="s">
        <v>788</v>
      </c>
      <c r="T94" t="s">
        <v>43</v>
      </c>
      <c r="U94" t="s">
        <v>41</v>
      </c>
      <c r="V94" t="s">
        <v>175</v>
      </c>
      <c r="W94" t="s">
        <v>325</v>
      </c>
      <c r="X94" t="s">
        <v>1222</v>
      </c>
      <c r="Y94" s="1">
        <v>44518</v>
      </c>
      <c r="Z94">
        <v>8</v>
      </c>
      <c r="AA94" t="s">
        <v>44</v>
      </c>
      <c r="AB94">
        <v>5.6790000000000003</v>
      </c>
      <c r="AC94">
        <v>8.5</v>
      </c>
      <c r="AD94" s="1">
        <v>44533</v>
      </c>
      <c r="AE94">
        <v>7</v>
      </c>
      <c r="AF94" t="s">
        <v>377</v>
      </c>
      <c r="AG94">
        <v>4</v>
      </c>
      <c r="AH94" t="s">
        <v>44</v>
      </c>
      <c r="AI94">
        <v>2.73</v>
      </c>
      <c r="AJ94" s="1">
        <v>44551</v>
      </c>
      <c r="AK94">
        <v>9477067754</v>
      </c>
      <c r="AL94">
        <v>93832354</v>
      </c>
      <c r="AM94">
        <v>42.56</v>
      </c>
      <c r="AN94">
        <v>57.44</v>
      </c>
      <c r="AO94">
        <v>96.68</v>
      </c>
      <c r="AP94">
        <v>92.38</v>
      </c>
      <c r="AQ94" t="s">
        <v>37</v>
      </c>
      <c r="AR94" t="s">
        <v>53</v>
      </c>
      <c r="AS94">
        <v>-1.4671089448196499</v>
      </c>
      <c r="AT94" t="s">
        <v>35</v>
      </c>
      <c r="AU94" t="s">
        <v>35</v>
      </c>
      <c r="AV94">
        <v>2</v>
      </c>
      <c r="AW94" t="s">
        <v>40</v>
      </c>
      <c r="AX94" t="s">
        <v>40</v>
      </c>
      <c r="AY94" t="s">
        <v>40</v>
      </c>
      <c r="AZ94" t="s">
        <v>40</v>
      </c>
      <c r="BA94" t="s">
        <v>40</v>
      </c>
      <c r="BB94" t="s">
        <v>40</v>
      </c>
      <c r="BC94" t="s">
        <v>40</v>
      </c>
      <c r="BD94" s="1" t="s">
        <v>40</v>
      </c>
      <c r="BE94" s="1" t="s">
        <v>40</v>
      </c>
      <c r="BF94" s="1" t="s">
        <v>40</v>
      </c>
      <c r="BG94" s="1" t="s">
        <v>40</v>
      </c>
      <c r="BH94" t="s">
        <v>40</v>
      </c>
      <c r="BI94" s="1" t="s">
        <v>1120</v>
      </c>
      <c r="BL94">
        <v>1</v>
      </c>
      <c r="BQ94" t="s">
        <v>1174</v>
      </c>
      <c r="BR94" t="s">
        <v>40</v>
      </c>
    </row>
    <row r="95" spans="1:70" x14ac:dyDescent="0.25">
      <c r="A95" t="s">
        <v>378</v>
      </c>
      <c r="B95">
        <v>1.9009345600168301E-2</v>
      </c>
      <c r="C95" t="s">
        <v>379</v>
      </c>
      <c r="D95">
        <v>1</v>
      </c>
      <c r="E95">
        <v>1.8</v>
      </c>
      <c r="F95" s="1">
        <v>44503</v>
      </c>
      <c r="G95" t="s">
        <v>35</v>
      </c>
      <c r="H95" t="s">
        <v>36</v>
      </c>
      <c r="I95" t="s">
        <v>37</v>
      </c>
      <c r="J95" t="s">
        <v>38</v>
      </c>
      <c r="K95">
        <v>2</v>
      </c>
      <c r="L95">
        <v>38</v>
      </c>
      <c r="M95" s="1">
        <v>42374</v>
      </c>
      <c r="N95" t="s">
        <v>40</v>
      </c>
      <c r="O95" t="s">
        <v>40</v>
      </c>
      <c r="Q95" t="s">
        <v>40</v>
      </c>
      <c r="R95" t="s">
        <v>380</v>
      </c>
      <c r="S95" t="s">
        <v>788</v>
      </c>
      <c r="T95">
        <v>32</v>
      </c>
      <c r="U95" t="s">
        <v>41</v>
      </c>
      <c r="V95" t="s">
        <v>175</v>
      </c>
      <c r="W95" t="s">
        <v>325</v>
      </c>
      <c r="X95" t="s">
        <v>1222</v>
      </c>
      <c r="Y95" s="1">
        <v>44518</v>
      </c>
      <c r="Z95">
        <v>8</v>
      </c>
      <c r="AA95" t="s">
        <v>44</v>
      </c>
      <c r="AB95">
        <v>1.5627777780000001</v>
      </c>
      <c r="AC95">
        <v>2.8</v>
      </c>
      <c r="AD95" s="1">
        <v>44533</v>
      </c>
      <c r="AE95">
        <v>7</v>
      </c>
      <c r="AF95" t="s">
        <v>381</v>
      </c>
      <c r="AG95">
        <v>4</v>
      </c>
      <c r="AH95" t="s">
        <v>44</v>
      </c>
      <c r="AI95">
        <v>2.9049999999999998</v>
      </c>
      <c r="AJ95" s="1">
        <v>44551</v>
      </c>
      <c r="AK95">
        <v>9627471298</v>
      </c>
      <c r="AL95">
        <v>95321498</v>
      </c>
      <c r="AM95">
        <v>41.45</v>
      </c>
      <c r="AN95">
        <v>58.55</v>
      </c>
      <c r="AO95">
        <v>97.68</v>
      </c>
      <c r="AP95">
        <v>93.66</v>
      </c>
      <c r="AQ95" t="s">
        <v>37</v>
      </c>
      <c r="AR95" t="s">
        <v>53</v>
      </c>
      <c r="AS95">
        <v>-1.7126977035437601</v>
      </c>
      <c r="AT95" t="s">
        <v>35</v>
      </c>
      <c r="AU95" t="s">
        <v>35</v>
      </c>
      <c r="AV95">
        <v>2</v>
      </c>
      <c r="AW95" t="s">
        <v>40</v>
      </c>
      <c r="AX95" t="s">
        <v>40</v>
      </c>
      <c r="AY95" t="s">
        <v>40</v>
      </c>
      <c r="AZ95" t="s">
        <v>40</v>
      </c>
      <c r="BA95" t="s">
        <v>40</v>
      </c>
      <c r="BB95" t="s">
        <v>40</v>
      </c>
      <c r="BC95" t="s">
        <v>40</v>
      </c>
      <c r="BD95" s="1" t="s">
        <v>40</v>
      </c>
      <c r="BE95" s="1" t="s">
        <v>40</v>
      </c>
      <c r="BF95" s="1" t="s">
        <v>40</v>
      </c>
      <c r="BG95" s="1" t="s">
        <v>40</v>
      </c>
      <c r="BH95" t="s">
        <v>40</v>
      </c>
      <c r="BI95" s="1" t="s">
        <v>1120</v>
      </c>
      <c r="BL95">
        <v>1</v>
      </c>
      <c r="BQ95" t="s">
        <v>1174</v>
      </c>
      <c r="BR95" t="s">
        <v>40</v>
      </c>
    </row>
    <row r="96" spans="1:70" x14ac:dyDescent="0.25">
      <c r="A96" t="s">
        <v>382</v>
      </c>
      <c r="B96" s="3">
        <v>1.1993691678514E-4</v>
      </c>
      <c r="C96" t="s">
        <v>383</v>
      </c>
      <c r="D96">
        <v>1</v>
      </c>
      <c r="E96">
        <v>1.2</v>
      </c>
      <c r="F96" s="1">
        <v>44503</v>
      </c>
      <c r="G96" t="s">
        <v>35</v>
      </c>
      <c r="H96" t="s">
        <v>36</v>
      </c>
      <c r="I96" t="s">
        <v>37</v>
      </c>
      <c r="J96" t="s">
        <v>38</v>
      </c>
      <c r="K96">
        <v>2</v>
      </c>
      <c r="L96">
        <v>63</v>
      </c>
      <c r="M96" s="1">
        <v>42513</v>
      </c>
      <c r="N96" t="s">
        <v>40</v>
      </c>
      <c r="O96" t="s">
        <v>40</v>
      </c>
      <c r="Q96" t="s">
        <v>40</v>
      </c>
      <c r="R96" t="s">
        <v>384</v>
      </c>
      <c r="S96" t="s">
        <v>790</v>
      </c>
      <c r="T96">
        <v>30</v>
      </c>
      <c r="U96" t="s">
        <v>41</v>
      </c>
      <c r="V96" t="s">
        <v>76</v>
      </c>
      <c r="X96" t="s">
        <v>76</v>
      </c>
      <c r="Y96" s="1">
        <v>44518</v>
      </c>
      <c r="Z96">
        <v>8</v>
      </c>
      <c r="AA96" t="s">
        <v>44</v>
      </c>
      <c r="AB96">
        <v>3.244583333</v>
      </c>
      <c r="AC96">
        <v>3.9</v>
      </c>
      <c r="AD96" s="1">
        <v>44533</v>
      </c>
      <c r="AE96">
        <v>7</v>
      </c>
      <c r="AF96" t="s">
        <v>385</v>
      </c>
      <c r="AG96">
        <v>4</v>
      </c>
      <c r="AH96" t="s">
        <v>44</v>
      </c>
      <c r="AI96">
        <v>2.2050000000000001</v>
      </c>
      <c r="AJ96" s="1">
        <v>44551</v>
      </c>
      <c r="AK96">
        <v>10677539614</v>
      </c>
      <c r="AL96">
        <v>105718214</v>
      </c>
      <c r="AM96">
        <v>42.24</v>
      </c>
      <c r="AN96">
        <v>57.76</v>
      </c>
      <c r="AO96">
        <v>96.79</v>
      </c>
      <c r="AP96">
        <v>92.45</v>
      </c>
      <c r="AQ96" t="s">
        <v>37</v>
      </c>
      <c r="AR96" t="s">
        <v>53</v>
      </c>
      <c r="AS96">
        <v>-3.92099502868543</v>
      </c>
      <c r="AT96" t="s">
        <v>35</v>
      </c>
      <c r="AU96" t="s">
        <v>35</v>
      </c>
      <c r="AV96">
        <v>2</v>
      </c>
      <c r="AW96" t="s">
        <v>40</v>
      </c>
      <c r="AX96" t="s">
        <v>40</v>
      </c>
      <c r="AY96" t="s">
        <v>40</v>
      </c>
      <c r="AZ96" t="s">
        <v>40</v>
      </c>
      <c r="BA96" t="s">
        <v>40</v>
      </c>
      <c r="BB96" t="s">
        <v>40</v>
      </c>
      <c r="BC96" t="s">
        <v>40</v>
      </c>
      <c r="BD96" s="1" t="s">
        <v>40</v>
      </c>
      <c r="BE96" s="1" t="s">
        <v>40</v>
      </c>
      <c r="BF96" s="1" t="s">
        <v>40</v>
      </c>
      <c r="BG96" s="1" t="s">
        <v>40</v>
      </c>
      <c r="BH96" t="s">
        <v>40</v>
      </c>
      <c r="BI96" s="1" t="s">
        <v>1120</v>
      </c>
      <c r="BL96">
        <v>1</v>
      </c>
      <c r="BQ96" t="s">
        <v>1174</v>
      </c>
      <c r="BR96" t="s">
        <v>40</v>
      </c>
    </row>
    <row r="97" spans="1:70" x14ac:dyDescent="0.25">
      <c r="A97" t="s">
        <v>386</v>
      </c>
      <c r="B97">
        <v>2.7870022053735701E-2</v>
      </c>
      <c r="C97" t="s">
        <v>387</v>
      </c>
      <c r="D97">
        <v>1</v>
      </c>
      <c r="E97">
        <v>1</v>
      </c>
      <c r="F97" s="1">
        <v>44503</v>
      </c>
      <c r="G97" t="s">
        <v>35</v>
      </c>
      <c r="H97" t="s">
        <v>36</v>
      </c>
      <c r="I97" t="s">
        <v>37</v>
      </c>
      <c r="J97" t="s">
        <v>38</v>
      </c>
      <c r="K97">
        <v>2</v>
      </c>
      <c r="L97">
        <v>36</v>
      </c>
      <c r="M97" s="1">
        <v>42891</v>
      </c>
      <c r="N97" t="s">
        <v>40</v>
      </c>
      <c r="O97" t="s">
        <v>40</v>
      </c>
      <c r="Q97" t="s">
        <v>40</v>
      </c>
      <c r="R97" t="s">
        <v>388</v>
      </c>
      <c r="S97" t="s">
        <v>788</v>
      </c>
      <c r="T97">
        <v>28</v>
      </c>
      <c r="U97" t="s">
        <v>41</v>
      </c>
      <c r="V97" t="s">
        <v>76</v>
      </c>
      <c r="X97" t="s">
        <v>76</v>
      </c>
      <c r="Y97" s="1">
        <v>44518</v>
      </c>
      <c r="Z97">
        <v>8</v>
      </c>
      <c r="AA97" t="s">
        <v>44</v>
      </c>
      <c r="AB97">
        <v>2.9925000000000002</v>
      </c>
      <c r="AC97">
        <v>3</v>
      </c>
      <c r="AD97" s="1">
        <v>44533</v>
      </c>
      <c r="AE97">
        <v>5</v>
      </c>
      <c r="AF97" t="s">
        <v>389</v>
      </c>
      <c r="AG97">
        <v>4</v>
      </c>
      <c r="AH97" t="s">
        <v>44</v>
      </c>
      <c r="AI97">
        <v>2.74</v>
      </c>
      <c r="AJ97" s="1">
        <v>44551</v>
      </c>
      <c r="AK97">
        <v>7292873872</v>
      </c>
      <c r="AL97">
        <v>72206672</v>
      </c>
      <c r="AM97">
        <v>42.57</v>
      </c>
      <c r="AN97">
        <v>57.43</v>
      </c>
      <c r="AO97">
        <v>96.1</v>
      </c>
      <c r="AP97">
        <v>91.25</v>
      </c>
      <c r="AQ97" t="s">
        <v>37</v>
      </c>
      <c r="AR97" t="s">
        <v>53</v>
      </c>
      <c r="AS97">
        <v>-1.5425870234693</v>
      </c>
      <c r="AT97" t="s">
        <v>35</v>
      </c>
      <c r="AU97" t="s">
        <v>35</v>
      </c>
      <c r="AV97">
        <v>2</v>
      </c>
      <c r="AW97" t="s">
        <v>40</v>
      </c>
      <c r="AX97" t="s">
        <v>40</v>
      </c>
      <c r="AY97" t="s">
        <v>40</v>
      </c>
      <c r="AZ97" t="s">
        <v>40</v>
      </c>
      <c r="BA97" t="s">
        <v>40</v>
      </c>
      <c r="BB97" t="s">
        <v>40</v>
      </c>
      <c r="BC97" t="s">
        <v>40</v>
      </c>
      <c r="BD97" s="1" t="s">
        <v>40</v>
      </c>
      <c r="BE97" s="1" t="s">
        <v>40</v>
      </c>
      <c r="BF97" s="1" t="s">
        <v>40</v>
      </c>
      <c r="BG97" s="1" t="s">
        <v>40</v>
      </c>
      <c r="BH97" t="s">
        <v>40</v>
      </c>
      <c r="BI97" s="1" t="s">
        <v>1120</v>
      </c>
      <c r="BL97">
        <v>1</v>
      </c>
      <c r="BQ97" t="s">
        <v>1174</v>
      </c>
      <c r="BR97" t="s">
        <v>40</v>
      </c>
    </row>
    <row r="98" spans="1:70" x14ac:dyDescent="0.25">
      <c r="A98" t="s">
        <v>390</v>
      </c>
      <c r="B98">
        <v>7.1790428039031897E-3</v>
      </c>
      <c r="C98" t="s">
        <v>391</v>
      </c>
      <c r="D98">
        <v>1</v>
      </c>
      <c r="E98">
        <v>0.8</v>
      </c>
      <c r="F98" s="1">
        <v>44503</v>
      </c>
      <c r="G98" t="s">
        <v>35</v>
      </c>
      <c r="H98" t="s">
        <v>36</v>
      </c>
      <c r="I98" t="s">
        <v>37</v>
      </c>
      <c r="J98" t="s">
        <v>38</v>
      </c>
      <c r="K98">
        <v>2</v>
      </c>
      <c r="L98">
        <v>64</v>
      </c>
      <c r="M98" s="1">
        <v>42964</v>
      </c>
      <c r="N98" t="s">
        <v>40</v>
      </c>
      <c r="O98" t="s">
        <v>40</v>
      </c>
      <c r="Q98" t="s">
        <v>40</v>
      </c>
      <c r="R98" t="s">
        <v>392</v>
      </c>
      <c r="S98" t="s">
        <v>790</v>
      </c>
      <c r="T98">
        <v>29</v>
      </c>
      <c r="U98" t="s">
        <v>41</v>
      </c>
      <c r="V98" t="s">
        <v>131</v>
      </c>
      <c r="W98" t="s">
        <v>325</v>
      </c>
      <c r="X98" t="s">
        <v>1220</v>
      </c>
      <c r="Y98" s="1">
        <v>44518</v>
      </c>
      <c r="Z98">
        <v>8</v>
      </c>
      <c r="AA98" t="s">
        <v>44</v>
      </c>
      <c r="AB98">
        <v>0.84499999999999997</v>
      </c>
      <c r="AC98">
        <v>0.7</v>
      </c>
      <c r="AD98" s="1">
        <v>44533</v>
      </c>
      <c r="AE98">
        <v>7</v>
      </c>
      <c r="AF98" t="s">
        <v>393</v>
      </c>
      <c r="AG98">
        <v>4</v>
      </c>
      <c r="AH98" t="s">
        <v>44</v>
      </c>
      <c r="AI98">
        <v>0.84</v>
      </c>
      <c r="AJ98" s="1">
        <v>44551</v>
      </c>
      <c r="AK98">
        <v>5420923914</v>
      </c>
      <c r="AL98">
        <v>53672514</v>
      </c>
      <c r="AM98">
        <v>45.14</v>
      </c>
      <c r="AN98">
        <v>54.86</v>
      </c>
      <c r="AO98">
        <v>95.73</v>
      </c>
      <c r="AP98">
        <v>91.24</v>
      </c>
      <c r="AQ98" t="s">
        <v>37</v>
      </c>
      <c r="AR98" t="s">
        <v>53</v>
      </c>
      <c r="AS98">
        <v>-2.1408043932425298</v>
      </c>
      <c r="AT98" t="s">
        <v>35</v>
      </c>
      <c r="AU98" t="s">
        <v>35</v>
      </c>
      <c r="AV98">
        <v>2</v>
      </c>
      <c r="AW98" t="s">
        <v>40</v>
      </c>
      <c r="AX98" t="s">
        <v>40</v>
      </c>
      <c r="AY98" t="s">
        <v>40</v>
      </c>
      <c r="AZ98" t="s">
        <v>40</v>
      </c>
      <c r="BA98" t="s">
        <v>40</v>
      </c>
      <c r="BB98" t="s">
        <v>40</v>
      </c>
      <c r="BC98" t="s">
        <v>40</v>
      </c>
      <c r="BD98" s="1" t="s">
        <v>40</v>
      </c>
      <c r="BE98" s="1" t="s">
        <v>40</v>
      </c>
      <c r="BF98" s="1" t="s">
        <v>40</v>
      </c>
      <c r="BG98" s="1" t="s">
        <v>40</v>
      </c>
      <c r="BH98" t="s">
        <v>40</v>
      </c>
      <c r="BI98" s="1" t="s">
        <v>1120</v>
      </c>
      <c r="BL98">
        <v>1</v>
      </c>
      <c r="BQ98" t="s">
        <v>1174</v>
      </c>
      <c r="BR98" t="s">
        <v>40</v>
      </c>
    </row>
    <row r="99" spans="1:70" x14ac:dyDescent="0.25">
      <c r="A99" t="s">
        <v>935</v>
      </c>
      <c r="C99" t="s">
        <v>936</v>
      </c>
      <c r="D99">
        <v>1</v>
      </c>
      <c r="E99" s="5">
        <v>3</v>
      </c>
      <c r="F99" s="1">
        <v>44715</v>
      </c>
      <c r="G99" t="s">
        <v>71</v>
      </c>
      <c r="H99" t="s">
        <v>49</v>
      </c>
      <c r="I99" s="1" t="s">
        <v>72</v>
      </c>
      <c r="J99" t="s">
        <v>73</v>
      </c>
      <c r="K99" s="5">
        <v>2</v>
      </c>
      <c r="L99">
        <v>69</v>
      </c>
      <c r="M99" s="1">
        <v>43846</v>
      </c>
      <c r="N99" t="s">
        <v>110</v>
      </c>
      <c r="O99" t="s">
        <v>102</v>
      </c>
      <c r="P99" t="s">
        <v>102</v>
      </c>
      <c r="Q99">
        <v>4.5</v>
      </c>
      <c r="R99" t="s">
        <v>40</v>
      </c>
      <c r="T99">
        <v>28.79</v>
      </c>
      <c r="U99" t="s">
        <v>61</v>
      </c>
      <c r="V99" t="s">
        <v>76</v>
      </c>
      <c r="X99" t="s">
        <v>76</v>
      </c>
      <c r="Y99" s="1">
        <v>44729</v>
      </c>
      <c r="Z99">
        <v>18</v>
      </c>
      <c r="AA99" t="s">
        <v>78</v>
      </c>
      <c r="AB99">
        <v>23.750178571428574</v>
      </c>
      <c r="AC99">
        <v>15</v>
      </c>
      <c r="AD99" s="1">
        <v>44760</v>
      </c>
      <c r="AE99">
        <v>13</v>
      </c>
      <c r="AF99" t="s">
        <v>385</v>
      </c>
      <c r="AG99">
        <v>4</v>
      </c>
      <c r="AH99" t="s">
        <v>78</v>
      </c>
      <c r="AI99">
        <v>4.6100000000000003</v>
      </c>
      <c r="AJ99" s="1">
        <v>44781</v>
      </c>
      <c r="AW99">
        <v>4.5</v>
      </c>
      <c r="AX99">
        <v>4.5</v>
      </c>
      <c r="AY99">
        <v>1</v>
      </c>
      <c r="AZ99">
        <v>9.3000000000000007</v>
      </c>
      <c r="BA99">
        <v>11.9</v>
      </c>
      <c r="BB99" t="s">
        <v>71</v>
      </c>
      <c r="BC99" t="s">
        <v>35</v>
      </c>
      <c r="BD99" s="1">
        <v>43844</v>
      </c>
      <c r="BE99" s="1" t="s">
        <v>40</v>
      </c>
      <c r="BF99" s="1">
        <v>44726</v>
      </c>
      <c r="BG99" s="1" t="s">
        <v>35</v>
      </c>
      <c r="BH99">
        <v>0</v>
      </c>
      <c r="BI99" s="1" t="s">
        <v>1172</v>
      </c>
      <c r="BK99">
        <v>0</v>
      </c>
      <c r="BL99">
        <v>1</v>
      </c>
      <c r="BM99">
        <v>1</v>
      </c>
      <c r="BP99">
        <v>1</v>
      </c>
      <c r="BQ99" t="s">
        <v>1174</v>
      </c>
      <c r="BR99" t="s">
        <v>40</v>
      </c>
    </row>
    <row r="100" spans="1:70" x14ac:dyDescent="0.25">
      <c r="A100" t="s">
        <v>397</v>
      </c>
      <c r="B100">
        <v>2.8114247386730501E-3</v>
      </c>
      <c r="C100" t="e">
        <v>#N/A</v>
      </c>
      <c r="D100">
        <v>1</v>
      </c>
      <c r="E100">
        <v>3.3</v>
      </c>
      <c r="F100" s="1" t="s">
        <v>40</v>
      </c>
      <c r="G100" t="s">
        <v>35</v>
      </c>
      <c r="H100" t="s">
        <v>36</v>
      </c>
      <c r="I100" t="s">
        <v>398</v>
      </c>
      <c r="J100" t="s">
        <v>399</v>
      </c>
      <c r="K100">
        <v>1</v>
      </c>
      <c r="L100">
        <v>57</v>
      </c>
      <c r="M100" s="1" t="s">
        <v>40</v>
      </c>
      <c r="N100" t="s">
        <v>40</v>
      </c>
      <c r="O100" t="s">
        <v>40</v>
      </c>
      <c r="Q100" t="s">
        <v>40</v>
      </c>
      <c r="R100" t="s">
        <v>40</v>
      </c>
      <c r="T100" t="s">
        <v>40</v>
      </c>
      <c r="U100" t="s">
        <v>40</v>
      </c>
      <c r="V100" t="s">
        <v>40</v>
      </c>
      <c r="X100" t="s">
        <v>40</v>
      </c>
      <c r="Y100" s="1">
        <v>43749</v>
      </c>
      <c r="Z100" t="s">
        <v>40</v>
      </c>
      <c r="AA100" t="s">
        <v>400</v>
      </c>
      <c r="AB100">
        <v>5.2127272729999996</v>
      </c>
      <c r="AC100">
        <v>17.202000000000002</v>
      </c>
      <c r="AD100" s="1">
        <v>43756</v>
      </c>
      <c r="AE100">
        <v>55</v>
      </c>
      <c r="AF100" t="s">
        <v>401</v>
      </c>
      <c r="AG100">
        <v>4</v>
      </c>
      <c r="AH100" t="s">
        <v>402</v>
      </c>
      <c r="AI100">
        <v>8.93</v>
      </c>
      <c r="AJ100" s="1">
        <v>44477</v>
      </c>
      <c r="AK100">
        <v>10517971734</v>
      </c>
      <c r="AL100">
        <v>104138334</v>
      </c>
      <c r="AM100">
        <v>2.7000000000000001E-3</v>
      </c>
      <c r="AN100">
        <v>43.23</v>
      </c>
      <c r="AO100">
        <v>97.06</v>
      </c>
      <c r="AP100">
        <v>92.58</v>
      </c>
      <c r="AQ100" t="s">
        <v>398</v>
      </c>
      <c r="AR100" t="s">
        <v>46</v>
      </c>
      <c r="AS100">
        <v>-2.5498508321534499</v>
      </c>
      <c r="AT100" t="s">
        <v>35</v>
      </c>
      <c r="AU100" t="s">
        <v>35</v>
      </c>
      <c r="AV100" t="s">
        <v>403</v>
      </c>
      <c r="AW100" t="s">
        <v>40</v>
      </c>
      <c r="AX100" t="s">
        <v>40</v>
      </c>
      <c r="AY100" t="s">
        <v>40</v>
      </c>
      <c r="AZ100" t="s">
        <v>40</v>
      </c>
      <c r="BA100" t="s">
        <v>40</v>
      </c>
      <c r="BB100" t="s">
        <v>40</v>
      </c>
      <c r="BC100" t="s">
        <v>40</v>
      </c>
      <c r="BD100" s="1" t="s">
        <v>40</v>
      </c>
      <c r="BE100" s="1" t="s">
        <v>40</v>
      </c>
      <c r="BF100" s="1" t="s">
        <v>40</v>
      </c>
      <c r="BG100" s="1" t="s">
        <v>40</v>
      </c>
      <c r="BH100" t="s">
        <v>40</v>
      </c>
      <c r="BI100" s="1" t="s">
        <v>1120</v>
      </c>
      <c r="BL100">
        <v>1</v>
      </c>
      <c r="BQ100" t="s">
        <v>1174</v>
      </c>
      <c r="BR100" t="s">
        <v>40</v>
      </c>
    </row>
    <row r="101" spans="1:70" x14ac:dyDescent="0.25">
      <c r="A101" t="s">
        <v>404</v>
      </c>
      <c r="B101">
        <v>5.5421116772159402E-3</v>
      </c>
      <c r="C101" t="e">
        <v>#N/A</v>
      </c>
      <c r="D101">
        <v>1</v>
      </c>
      <c r="E101">
        <v>4.2</v>
      </c>
      <c r="F101" s="1" t="s">
        <v>40</v>
      </c>
      <c r="G101" t="s">
        <v>35</v>
      </c>
      <c r="H101" t="s">
        <v>36</v>
      </c>
      <c r="I101" t="s">
        <v>398</v>
      </c>
      <c r="J101" t="s">
        <v>399</v>
      </c>
      <c r="K101">
        <v>1</v>
      </c>
      <c r="L101">
        <v>55</v>
      </c>
      <c r="M101" s="1" t="s">
        <v>40</v>
      </c>
      <c r="N101" t="s">
        <v>40</v>
      </c>
      <c r="O101" t="s">
        <v>40</v>
      </c>
      <c r="Q101" t="s">
        <v>40</v>
      </c>
      <c r="R101" t="s">
        <v>40</v>
      </c>
      <c r="T101" t="s">
        <v>40</v>
      </c>
      <c r="U101" t="s">
        <v>40</v>
      </c>
      <c r="V101" t="s">
        <v>40</v>
      </c>
      <c r="X101" t="s">
        <v>40</v>
      </c>
      <c r="Y101" s="1">
        <v>43749</v>
      </c>
      <c r="Z101" t="s">
        <v>40</v>
      </c>
      <c r="AA101" t="s">
        <v>400</v>
      </c>
      <c r="AB101">
        <v>5.4192857139999999</v>
      </c>
      <c r="AC101">
        <v>22.760999999999999</v>
      </c>
      <c r="AD101" s="1">
        <v>43756</v>
      </c>
      <c r="AE101">
        <v>55</v>
      </c>
      <c r="AF101" t="s">
        <v>405</v>
      </c>
      <c r="AG101">
        <v>4</v>
      </c>
      <c r="AH101" t="s">
        <v>402</v>
      </c>
      <c r="AI101">
        <v>9.35</v>
      </c>
      <c r="AJ101" s="1">
        <v>44477</v>
      </c>
      <c r="AK101">
        <v>9922254544</v>
      </c>
      <c r="AL101">
        <v>98240144</v>
      </c>
      <c r="AM101">
        <v>2.5999999999999999E-3</v>
      </c>
      <c r="AN101">
        <v>41.72</v>
      </c>
      <c r="AO101">
        <v>97.63</v>
      </c>
      <c r="AP101">
        <v>93.72</v>
      </c>
      <c r="AQ101" t="s">
        <v>398</v>
      </c>
      <c r="AR101" t="s">
        <v>46</v>
      </c>
      <c r="AS101">
        <v>-2.2539111242015202</v>
      </c>
      <c r="AT101" t="s">
        <v>35</v>
      </c>
      <c r="AU101" t="s">
        <v>35</v>
      </c>
      <c r="AV101" t="s">
        <v>403</v>
      </c>
      <c r="AW101" t="s">
        <v>40</v>
      </c>
      <c r="AX101" t="s">
        <v>40</v>
      </c>
      <c r="AY101" t="s">
        <v>40</v>
      </c>
      <c r="AZ101" t="s">
        <v>40</v>
      </c>
      <c r="BA101" t="s">
        <v>40</v>
      </c>
      <c r="BB101" t="s">
        <v>40</v>
      </c>
      <c r="BC101" t="s">
        <v>40</v>
      </c>
      <c r="BD101" s="1" t="s">
        <v>40</v>
      </c>
      <c r="BE101" s="1" t="s">
        <v>40</v>
      </c>
      <c r="BF101" s="1" t="s">
        <v>40</v>
      </c>
      <c r="BG101" s="1" t="s">
        <v>40</v>
      </c>
      <c r="BH101" t="s">
        <v>40</v>
      </c>
      <c r="BI101" s="1" t="s">
        <v>1120</v>
      </c>
      <c r="BL101">
        <v>1</v>
      </c>
      <c r="BQ101" t="s">
        <v>1174</v>
      </c>
      <c r="BR101" t="s">
        <v>40</v>
      </c>
    </row>
    <row r="102" spans="1:70" x14ac:dyDescent="0.25">
      <c r="A102" t="s">
        <v>406</v>
      </c>
      <c r="B102">
        <v>1.01924338462449E-2</v>
      </c>
      <c r="C102" t="e">
        <v>#N/A</v>
      </c>
      <c r="D102">
        <v>1</v>
      </c>
      <c r="E102">
        <v>4.5</v>
      </c>
      <c r="F102" s="1" t="s">
        <v>40</v>
      </c>
      <c r="G102" t="s">
        <v>35</v>
      </c>
      <c r="H102" t="s">
        <v>36</v>
      </c>
      <c r="I102" t="s">
        <v>398</v>
      </c>
      <c r="J102" t="s">
        <v>399</v>
      </c>
      <c r="K102">
        <v>1</v>
      </c>
      <c r="L102">
        <v>69</v>
      </c>
      <c r="M102" s="1" t="s">
        <v>40</v>
      </c>
      <c r="N102" t="s">
        <v>40</v>
      </c>
      <c r="O102" t="s">
        <v>40</v>
      </c>
      <c r="Q102" t="s">
        <v>40</v>
      </c>
      <c r="R102" t="s">
        <v>40</v>
      </c>
      <c r="T102" t="s">
        <v>40</v>
      </c>
      <c r="U102" t="s">
        <v>40</v>
      </c>
      <c r="V102" t="s">
        <v>40</v>
      </c>
      <c r="X102" t="s">
        <v>40</v>
      </c>
      <c r="Y102" s="1">
        <v>43749</v>
      </c>
      <c r="Z102" t="s">
        <v>40</v>
      </c>
      <c r="AA102" t="s">
        <v>400</v>
      </c>
      <c r="AB102">
        <v>6.4093333330000002</v>
      </c>
      <c r="AC102">
        <v>28.841999999999999</v>
      </c>
      <c r="AD102" s="1">
        <v>43756</v>
      </c>
      <c r="AE102">
        <v>55</v>
      </c>
      <c r="AF102" t="s">
        <v>407</v>
      </c>
      <c r="AG102">
        <v>4</v>
      </c>
      <c r="AH102" t="s">
        <v>402</v>
      </c>
      <c r="AI102">
        <v>10.41</v>
      </c>
      <c r="AJ102" s="1">
        <v>44477</v>
      </c>
      <c r="AK102">
        <v>7746084708</v>
      </c>
      <c r="AL102">
        <v>76693908</v>
      </c>
      <c r="AM102">
        <v>1.4E-3</v>
      </c>
      <c r="AN102">
        <v>42.16</v>
      </c>
      <c r="AO102">
        <v>97.14</v>
      </c>
      <c r="AP102">
        <v>92.52</v>
      </c>
      <c r="AQ102" t="s">
        <v>398</v>
      </c>
      <c r="AR102" t="s">
        <v>46</v>
      </c>
      <c r="AS102">
        <v>-1.98727286790814</v>
      </c>
      <c r="AT102" t="s">
        <v>35</v>
      </c>
      <c r="AU102" t="s">
        <v>35</v>
      </c>
      <c r="AV102" t="s">
        <v>403</v>
      </c>
      <c r="AW102" t="s">
        <v>40</v>
      </c>
      <c r="AX102" t="s">
        <v>40</v>
      </c>
      <c r="AY102" t="s">
        <v>40</v>
      </c>
      <c r="AZ102" t="s">
        <v>40</v>
      </c>
      <c r="BA102" t="s">
        <v>40</v>
      </c>
      <c r="BB102" t="s">
        <v>40</v>
      </c>
      <c r="BC102" t="s">
        <v>40</v>
      </c>
      <c r="BD102" s="1" t="s">
        <v>40</v>
      </c>
      <c r="BE102" s="1" t="s">
        <v>40</v>
      </c>
      <c r="BF102" s="1" t="s">
        <v>40</v>
      </c>
      <c r="BG102" s="1" t="s">
        <v>40</v>
      </c>
      <c r="BH102" t="s">
        <v>40</v>
      </c>
      <c r="BI102" s="1" t="s">
        <v>1120</v>
      </c>
      <c r="BL102">
        <v>1</v>
      </c>
      <c r="BQ102" t="s">
        <v>1174</v>
      </c>
      <c r="BR102" t="s">
        <v>40</v>
      </c>
    </row>
    <row r="103" spans="1:70" x14ac:dyDescent="0.25">
      <c r="A103" t="s">
        <v>408</v>
      </c>
      <c r="B103">
        <v>1.02519772504823E-2</v>
      </c>
      <c r="C103" t="e">
        <v>#N/A</v>
      </c>
      <c r="D103">
        <v>1</v>
      </c>
      <c r="E103">
        <v>4.4000000000000004</v>
      </c>
      <c r="F103" s="1" t="s">
        <v>40</v>
      </c>
      <c r="G103" t="s">
        <v>35</v>
      </c>
      <c r="H103" t="s">
        <v>36</v>
      </c>
      <c r="I103" t="s">
        <v>398</v>
      </c>
      <c r="J103" t="s">
        <v>399</v>
      </c>
      <c r="K103">
        <v>2</v>
      </c>
      <c r="L103">
        <v>60</v>
      </c>
      <c r="M103" s="1" t="s">
        <v>40</v>
      </c>
      <c r="N103" t="s">
        <v>40</v>
      </c>
      <c r="O103" t="s">
        <v>40</v>
      </c>
      <c r="Q103" t="s">
        <v>40</v>
      </c>
      <c r="R103" t="s">
        <v>40</v>
      </c>
      <c r="T103" t="s">
        <v>40</v>
      </c>
      <c r="U103" t="s">
        <v>40</v>
      </c>
      <c r="V103" t="s">
        <v>40</v>
      </c>
      <c r="X103" t="s">
        <v>40</v>
      </c>
      <c r="Y103" s="1">
        <v>43749</v>
      </c>
      <c r="Z103" t="s">
        <v>40</v>
      </c>
      <c r="AA103" t="s">
        <v>400</v>
      </c>
      <c r="AB103">
        <v>5.5557954550000002</v>
      </c>
      <c r="AC103">
        <v>24.445499999999999</v>
      </c>
      <c r="AD103" s="1">
        <v>43756</v>
      </c>
      <c r="AE103">
        <v>55</v>
      </c>
      <c r="AF103" t="s">
        <v>409</v>
      </c>
      <c r="AG103">
        <v>4</v>
      </c>
      <c r="AH103" t="s">
        <v>402</v>
      </c>
      <c r="AI103">
        <v>6.99</v>
      </c>
      <c r="AJ103" s="1">
        <v>44477</v>
      </c>
      <c r="AK103">
        <v>14648077874</v>
      </c>
      <c r="AL103">
        <v>145030474</v>
      </c>
      <c r="AM103">
        <v>2.7000000000000001E-3</v>
      </c>
      <c r="AN103">
        <v>43.3</v>
      </c>
      <c r="AO103">
        <v>96.76</v>
      </c>
      <c r="AP103">
        <v>92.3</v>
      </c>
      <c r="AQ103" t="s">
        <v>398</v>
      </c>
      <c r="AR103" t="s">
        <v>53</v>
      </c>
      <c r="AS103">
        <v>-1.98471700902376</v>
      </c>
      <c r="AT103" t="s">
        <v>35</v>
      </c>
      <c r="AU103" t="s">
        <v>35</v>
      </c>
      <c r="AV103" t="s">
        <v>410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s="1" t="s">
        <v>40</v>
      </c>
      <c r="BE103" s="1" t="s">
        <v>40</v>
      </c>
      <c r="BF103" s="1" t="s">
        <v>40</v>
      </c>
      <c r="BG103" s="1" t="s">
        <v>40</v>
      </c>
      <c r="BH103" t="s">
        <v>40</v>
      </c>
      <c r="BI103" s="1" t="s">
        <v>1120</v>
      </c>
      <c r="BL103">
        <v>1</v>
      </c>
      <c r="BQ103" t="s">
        <v>1174</v>
      </c>
      <c r="BR103" t="s">
        <v>40</v>
      </c>
    </row>
    <row r="104" spans="1:70" x14ac:dyDescent="0.25">
      <c r="A104" t="s">
        <v>411</v>
      </c>
      <c r="B104">
        <v>1.32597438639505E-3</v>
      </c>
      <c r="C104" t="e">
        <v>#N/A</v>
      </c>
      <c r="D104">
        <v>1</v>
      </c>
      <c r="E104">
        <v>4</v>
      </c>
      <c r="F104" s="1" t="s">
        <v>40</v>
      </c>
      <c r="G104" t="s">
        <v>35</v>
      </c>
      <c r="H104" t="s">
        <v>36</v>
      </c>
      <c r="I104" t="s">
        <v>398</v>
      </c>
      <c r="J104" t="s">
        <v>399</v>
      </c>
      <c r="K104">
        <v>2</v>
      </c>
      <c r="L104">
        <v>61</v>
      </c>
      <c r="M104" s="1" t="s">
        <v>40</v>
      </c>
      <c r="N104" t="s">
        <v>40</v>
      </c>
      <c r="O104" t="s">
        <v>40</v>
      </c>
      <c r="Q104" t="s">
        <v>40</v>
      </c>
      <c r="R104" t="s">
        <v>40</v>
      </c>
      <c r="T104" t="s">
        <v>40</v>
      </c>
      <c r="U104" t="s">
        <v>40</v>
      </c>
      <c r="V104" t="s">
        <v>40</v>
      </c>
      <c r="X104" t="s">
        <v>40</v>
      </c>
      <c r="Y104" s="1">
        <v>43755</v>
      </c>
      <c r="Z104" t="s">
        <v>40</v>
      </c>
      <c r="AA104" t="s">
        <v>402</v>
      </c>
      <c r="AB104">
        <v>1.5606249999999999</v>
      </c>
      <c r="AC104">
        <v>6.2424999999999997</v>
      </c>
      <c r="AD104" s="1">
        <v>43761</v>
      </c>
      <c r="AE104">
        <v>58</v>
      </c>
      <c r="AF104" t="s">
        <v>412</v>
      </c>
      <c r="AG104">
        <v>4</v>
      </c>
      <c r="AH104" t="s">
        <v>402</v>
      </c>
      <c r="AI104">
        <v>5.72</v>
      </c>
      <c r="AJ104" s="1">
        <v>44477</v>
      </c>
      <c r="AK104">
        <v>9161648592</v>
      </c>
      <c r="AL104">
        <v>90709392</v>
      </c>
      <c r="AM104">
        <v>2.8E-3</v>
      </c>
      <c r="AN104">
        <v>42.7</v>
      </c>
      <c r="AO104">
        <v>96.75</v>
      </c>
      <c r="AP104">
        <v>92.4</v>
      </c>
      <c r="AQ104" t="s">
        <v>398</v>
      </c>
      <c r="AR104" t="s">
        <v>53</v>
      </c>
      <c r="AS104">
        <v>-2.8768886195503498</v>
      </c>
      <c r="AT104" t="s">
        <v>35</v>
      </c>
      <c r="AU104" t="s">
        <v>35</v>
      </c>
      <c r="AV104" t="s">
        <v>410</v>
      </c>
      <c r="AW104" t="s">
        <v>40</v>
      </c>
      <c r="AX104" t="s">
        <v>40</v>
      </c>
      <c r="AY104" t="s">
        <v>40</v>
      </c>
      <c r="AZ104" t="s">
        <v>40</v>
      </c>
      <c r="BA104" t="s">
        <v>40</v>
      </c>
      <c r="BB104" t="s">
        <v>40</v>
      </c>
      <c r="BC104" t="s">
        <v>40</v>
      </c>
      <c r="BD104" s="1" t="s">
        <v>40</v>
      </c>
      <c r="BE104" s="1" t="s">
        <v>40</v>
      </c>
      <c r="BF104" s="1" t="s">
        <v>40</v>
      </c>
      <c r="BG104" s="1" t="s">
        <v>40</v>
      </c>
      <c r="BH104" t="s">
        <v>40</v>
      </c>
      <c r="BI104" s="1" t="s">
        <v>1120</v>
      </c>
      <c r="BL104">
        <v>1</v>
      </c>
      <c r="BQ104" t="s">
        <v>1174</v>
      </c>
      <c r="BR104" t="s">
        <v>40</v>
      </c>
    </row>
    <row r="105" spans="1:70" x14ac:dyDescent="0.25">
      <c r="A105" t="s">
        <v>413</v>
      </c>
      <c r="B105">
        <v>3.2069017125052101E-3</v>
      </c>
      <c r="C105" t="e">
        <v>#N/A</v>
      </c>
      <c r="D105">
        <v>1</v>
      </c>
      <c r="E105">
        <v>2.4</v>
      </c>
      <c r="F105" s="1" t="s">
        <v>40</v>
      </c>
      <c r="G105" t="s">
        <v>35</v>
      </c>
      <c r="H105" t="s">
        <v>36</v>
      </c>
      <c r="I105" t="s">
        <v>398</v>
      </c>
      <c r="J105" t="s">
        <v>399</v>
      </c>
      <c r="K105">
        <v>2</v>
      </c>
      <c r="L105">
        <v>54</v>
      </c>
      <c r="M105" s="1" t="s">
        <v>40</v>
      </c>
      <c r="N105" t="s">
        <v>40</v>
      </c>
      <c r="O105" t="s">
        <v>40</v>
      </c>
      <c r="Q105" t="s">
        <v>40</v>
      </c>
      <c r="R105" t="s">
        <v>40</v>
      </c>
      <c r="T105" t="s">
        <v>40</v>
      </c>
      <c r="U105" t="s">
        <v>40</v>
      </c>
      <c r="V105" t="s">
        <v>40</v>
      </c>
      <c r="X105" t="s">
        <v>40</v>
      </c>
      <c r="Y105" s="1">
        <v>43755</v>
      </c>
      <c r="Z105" t="s">
        <v>40</v>
      </c>
      <c r="AA105" t="s">
        <v>402</v>
      </c>
      <c r="AB105">
        <v>3.572708333</v>
      </c>
      <c r="AC105">
        <v>8.5745000000000005</v>
      </c>
      <c r="AD105" s="1">
        <v>43761</v>
      </c>
      <c r="AE105">
        <v>58</v>
      </c>
      <c r="AF105" t="s">
        <v>414</v>
      </c>
      <c r="AG105">
        <v>4</v>
      </c>
      <c r="AH105" t="s">
        <v>402</v>
      </c>
      <c r="AI105">
        <v>5.6</v>
      </c>
      <c r="AJ105" s="1">
        <v>44477</v>
      </c>
      <c r="AK105">
        <v>8189568032</v>
      </c>
      <c r="AL105">
        <v>81084832</v>
      </c>
      <c r="AM105">
        <v>1.2999999999999999E-3</v>
      </c>
      <c r="AN105">
        <v>43.49</v>
      </c>
      <c r="AO105">
        <v>96.66</v>
      </c>
      <c r="AP105">
        <v>91.84</v>
      </c>
      <c r="AQ105" t="s">
        <v>398</v>
      </c>
      <c r="AR105" t="s">
        <v>53</v>
      </c>
      <c r="AS105">
        <v>-2.4925193727526</v>
      </c>
      <c r="AT105" t="s">
        <v>35</v>
      </c>
      <c r="AU105" t="s">
        <v>35</v>
      </c>
      <c r="AV105" t="s">
        <v>410</v>
      </c>
      <c r="AW105" t="s">
        <v>40</v>
      </c>
      <c r="AX105" t="s">
        <v>40</v>
      </c>
      <c r="AY105" t="s">
        <v>40</v>
      </c>
      <c r="AZ105" t="s">
        <v>40</v>
      </c>
      <c r="BA105" t="s">
        <v>40</v>
      </c>
      <c r="BB105" t="s">
        <v>40</v>
      </c>
      <c r="BC105" t="s">
        <v>40</v>
      </c>
      <c r="BD105" s="1" t="s">
        <v>40</v>
      </c>
      <c r="BE105" s="1" t="s">
        <v>40</v>
      </c>
      <c r="BF105" s="1" t="s">
        <v>40</v>
      </c>
      <c r="BG105" s="1" t="s">
        <v>40</v>
      </c>
      <c r="BH105" t="s">
        <v>40</v>
      </c>
      <c r="BI105" s="1" t="s">
        <v>1120</v>
      </c>
      <c r="BL105">
        <v>1</v>
      </c>
      <c r="BQ105" t="s">
        <v>1174</v>
      </c>
      <c r="BR105" t="s">
        <v>40</v>
      </c>
    </row>
    <row r="106" spans="1:70" x14ac:dyDescent="0.25">
      <c r="A106" t="s">
        <v>415</v>
      </c>
      <c r="B106">
        <v>9.3128879034867097E-3</v>
      </c>
      <c r="C106" t="e">
        <v>#N/A</v>
      </c>
      <c r="D106">
        <v>1</v>
      </c>
      <c r="E106">
        <v>4.5</v>
      </c>
      <c r="F106" s="1" t="s">
        <v>40</v>
      </c>
      <c r="G106" t="s">
        <v>35</v>
      </c>
      <c r="H106" t="s">
        <v>36</v>
      </c>
      <c r="I106" t="s">
        <v>398</v>
      </c>
      <c r="J106" t="s">
        <v>399</v>
      </c>
      <c r="K106">
        <v>1</v>
      </c>
      <c r="L106">
        <v>51</v>
      </c>
      <c r="M106" s="1" t="s">
        <v>40</v>
      </c>
      <c r="N106" t="s">
        <v>40</v>
      </c>
      <c r="O106" t="s">
        <v>40</v>
      </c>
      <c r="Q106" t="s">
        <v>40</v>
      </c>
      <c r="R106" t="s">
        <v>40</v>
      </c>
      <c r="T106" t="s">
        <v>40</v>
      </c>
      <c r="U106" t="s">
        <v>40</v>
      </c>
      <c r="V106" t="s">
        <v>40</v>
      </c>
      <c r="X106" t="s">
        <v>40</v>
      </c>
      <c r="Y106" s="1">
        <v>43755</v>
      </c>
      <c r="Z106" t="s">
        <v>40</v>
      </c>
      <c r="AA106" t="s">
        <v>402</v>
      </c>
      <c r="AB106">
        <v>2.9367777780000002</v>
      </c>
      <c r="AC106">
        <v>13.2155</v>
      </c>
      <c r="AD106" s="1">
        <v>43791</v>
      </c>
      <c r="AE106">
        <v>65</v>
      </c>
      <c r="AF106" t="s">
        <v>416</v>
      </c>
      <c r="AG106">
        <v>4</v>
      </c>
      <c r="AH106" t="s">
        <v>402</v>
      </c>
      <c r="AI106">
        <v>6.31</v>
      </c>
      <c r="AJ106" s="1">
        <v>44477</v>
      </c>
      <c r="AK106">
        <v>9163793630</v>
      </c>
      <c r="AL106">
        <v>90730630</v>
      </c>
      <c r="AM106">
        <v>2.5999999999999999E-3</v>
      </c>
      <c r="AN106">
        <v>43.12</v>
      </c>
      <c r="AO106">
        <v>96.71</v>
      </c>
      <c r="AP106">
        <v>92.18</v>
      </c>
      <c r="AQ106" t="s">
        <v>398</v>
      </c>
      <c r="AR106" t="s">
        <v>46</v>
      </c>
      <c r="AS106">
        <v>-2.0268521377578601</v>
      </c>
      <c r="AT106" t="s">
        <v>35</v>
      </c>
      <c r="AU106" t="s">
        <v>35</v>
      </c>
      <c r="AV106" t="s">
        <v>403</v>
      </c>
      <c r="AW106" t="s">
        <v>40</v>
      </c>
      <c r="AX106" t="s">
        <v>40</v>
      </c>
      <c r="AY106" t="s">
        <v>40</v>
      </c>
      <c r="AZ106" t="s">
        <v>40</v>
      </c>
      <c r="BA106" t="s">
        <v>40</v>
      </c>
      <c r="BB106" t="s">
        <v>40</v>
      </c>
      <c r="BC106" t="s">
        <v>40</v>
      </c>
      <c r="BD106" s="1" t="s">
        <v>40</v>
      </c>
      <c r="BE106" s="1" t="s">
        <v>40</v>
      </c>
      <c r="BF106" s="1" t="s">
        <v>40</v>
      </c>
      <c r="BG106" s="1" t="s">
        <v>40</v>
      </c>
      <c r="BH106" t="s">
        <v>40</v>
      </c>
      <c r="BI106" s="1" t="s">
        <v>1120</v>
      </c>
      <c r="BL106">
        <v>1</v>
      </c>
      <c r="BQ106" t="s">
        <v>1174</v>
      </c>
      <c r="BR106" t="s">
        <v>40</v>
      </c>
    </row>
    <row r="107" spans="1:70" x14ac:dyDescent="0.25">
      <c r="A107" t="s">
        <v>417</v>
      </c>
      <c r="B107">
        <v>2.35036444719876E-3</v>
      </c>
      <c r="C107" t="e">
        <v>#N/A</v>
      </c>
      <c r="D107">
        <v>1</v>
      </c>
      <c r="E107">
        <v>3.3</v>
      </c>
      <c r="F107" s="1" t="s">
        <v>40</v>
      </c>
      <c r="G107" t="s">
        <v>35</v>
      </c>
      <c r="H107" t="s">
        <v>36</v>
      </c>
      <c r="I107" t="s">
        <v>398</v>
      </c>
      <c r="J107" t="s">
        <v>399</v>
      </c>
      <c r="K107">
        <v>1</v>
      </c>
      <c r="L107">
        <v>68</v>
      </c>
      <c r="M107" s="1" t="s">
        <v>40</v>
      </c>
      <c r="N107" t="s">
        <v>40</v>
      </c>
      <c r="O107" t="s">
        <v>40</v>
      </c>
      <c r="Q107" t="s">
        <v>40</v>
      </c>
      <c r="R107" t="s">
        <v>40</v>
      </c>
      <c r="T107" t="s">
        <v>40</v>
      </c>
      <c r="U107" t="s">
        <v>40</v>
      </c>
      <c r="V107" t="s">
        <v>40</v>
      </c>
      <c r="X107" t="s">
        <v>40</v>
      </c>
      <c r="Y107" s="1">
        <v>43755</v>
      </c>
      <c r="Z107" t="s">
        <v>40</v>
      </c>
      <c r="AA107" t="s">
        <v>402</v>
      </c>
      <c r="AB107">
        <v>5.7969696969999998</v>
      </c>
      <c r="AC107">
        <v>19.13</v>
      </c>
      <c r="AD107" s="1">
        <v>43791</v>
      </c>
      <c r="AE107">
        <v>65</v>
      </c>
      <c r="AF107" t="s">
        <v>418</v>
      </c>
      <c r="AG107">
        <v>4</v>
      </c>
      <c r="AH107" t="s">
        <v>402</v>
      </c>
      <c r="AI107">
        <v>9.56</v>
      </c>
      <c r="AJ107" s="1">
        <v>44477</v>
      </c>
      <c r="AK107">
        <v>7743998654</v>
      </c>
      <c r="AL107">
        <v>76673254</v>
      </c>
      <c r="AM107">
        <v>2.5999999999999999E-3</v>
      </c>
      <c r="AN107">
        <v>44.33</v>
      </c>
      <c r="AO107">
        <v>96.86</v>
      </c>
      <c r="AP107">
        <v>92.53</v>
      </c>
      <c r="AQ107" t="s">
        <v>398</v>
      </c>
      <c r="AR107" t="s">
        <v>46</v>
      </c>
      <c r="AS107">
        <v>-2.6278428391016599</v>
      </c>
      <c r="AT107" t="s">
        <v>35</v>
      </c>
      <c r="AU107" t="s">
        <v>35</v>
      </c>
      <c r="AV107" t="s">
        <v>403</v>
      </c>
      <c r="AW107" t="s">
        <v>40</v>
      </c>
      <c r="AX107" t="s">
        <v>40</v>
      </c>
      <c r="AY107" t="s">
        <v>40</v>
      </c>
      <c r="AZ107" t="s">
        <v>40</v>
      </c>
      <c r="BA107" t="s">
        <v>40</v>
      </c>
      <c r="BB107" t="s">
        <v>40</v>
      </c>
      <c r="BC107" t="s">
        <v>40</v>
      </c>
      <c r="BD107" s="1" t="s">
        <v>40</v>
      </c>
      <c r="BE107" s="1" t="s">
        <v>40</v>
      </c>
      <c r="BF107" s="1" t="s">
        <v>40</v>
      </c>
      <c r="BG107" s="1" t="s">
        <v>40</v>
      </c>
      <c r="BH107" t="s">
        <v>40</v>
      </c>
      <c r="BI107" s="1" t="s">
        <v>1120</v>
      </c>
      <c r="BL107">
        <v>1</v>
      </c>
      <c r="BQ107" t="s">
        <v>1174</v>
      </c>
      <c r="BR107" t="s">
        <v>40</v>
      </c>
    </row>
    <row r="108" spans="1:70" x14ac:dyDescent="0.25">
      <c r="A108" t="s">
        <v>419</v>
      </c>
      <c r="B108">
        <v>9.3162001848667696E-3</v>
      </c>
      <c r="C108" t="e">
        <v>#N/A</v>
      </c>
      <c r="D108">
        <v>1</v>
      </c>
      <c r="E108">
        <v>4.2</v>
      </c>
      <c r="F108" s="1" t="s">
        <v>40</v>
      </c>
      <c r="G108" t="s">
        <v>35</v>
      </c>
      <c r="H108" t="s">
        <v>36</v>
      </c>
      <c r="I108" t="s">
        <v>398</v>
      </c>
      <c r="J108" t="s">
        <v>399</v>
      </c>
      <c r="K108">
        <v>1</v>
      </c>
      <c r="L108">
        <v>54</v>
      </c>
      <c r="M108" s="1" t="s">
        <v>40</v>
      </c>
      <c r="N108" t="s">
        <v>40</v>
      </c>
      <c r="O108" t="s">
        <v>40</v>
      </c>
      <c r="Q108" t="s">
        <v>40</v>
      </c>
      <c r="R108" t="s">
        <v>40</v>
      </c>
      <c r="T108" t="s">
        <v>40</v>
      </c>
      <c r="U108" t="s">
        <v>40</v>
      </c>
      <c r="V108" t="s">
        <v>40</v>
      </c>
      <c r="X108" t="s">
        <v>40</v>
      </c>
      <c r="Y108" s="1">
        <v>43760</v>
      </c>
      <c r="Z108" t="s">
        <v>40</v>
      </c>
      <c r="AA108" t="s">
        <v>402</v>
      </c>
      <c r="AB108">
        <v>4.5517857140000002</v>
      </c>
      <c r="AC108">
        <v>19.1175</v>
      </c>
      <c r="AD108" s="1">
        <v>43791</v>
      </c>
      <c r="AE108">
        <v>65</v>
      </c>
      <c r="AF108" t="s">
        <v>420</v>
      </c>
      <c r="AG108">
        <v>4</v>
      </c>
      <c r="AH108" t="s">
        <v>402</v>
      </c>
      <c r="AI108">
        <v>15.67</v>
      </c>
      <c r="AJ108" s="1">
        <v>44477</v>
      </c>
      <c r="AK108">
        <v>8891598226</v>
      </c>
      <c r="AL108">
        <v>88035626</v>
      </c>
      <c r="AM108">
        <v>1.6000000000000001E-3</v>
      </c>
      <c r="AN108">
        <v>42.43</v>
      </c>
      <c r="AO108">
        <v>96.27</v>
      </c>
      <c r="AP108">
        <v>91.52</v>
      </c>
      <c r="AQ108" t="s">
        <v>398</v>
      </c>
      <c r="AR108" t="s">
        <v>46</v>
      </c>
      <c r="AS108">
        <v>-2.02669624923166</v>
      </c>
      <c r="AT108" t="s">
        <v>35</v>
      </c>
      <c r="AU108" t="s">
        <v>35</v>
      </c>
      <c r="AV108" t="s">
        <v>403</v>
      </c>
      <c r="AW108" t="s">
        <v>40</v>
      </c>
      <c r="AX108" t="s">
        <v>40</v>
      </c>
      <c r="AY108" t="s">
        <v>40</v>
      </c>
      <c r="AZ108" t="s">
        <v>40</v>
      </c>
      <c r="BA108" t="s">
        <v>40</v>
      </c>
      <c r="BB108" t="s">
        <v>40</v>
      </c>
      <c r="BC108" t="s">
        <v>40</v>
      </c>
      <c r="BD108" s="1" t="s">
        <v>40</v>
      </c>
      <c r="BE108" s="1" t="s">
        <v>40</v>
      </c>
      <c r="BF108" s="1" t="s">
        <v>40</v>
      </c>
      <c r="BG108" s="1" t="s">
        <v>40</v>
      </c>
      <c r="BH108" t="s">
        <v>40</v>
      </c>
      <c r="BI108" s="1" t="s">
        <v>1120</v>
      </c>
      <c r="BL108">
        <v>1</v>
      </c>
      <c r="BQ108" t="s">
        <v>1174</v>
      </c>
      <c r="BR108" t="s">
        <v>40</v>
      </c>
    </row>
    <row r="109" spans="1:70" x14ac:dyDescent="0.25">
      <c r="A109" t="s">
        <v>421</v>
      </c>
      <c r="B109">
        <v>1.1762257316971401E-3</v>
      </c>
      <c r="C109" t="e">
        <v>#N/A</v>
      </c>
      <c r="D109">
        <v>1</v>
      </c>
      <c r="E109">
        <v>4.2</v>
      </c>
      <c r="F109" s="1" t="s">
        <v>40</v>
      </c>
      <c r="G109" t="s">
        <v>35</v>
      </c>
      <c r="H109" t="s">
        <v>36</v>
      </c>
      <c r="I109" t="s">
        <v>398</v>
      </c>
      <c r="J109" t="s">
        <v>399</v>
      </c>
      <c r="K109">
        <v>2</v>
      </c>
      <c r="L109">
        <v>65</v>
      </c>
      <c r="M109" s="1" t="s">
        <v>40</v>
      </c>
      <c r="N109" t="s">
        <v>40</v>
      </c>
      <c r="O109" t="s">
        <v>40</v>
      </c>
      <c r="Q109" t="s">
        <v>40</v>
      </c>
      <c r="R109" t="s">
        <v>40</v>
      </c>
      <c r="T109" t="s">
        <v>40</v>
      </c>
      <c r="U109" t="s">
        <v>40</v>
      </c>
      <c r="V109" t="s">
        <v>40</v>
      </c>
      <c r="X109" t="s">
        <v>40</v>
      </c>
      <c r="Y109" s="1">
        <v>43760</v>
      </c>
      <c r="Z109" t="s">
        <v>40</v>
      </c>
      <c r="AA109" t="s">
        <v>402</v>
      </c>
      <c r="AB109">
        <v>2.0661904760000001</v>
      </c>
      <c r="AC109">
        <v>8.6780000000000008</v>
      </c>
      <c r="AD109" s="1">
        <v>43791</v>
      </c>
      <c r="AE109">
        <v>65</v>
      </c>
      <c r="AF109" t="s">
        <v>422</v>
      </c>
      <c r="AG109">
        <v>4</v>
      </c>
      <c r="AH109" t="s">
        <v>402</v>
      </c>
      <c r="AI109">
        <v>8.1300000000000008</v>
      </c>
      <c r="AJ109" s="1">
        <v>44477</v>
      </c>
      <c r="AK109">
        <v>9985086846</v>
      </c>
      <c r="AL109">
        <v>98862246</v>
      </c>
      <c r="AM109">
        <v>2.7000000000000001E-3</v>
      </c>
      <c r="AN109">
        <v>42.24</v>
      </c>
      <c r="AO109">
        <v>97.46</v>
      </c>
      <c r="AP109">
        <v>93.55</v>
      </c>
      <c r="AQ109" t="s">
        <v>398</v>
      </c>
      <c r="AR109" t="s">
        <v>53</v>
      </c>
      <c r="AS109">
        <v>-2.9289981949834401</v>
      </c>
      <c r="AT109" t="s">
        <v>35</v>
      </c>
      <c r="AU109" t="s">
        <v>35</v>
      </c>
      <c r="AV109" t="s">
        <v>410</v>
      </c>
      <c r="AW109" t="s">
        <v>40</v>
      </c>
      <c r="AX109" t="s">
        <v>40</v>
      </c>
      <c r="AY109" t="s">
        <v>40</v>
      </c>
      <c r="AZ109" t="s">
        <v>40</v>
      </c>
      <c r="BA109" t="s">
        <v>40</v>
      </c>
      <c r="BB109" t="s">
        <v>40</v>
      </c>
      <c r="BC109" t="s">
        <v>40</v>
      </c>
      <c r="BD109" s="1" t="s">
        <v>40</v>
      </c>
      <c r="BE109" s="1" t="s">
        <v>40</v>
      </c>
      <c r="BF109" s="1" t="s">
        <v>40</v>
      </c>
      <c r="BG109" s="1" t="s">
        <v>40</v>
      </c>
      <c r="BH109" t="s">
        <v>40</v>
      </c>
      <c r="BI109" s="1" t="s">
        <v>1120</v>
      </c>
      <c r="BL109">
        <v>1</v>
      </c>
      <c r="BQ109" t="s">
        <v>1174</v>
      </c>
      <c r="BR109" t="s">
        <v>40</v>
      </c>
    </row>
    <row r="110" spans="1:70" x14ac:dyDescent="0.25">
      <c r="A110" t="s">
        <v>423</v>
      </c>
      <c r="B110">
        <v>9.0801654510215008E-3</v>
      </c>
      <c r="C110" t="e">
        <v>#N/A</v>
      </c>
      <c r="D110">
        <v>1</v>
      </c>
      <c r="E110">
        <v>3.1</v>
      </c>
      <c r="F110" s="1" t="s">
        <v>40</v>
      </c>
      <c r="G110" t="s">
        <v>35</v>
      </c>
      <c r="H110" t="s">
        <v>36</v>
      </c>
      <c r="I110" t="s">
        <v>398</v>
      </c>
      <c r="J110" t="s">
        <v>399</v>
      </c>
      <c r="K110">
        <v>2</v>
      </c>
      <c r="L110">
        <v>71</v>
      </c>
      <c r="M110" s="1" t="s">
        <v>40</v>
      </c>
      <c r="N110" t="s">
        <v>40</v>
      </c>
      <c r="O110" t="s">
        <v>40</v>
      </c>
      <c r="Q110" t="s">
        <v>40</v>
      </c>
      <c r="R110" t="s">
        <v>40</v>
      </c>
      <c r="T110" t="s">
        <v>40</v>
      </c>
      <c r="U110" t="s">
        <v>40</v>
      </c>
      <c r="V110" t="s">
        <v>40</v>
      </c>
      <c r="X110" t="s">
        <v>40</v>
      </c>
      <c r="Y110" s="1">
        <v>43780</v>
      </c>
      <c r="Z110" t="s">
        <v>40</v>
      </c>
      <c r="AA110" t="s">
        <v>402</v>
      </c>
      <c r="AB110">
        <v>13.930645159999999</v>
      </c>
      <c r="AC110">
        <v>43.185000000000002</v>
      </c>
      <c r="AD110" s="1">
        <v>43780</v>
      </c>
      <c r="AE110">
        <v>63</v>
      </c>
      <c r="AF110" t="s">
        <v>412</v>
      </c>
      <c r="AG110">
        <v>4</v>
      </c>
      <c r="AH110" t="s">
        <v>402</v>
      </c>
      <c r="AI110">
        <v>11.68</v>
      </c>
      <c r="AJ110" s="1">
        <v>44477</v>
      </c>
      <c r="AK110">
        <v>8542763618</v>
      </c>
      <c r="AL110">
        <v>84581818</v>
      </c>
      <c r="AM110">
        <v>5.7999999999999996E-3</v>
      </c>
      <c r="AN110">
        <v>41.69</v>
      </c>
      <c r="AO110">
        <v>96.71</v>
      </c>
      <c r="AP110">
        <v>91.42</v>
      </c>
      <c r="AQ110" t="s">
        <v>398</v>
      </c>
      <c r="AR110" t="s">
        <v>53</v>
      </c>
      <c r="AS110">
        <v>-2.0379447595304399</v>
      </c>
      <c r="AT110" t="s">
        <v>35</v>
      </c>
      <c r="AU110" t="s">
        <v>35</v>
      </c>
      <c r="AV110" t="s">
        <v>410</v>
      </c>
      <c r="AW110" t="s">
        <v>40</v>
      </c>
      <c r="AX110" t="s">
        <v>40</v>
      </c>
      <c r="AY110" t="s">
        <v>40</v>
      </c>
      <c r="AZ110" t="s">
        <v>40</v>
      </c>
      <c r="BA110" t="s">
        <v>40</v>
      </c>
      <c r="BB110" t="s">
        <v>40</v>
      </c>
      <c r="BC110" t="s">
        <v>40</v>
      </c>
      <c r="BD110" s="1" t="s">
        <v>40</v>
      </c>
      <c r="BE110" s="1" t="s">
        <v>40</v>
      </c>
      <c r="BF110" s="1" t="s">
        <v>40</v>
      </c>
      <c r="BG110" s="1" t="s">
        <v>40</v>
      </c>
      <c r="BH110" t="s">
        <v>40</v>
      </c>
      <c r="BI110" s="1" t="s">
        <v>1120</v>
      </c>
      <c r="BL110">
        <v>1</v>
      </c>
      <c r="BQ110" t="s">
        <v>1174</v>
      </c>
      <c r="BR110" t="s">
        <v>40</v>
      </c>
    </row>
    <row r="111" spans="1:70" x14ac:dyDescent="0.25">
      <c r="A111" t="s">
        <v>424</v>
      </c>
      <c r="B111">
        <v>5.38197986965389E-3</v>
      </c>
      <c r="C111" t="e">
        <v>#N/A</v>
      </c>
      <c r="D111">
        <v>1</v>
      </c>
      <c r="E111">
        <v>3</v>
      </c>
      <c r="F111" s="1" t="s">
        <v>40</v>
      </c>
      <c r="G111" t="s">
        <v>35</v>
      </c>
      <c r="H111" t="s">
        <v>36</v>
      </c>
      <c r="I111" t="s">
        <v>398</v>
      </c>
      <c r="J111" t="s">
        <v>399</v>
      </c>
      <c r="K111">
        <v>2</v>
      </c>
      <c r="L111">
        <v>67</v>
      </c>
      <c r="M111" s="1" t="s">
        <v>40</v>
      </c>
      <c r="N111" t="s">
        <v>40</v>
      </c>
      <c r="O111" t="s">
        <v>40</v>
      </c>
      <c r="Q111" t="s">
        <v>40</v>
      </c>
      <c r="R111" t="s">
        <v>40</v>
      </c>
      <c r="T111" t="s">
        <v>40</v>
      </c>
      <c r="U111" t="s">
        <v>40</v>
      </c>
      <c r="V111" t="s">
        <v>40</v>
      </c>
      <c r="X111" t="s">
        <v>40</v>
      </c>
      <c r="Y111" s="1">
        <v>43780</v>
      </c>
      <c r="Z111" t="s">
        <v>40</v>
      </c>
      <c r="AA111" t="s">
        <v>402</v>
      </c>
      <c r="AB111">
        <v>11.44466667</v>
      </c>
      <c r="AC111">
        <v>34.334000000000003</v>
      </c>
      <c r="AD111" s="1">
        <v>43780</v>
      </c>
      <c r="AE111">
        <v>63</v>
      </c>
      <c r="AF111" t="s">
        <v>414</v>
      </c>
      <c r="AG111">
        <v>4</v>
      </c>
      <c r="AH111" t="s">
        <v>402</v>
      </c>
      <c r="AI111">
        <v>18.87</v>
      </c>
      <c r="AJ111" s="1">
        <v>44477</v>
      </c>
      <c r="AK111">
        <v>9080670832</v>
      </c>
      <c r="AL111">
        <v>89907632</v>
      </c>
      <c r="AM111">
        <v>1.2999999999999999E-3</v>
      </c>
      <c r="AN111">
        <v>42.14</v>
      </c>
      <c r="AO111">
        <v>97.02</v>
      </c>
      <c r="AP111">
        <v>92.39</v>
      </c>
      <c r="AQ111" t="s">
        <v>398</v>
      </c>
      <c r="AR111" t="s">
        <v>53</v>
      </c>
      <c r="AS111">
        <v>-2.2667142543292802</v>
      </c>
      <c r="AT111" t="s">
        <v>35</v>
      </c>
      <c r="AU111" t="s">
        <v>35</v>
      </c>
      <c r="AV111" t="s">
        <v>410</v>
      </c>
      <c r="AW111" t="s">
        <v>40</v>
      </c>
      <c r="AX111" t="s">
        <v>40</v>
      </c>
      <c r="AY111" t="s">
        <v>40</v>
      </c>
      <c r="AZ111" t="s">
        <v>40</v>
      </c>
      <c r="BA111" t="s">
        <v>40</v>
      </c>
      <c r="BB111" t="s">
        <v>40</v>
      </c>
      <c r="BC111" t="s">
        <v>40</v>
      </c>
      <c r="BD111" s="1" t="s">
        <v>40</v>
      </c>
      <c r="BE111" s="1" t="s">
        <v>40</v>
      </c>
      <c r="BF111" s="1" t="s">
        <v>40</v>
      </c>
      <c r="BG111" s="1" t="s">
        <v>40</v>
      </c>
      <c r="BH111" t="s">
        <v>40</v>
      </c>
      <c r="BI111" s="1" t="s">
        <v>1120</v>
      </c>
      <c r="BL111">
        <v>1</v>
      </c>
      <c r="BQ111" t="s">
        <v>1174</v>
      </c>
      <c r="BR111" t="s">
        <v>40</v>
      </c>
    </row>
    <row r="112" spans="1:70" x14ac:dyDescent="0.25">
      <c r="A112" t="s">
        <v>425</v>
      </c>
      <c r="B112">
        <v>0.116461256724522</v>
      </c>
      <c r="C112" t="e">
        <v>#N/A</v>
      </c>
      <c r="D112">
        <v>1</v>
      </c>
      <c r="E112">
        <v>1.1000000000000001</v>
      </c>
      <c r="F112" s="1" t="s">
        <v>40</v>
      </c>
      <c r="G112" t="s">
        <v>35</v>
      </c>
      <c r="H112" t="s">
        <v>36</v>
      </c>
      <c r="I112" t="s">
        <v>398</v>
      </c>
      <c r="J112" t="s">
        <v>399</v>
      </c>
      <c r="K112">
        <v>2</v>
      </c>
      <c r="L112">
        <v>57</v>
      </c>
      <c r="M112" s="1" t="s">
        <v>40</v>
      </c>
      <c r="N112" t="s">
        <v>40</v>
      </c>
      <c r="O112" t="s">
        <v>40</v>
      </c>
      <c r="Q112" t="s">
        <v>40</v>
      </c>
      <c r="R112" t="s">
        <v>40</v>
      </c>
      <c r="T112" t="s">
        <v>40</v>
      </c>
      <c r="U112" t="s">
        <v>40</v>
      </c>
      <c r="V112" t="s">
        <v>40</v>
      </c>
      <c r="X112" t="s">
        <v>40</v>
      </c>
      <c r="Y112" s="1">
        <v>43780</v>
      </c>
      <c r="Z112" t="s">
        <v>40</v>
      </c>
      <c r="AA112" t="s">
        <v>402</v>
      </c>
      <c r="AB112">
        <v>7.7022727270000004</v>
      </c>
      <c r="AC112">
        <v>8.4725000000000001</v>
      </c>
      <c r="AD112" s="1">
        <v>43780</v>
      </c>
      <c r="AE112">
        <v>63</v>
      </c>
      <c r="AF112" t="s">
        <v>426</v>
      </c>
      <c r="AG112">
        <v>4</v>
      </c>
      <c r="AH112" t="s">
        <v>402</v>
      </c>
      <c r="AI112">
        <v>4.3499999999999996</v>
      </c>
      <c r="AJ112" s="1">
        <v>44477</v>
      </c>
      <c r="AK112">
        <v>10185629820</v>
      </c>
      <c r="AL112">
        <v>100847820</v>
      </c>
      <c r="AM112">
        <v>2.5999999999999999E-3</v>
      </c>
      <c r="AN112">
        <v>43.1</v>
      </c>
      <c r="AO112">
        <v>96.62</v>
      </c>
      <c r="AP112">
        <v>92.04</v>
      </c>
      <c r="AQ112" t="s">
        <v>398</v>
      </c>
      <c r="AR112" t="s">
        <v>53</v>
      </c>
      <c r="AS112">
        <v>-0.88004412588743697</v>
      </c>
      <c r="AT112" t="s">
        <v>35</v>
      </c>
      <c r="AU112" t="s">
        <v>35</v>
      </c>
      <c r="AV112" t="s">
        <v>410</v>
      </c>
      <c r="AW112" t="s">
        <v>40</v>
      </c>
      <c r="AX112" t="s">
        <v>40</v>
      </c>
      <c r="AY112" t="s">
        <v>40</v>
      </c>
      <c r="AZ112" t="s">
        <v>40</v>
      </c>
      <c r="BA112" t="s">
        <v>40</v>
      </c>
      <c r="BB112" t="s">
        <v>40</v>
      </c>
      <c r="BC112" t="s">
        <v>40</v>
      </c>
      <c r="BD112" s="1" t="s">
        <v>40</v>
      </c>
      <c r="BE112" s="1" t="s">
        <v>40</v>
      </c>
      <c r="BF112" s="1" t="s">
        <v>40</v>
      </c>
      <c r="BG112" s="1" t="s">
        <v>40</v>
      </c>
      <c r="BH112" t="s">
        <v>40</v>
      </c>
      <c r="BI112" s="1" t="s">
        <v>1120</v>
      </c>
      <c r="BL112">
        <v>1</v>
      </c>
      <c r="BQ112" t="s">
        <v>1174</v>
      </c>
      <c r="BR112" t="s">
        <v>40</v>
      </c>
    </row>
    <row r="113" spans="1:70" x14ac:dyDescent="0.25">
      <c r="A113" t="s">
        <v>427</v>
      </c>
      <c r="B113" s="3">
        <v>4.51564258397334E-8</v>
      </c>
      <c r="C113" t="e">
        <v>#N/A</v>
      </c>
      <c r="D113">
        <v>1</v>
      </c>
      <c r="E113">
        <v>3.1</v>
      </c>
      <c r="F113" s="1" t="s">
        <v>40</v>
      </c>
      <c r="G113" t="s">
        <v>35</v>
      </c>
      <c r="H113" t="s">
        <v>36</v>
      </c>
      <c r="I113" t="s">
        <v>398</v>
      </c>
      <c r="J113" t="s">
        <v>399</v>
      </c>
      <c r="K113">
        <v>2</v>
      </c>
      <c r="L113">
        <v>68</v>
      </c>
      <c r="M113" s="1" t="s">
        <v>40</v>
      </c>
      <c r="N113" t="s">
        <v>40</v>
      </c>
      <c r="O113" t="s">
        <v>40</v>
      </c>
      <c r="Q113" t="s">
        <v>40</v>
      </c>
      <c r="R113" t="s">
        <v>40</v>
      </c>
      <c r="T113" t="s">
        <v>40</v>
      </c>
      <c r="U113" t="s">
        <v>40</v>
      </c>
      <c r="V113" t="s">
        <v>40</v>
      </c>
      <c r="X113" t="s">
        <v>40</v>
      </c>
      <c r="Y113" s="1">
        <v>43780</v>
      </c>
      <c r="Z113" t="s">
        <v>40</v>
      </c>
      <c r="AA113" t="s">
        <v>402</v>
      </c>
      <c r="AB113">
        <v>16.430806449999999</v>
      </c>
      <c r="AC113">
        <v>50.935499999999998</v>
      </c>
      <c r="AD113" s="1">
        <v>43783</v>
      </c>
      <c r="AE113">
        <v>64</v>
      </c>
      <c r="AF113" t="s">
        <v>428</v>
      </c>
      <c r="AG113">
        <v>4</v>
      </c>
      <c r="AH113" t="s">
        <v>402</v>
      </c>
      <c r="AI113">
        <v>32.25</v>
      </c>
      <c r="AJ113" s="1">
        <v>44477</v>
      </c>
      <c r="AK113">
        <v>9463756156</v>
      </c>
      <c r="AL113">
        <v>93700556</v>
      </c>
      <c r="AM113">
        <v>2.8E-3</v>
      </c>
      <c r="AN113">
        <v>42.28</v>
      </c>
      <c r="AO113">
        <v>97.41</v>
      </c>
      <c r="AP113">
        <v>93.24</v>
      </c>
      <c r="AQ113" t="s">
        <v>398</v>
      </c>
      <c r="AR113" t="s">
        <v>53</v>
      </c>
      <c r="AS113">
        <v>-7.3452804204642597</v>
      </c>
      <c r="AT113" t="s">
        <v>35</v>
      </c>
      <c r="AU113" t="s">
        <v>35</v>
      </c>
      <c r="AV113" t="s">
        <v>410</v>
      </c>
      <c r="AW113" t="s">
        <v>40</v>
      </c>
      <c r="AX113" t="s">
        <v>40</v>
      </c>
      <c r="AY113" t="s">
        <v>40</v>
      </c>
      <c r="AZ113" t="s">
        <v>40</v>
      </c>
      <c r="BA113" t="s">
        <v>40</v>
      </c>
      <c r="BB113" t="s">
        <v>40</v>
      </c>
      <c r="BC113" t="s">
        <v>40</v>
      </c>
      <c r="BD113" s="1" t="s">
        <v>40</v>
      </c>
      <c r="BE113" s="1" t="s">
        <v>40</v>
      </c>
      <c r="BF113" s="1" t="s">
        <v>40</v>
      </c>
      <c r="BG113" s="1" t="s">
        <v>40</v>
      </c>
      <c r="BH113" t="s">
        <v>40</v>
      </c>
      <c r="BI113" s="1" t="s">
        <v>1120</v>
      </c>
      <c r="BL113">
        <v>1</v>
      </c>
      <c r="BQ113" t="s">
        <v>1174</v>
      </c>
      <c r="BR113" t="s">
        <v>40</v>
      </c>
    </row>
    <row r="114" spans="1:70" x14ac:dyDescent="0.25">
      <c r="A114" t="s">
        <v>429</v>
      </c>
      <c r="B114">
        <v>1.8717777866172E-3</v>
      </c>
      <c r="C114" t="e">
        <v>#N/A</v>
      </c>
      <c r="D114">
        <v>1</v>
      </c>
      <c r="E114">
        <v>3.1</v>
      </c>
      <c r="F114" s="1" t="s">
        <v>40</v>
      </c>
      <c r="G114" t="s">
        <v>35</v>
      </c>
      <c r="H114" t="s">
        <v>36</v>
      </c>
      <c r="I114" t="s">
        <v>398</v>
      </c>
      <c r="J114" t="s">
        <v>399</v>
      </c>
      <c r="K114">
        <v>2</v>
      </c>
      <c r="L114">
        <v>55</v>
      </c>
      <c r="M114" s="1" t="s">
        <v>40</v>
      </c>
      <c r="N114" t="s">
        <v>40</v>
      </c>
      <c r="O114" t="s">
        <v>40</v>
      </c>
      <c r="Q114" t="s">
        <v>40</v>
      </c>
      <c r="R114" t="s">
        <v>40</v>
      </c>
      <c r="T114" t="s">
        <v>40</v>
      </c>
      <c r="U114" t="s">
        <v>40</v>
      </c>
      <c r="V114" t="s">
        <v>40</v>
      </c>
      <c r="X114" t="s">
        <v>40</v>
      </c>
      <c r="Y114" s="1">
        <v>43780</v>
      </c>
      <c r="Z114" t="s">
        <v>40</v>
      </c>
      <c r="AA114" t="s">
        <v>402</v>
      </c>
      <c r="AB114">
        <v>7.3269354839999998</v>
      </c>
      <c r="AC114">
        <v>22.7135</v>
      </c>
      <c r="AD114" s="1">
        <v>43783</v>
      </c>
      <c r="AE114">
        <v>64</v>
      </c>
      <c r="AF114" t="s">
        <v>430</v>
      </c>
      <c r="AG114">
        <v>4</v>
      </c>
      <c r="AH114" t="s">
        <v>402</v>
      </c>
      <c r="AI114">
        <v>13.66</v>
      </c>
      <c r="AJ114" s="1">
        <v>44477</v>
      </c>
      <c r="AK114">
        <v>9751407186</v>
      </c>
      <c r="AL114">
        <v>96548586</v>
      </c>
      <c r="AM114">
        <v>2.5999999999999999E-3</v>
      </c>
      <c r="AN114">
        <v>42.61</v>
      </c>
      <c r="AO114">
        <v>97.39</v>
      </c>
      <c r="AP114">
        <v>93.38</v>
      </c>
      <c r="AQ114" t="s">
        <v>398</v>
      </c>
      <c r="AR114" t="s">
        <v>53</v>
      </c>
      <c r="AS114">
        <v>-2.72693204653143</v>
      </c>
      <c r="AT114" t="s">
        <v>35</v>
      </c>
      <c r="AU114" t="s">
        <v>35</v>
      </c>
      <c r="AV114" t="s">
        <v>410</v>
      </c>
      <c r="AW114" t="s">
        <v>40</v>
      </c>
      <c r="AX114" t="s">
        <v>40</v>
      </c>
      <c r="AY114" t="s">
        <v>40</v>
      </c>
      <c r="AZ114" t="s">
        <v>40</v>
      </c>
      <c r="BA114" t="s">
        <v>40</v>
      </c>
      <c r="BB114" t="s">
        <v>40</v>
      </c>
      <c r="BC114" t="s">
        <v>40</v>
      </c>
      <c r="BD114" s="1" t="s">
        <v>40</v>
      </c>
      <c r="BE114" s="1" t="s">
        <v>40</v>
      </c>
      <c r="BF114" s="1" t="s">
        <v>40</v>
      </c>
      <c r="BG114" s="1" t="s">
        <v>40</v>
      </c>
      <c r="BH114" t="s">
        <v>40</v>
      </c>
      <c r="BI114" s="1" t="s">
        <v>1120</v>
      </c>
      <c r="BL114">
        <v>1</v>
      </c>
      <c r="BQ114" t="s">
        <v>1174</v>
      </c>
      <c r="BR114" t="s">
        <v>40</v>
      </c>
    </row>
    <row r="115" spans="1:70" x14ac:dyDescent="0.25">
      <c r="A115" t="s">
        <v>431</v>
      </c>
      <c r="B115">
        <v>1.0079205207222899E-2</v>
      </c>
      <c r="C115" t="e">
        <v>#N/A</v>
      </c>
      <c r="D115">
        <v>1</v>
      </c>
      <c r="E115">
        <v>4</v>
      </c>
      <c r="F115" s="1" t="s">
        <v>40</v>
      </c>
      <c r="G115" t="s">
        <v>35</v>
      </c>
      <c r="H115" t="s">
        <v>36</v>
      </c>
      <c r="I115" t="s">
        <v>398</v>
      </c>
      <c r="J115" t="s">
        <v>399</v>
      </c>
      <c r="K115">
        <v>2</v>
      </c>
      <c r="L115">
        <v>57</v>
      </c>
      <c r="M115" s="1" t="s">
        <v>40</v>
      </c>
      <c r="N115" t="s">
        <v>40</v>
      </c>
      <c r="O115" t="s">
        <v>40</v>
      </c>
      <c r="Q115" t="s">
        <v>40</v>
      </c>
      <c r="R115" t="s">
        <v>40</v>
      </c>
      <c r="T115" t="s">
        <v>40</v>
      </c>
      <c r="U115" t="s">
        <v>40</v>
      </c>
      <c r="V115" t="s">
        <v>40</v>
      </c>
      <c r="X115" t="s">
        <v>40</v>
      </c>
      <c r="Y115" s="1">
        <v>43780</v>
      </c>
      <c r="Z115" t="s">
        <v>40</v>
      </c>
      <c r="AA115" t="s">
        <v>402</v>
      </c>
      <c r="AB115">
        <v>5.5706249999999997</v>
      </c>
      <c r="AC115">
        <v>22.282499999999999</v>
      </c>
      <c r="AD115" s="1">
        <v>43783</v>
      </c>
      <c r="AE115">
        <v>64</v>
      </c>
      <c r="AF115" t="s">
        <v>432</v>
      </c>
      <c r="AG115">
        <v>4</v>
      </c>
      <c r="AH115" t="s">
        <v>402</v>
      </c>
      <c r="AI115">
        <v>11.61</v>
      </c>
      <c r="AJ115" s="1">
        <v>44477</v>
      </c>
      <c r="AK115">
        <v>9250511624</v>
      </c>
      <c r="AL115">
        <v>91589224</v>
      </c>
      <c r="AM115">
        <v>2.8E-3</v>
      </c>
      <c r="AN115">
        <v>42.48</v>
      </c>
      <c r="AO115">
        <v>96.9</v>
      </c>
      <c r="AP115">
        <v>92.51</v>
      </c>
      <c r="AQ115" t="s">
        <v>398</v>
      </c>
      <c r="AR115" t="s">
        <v>53</v>
      </c>
      <c r="AS115">
        <v>-1.9921741600692899</v>
      </c>
      <c r="AT115" t="s">
        <v>35</v>
      </c>
      <c r="AU115" t="s">
        <v>35</v>
      </c>
      <c r="AV115" t="s">
        <v>410</v>
      </c>
      <c r="AW115" t="s">
        <v>40</v>
      </c>
      <c r="AX115" t="s">
        <v>40</v>
      </c>
      <c r="AY115" t="s">
        <v>40</v>
      </c>
      <c r="AZ115" t="s">
        <v>40</v>
      </c>
      <c r="BA115" t="s">
        <v>40</v>
      </c>
      <c r="BB115" t="s">
        <v>40</v>
      </c>
      <c r="BC115" t="s">
        <v>40</v>
      </c>
      <c r="BD115" s="1" t="s">
        <v>40</v>
      </c>
      <c r="BE115" s="1" t="s">
        <v>40</v>
      </c>
      <c r="BF115" s="1" t="s">
        <v>40</v>
      </c>
      <c r="BG115" s="1" t="s">
        <v>40</v>
      </c>
      <c r="BH115" t="s">
        <v>40</v>
      </c>
      <c r="BI115" s="1" t="s">
        <v>1120</v>
      </c>
      <c r="BL115">
        <v>1</v>
      </c>
      <c r="BQ115" t="s">
        <v>1174</v>
      </c>
      <c r="BR115" t="s">
        <v>40</v>
      </c>
    </row>
    <row r="116" spans="1:70" x14ac:dyDescent="0.25">
      <c r="A116" t="s">
        <v>433</v>
      </c>
      <c r="B116">
        <v>2.6998373861147999E-2</v>
      </c>
      <c r="C116" t="e">
        <v>#N/A</v>
      </c>
      <c r="D116">
        <v>1</v>
      </c>
      <c r="E116">
        <v>3</v>
      </c>
      <c r="F116" s="1" t="s">
        <v>40</v>
      </c>
      <c r="G116" t="s">
        <v>35</v>
      </c>
      <c r="H116" t="s">
        <v>36</v>
      </c>
      <c r="I116" t="s">
        <v>398</v>
      </c>
      <c r="J116" t="s">
        <v>399</v>
      </c>
      <c r="K116">
        <v>1</v>
      </c>
      <c r="L116">
        <v>64</v>
      </c>
      <c r="M116" s="1" t="s">
        <v>40</v>
      </c>
      <c r="N116" t="s">
        <v>40</v>
      </c>
      <c r="O116" t="s">
        <v>40</v>
      </c>
      <c r="Q116" t="s">
        <v>40</v>
      </c>
      <c r="R116" t="s">
        <v>40</v>
      </c>
      <c r="T116" t="s">
        <v>40</v>
      </c>
      <c r="U116" t="s">
        <v>40</v>
      </c>
      <c r="V116" t="s">
        <v>40</v>
      </c>
      <c r="X116" t="s">
        <v>40</v>
      </c>
      <c r="Y116" s="1">
        <v>43826</v>
      </c>
      <c r="Z116" t="s">
        <v>40</v>
      </c>
      <c r="AA116" t="s">
        <v>402</v>
      </c>
      <c r="AB116">
        <v>14.6295</v>
      </c>
      <c r="AC116">
        <v>43.888500000000001</v>
      </c>
      <c r="AD116" s="1">
        <v>43861</v>
      </c>
      <c r="AE116">
        <v>70</v>
      </c>
      <c r="AF116" t="s">
        <v>434</v>
      </c>
      <c r="AG116">
        <v>4</v>
      </c>
      <c r="AH116" t="s">
        <v>402</v>
      </c>
      <c r="AI116">
        <v>10.68</v>
      </c>
      <c r="AJ116" s="1">
        <v>44477</v>
      </c>
      <c r="AK116">
        <v>9426510588</v>
      </c>
      <c r="AL116">
        <v>93331788</v>
      </c>
      <c r="AM116">
        <v>2.7000000000000001E-3</v>
      </c>
      <c r="AN116">
        <v>42.13</v>
      </c>
      <c r="AO116">
        <v>97.6</v>
      </c>
      <c r="AP116">
        <v>93.51</v>
      </c>
      <c r="AQ116" t="s">
        <v>398</v>
      </c>
      <c r="AR116" t="s">
        <v>46</v>
      </c>
      <c r="AS116">
        <v>-1.5567759591289601</v>
      </c>
      <c r="AT116" t="s">
        <v>35</v>
      </c>
      <c r="AU116" t="s">
        <v>35</v>
      </c>
      <c r="AV116" t="s">
        <v>403</v>
      </c>
      <c r="AW116" t="s">
        <v>40</v>
      </c>
      <c r="AX116" t="s">
        <v>40</v>
      </c>
      <c r="AY116" t="s">
        <v>40</v>
      </c>
      <c r="AZ116" t="s">
        <v>40</v>
      </c>
      <c r="BA116" t="s">
        <v>40</v>
      </c>
      <c r="BB116" t="s">
        <v>40</v>
      </c>
      <c r="BC116" t="s">
        <v>40</v>
      </c>
      <c r="BD116" s="1" t="s">
        <v>40</v>
      </c>
      <c r="BE116" s="1" t="s">
        <v>40</v>
      </c>
      <c r="BF116" s="1" t="s">
        <v>40</v>
      </c>
      <c r="BG116" s="1" t="s">
        <v>40</v>
      </c>
      <c r="BH116" t="s">
        <v>40</v>
      </c>
      <c r="BI116" s="1" t="s">
        <v>1120</v>
      </c>
      <c r="BL116">
        <v>1</v>
      </c>
      <c r="BQ116" t="s">
        <v>1174</v>
      </c>
      <c r="BR116" t="s">
        <v>40</v>
      </c>
    </row>
    <row r="117" spans="1:70" x14ac:dyDescent="0.25">
      <c r="A117" t="s">
        <v>435</v>
      </c>
      <c r="B117" s="3">
        <v>5.7920994855840003E-4</v>
      </c>
      <c r="C117" t="e">
        <v>#N/A</v>
      </c>
      <c r="D117">
        <v>1</v>
      </c>
      <c r="E117">
        <v>3.9</v>
      </c>
      <c r="F117" s="1" t="s">
        <v>40</v>
      </c>
      <c r="G117" t="s">
        <v>35</v>
      </c>
      <c r="H117" t="s">
        <v>36</v>
      </c>
      <c r="I117" t="s">
        <v>398</v>
      </c>
      <c r="J117" t="s">
        <v>399</v>
      </c>
      <c r="K117">
        <v>2</v>
      </c>
      <c r="L117">
        <v>55</v>
      </c>
      <c r="M117" s="1" t="s">
        <v>40</v>
      </c>
      <c r="N117" t="s">
        <v>40</v>
      </c>
      <c r="O117" t="s">
        <v>40</v>
      </c>
      <c r="Q117" t="s">
        <v>40</v>
      </c>
      <c r="R117" t="s">
        <v>40</v>
      </c>
      <c r="T117" t="s">
        <v>40</v>
      </c>
      <c r="U117" t="s">
        <v>40</v>
      </c>
      <c r="V117" t="s">
        <v>40</v>
      </c>
      <c r="X117" t="s">
        <v>40</v>
      </c>
      <c r="Y117" s="1">
        <v>43826</v>
      </c>
      <c r="Z117" t="s">
        <v>40</v>
      </c>
      <c r="AA117" t="s">
        <v>402</v>
      </c>
      <c r="AB117">
        <v>6.8708974359999999</v>
      </c>
      <c r="AC117">
        <v>26.796500000000002</v>
      </c>
      <c r="AD117" s="1">
        <v>43861</v>
      </c>
      <c r="AE117">
        <v>70</v>
      </c>
      <c r="AF117" t="s">
        <v>436</v>
      </c>
      <c r="AG117">
        <v>4</v>
      </c>
      <c r="AH117" t="s">
        <v>402</v>
      </c>
      <c r="AI117">
        <v>8.11</v>
      </c>
      <c r="AJ117" s="1">
        <v>44477</v>
      </c>
      <c r="AK117">
        <v>11612160082</v>
      </c>
      <c r="AL117">
        <v>114971882</v>
      </c>
      <c r="AM117">
        <v>5.0000000000000001E-3</v>
      </c>
      <c r="AN117">
        <v>42.14</v>
      </c>
      <c r="AO117">
        <v>96.73</v>
      </c>
      <c r="AP117">
        <v>91.36</v>
      </c>
      <c r="AQ117" t="s">
        <v>398</v>
      </c>
      <c r="AR117" t="s">
        <v>53</v>
      </c>
      <c r="AS117">
        <v>-3.2369123667064601</v>
      </c>
      <c r="AT117" t="s">
        <v>35</v>
      </c>
      <c r="AU117" t="s">
        <v>35</v>
      </c>
      <c r="AV117" t="s">
        <v>410</v>
      </c>
      <c r="AW117" t="s">
        <v>40</v>
      </c>
      <c r="AX117" t="s">
        <v>40</v>
      </c>
      <c r="AY117" t="s">
        <v>40</v>
      </c>
      <c r="AZ117" t="s">
        <v>40</v>
      </c>
      <c r="BA117" t="s">
        <v>40</v>
      </c>
      <c r="BB117" t="s">
        <v>40</v>
      </c>
      <c r="BC117" t="s">
        <v>40</v>
      </c>
      <c r="BD117" s="1" t="s">
        <v>40</v>
      </c>
      <c r="BE117" s="1" t="s">
        <v>40</v>
      </c>
      <c r="BF117" s="1" t="s">
        <v>40</v>
      </c>
      <c r="BG117" s="1" t="s">
        <v>40</v>
      </c>
      <c r="BH117" t="s">
        <v>40</v>
      </c>
      <c r="BI117" s="1" t="s">
        <v>1120</v>
      </c>
      <c r="BL117">
        <v>1</v>
      </c>
      <c r="BQ117" t="s">
        <v>1174</v>
      </c>
      <c r="BR117" t="s">
        <v>40</v>
      </c>
    </row>
    <row r="118" spans="1:70" x14ac:dyDescent="0.25">
      <c r="A118" t="s">
        <v>437</v>
      </c>
      <c r="B118">
        <v>4.7666753734786297E-3</v>
      </c>
      <c r="C118" t="e">
        <v>#N/A</v>
      </c>
      <c r="D118">
        <v>1</v>
      </c>
      <c r="E118">
        <v>4.5</v>
      </c>
      <c r="F118" s="1" t="s">
        <v>40</v>
      </c>
      <c r="G118" t="s">
        <v>35</v>
      </c>
      <c r="H118" t="s">
        <v>36</v>
      </c>
      <c r="I118" t="s">
        <v>398</v>
      </c>
      <c r="J118" t="s">
        <v>438</v>
      </c>
      <c r="K118">
        <v>1</v>
      </c>
      <c r="L118">
        <v>54</v>
      </c>
      <c r="M118" s="1" t="s">
        <v>40</v>
      </c>
      <c r="N118" t="s">
        <v>40</v>
      </c>
      <c r="O118" t="s">
        <v>40</v>
      </c>
      <c r="Q118" t="s">
        <v>40</v>
      </c>
      <c r="R118" t="s">
        <v>40</v>
      </c>
      <c r="T118" t="s">
        <v>40</v>
      </c>
      <c r="U118" t="s">
        <v>40</v>
      </c>
      <c r="V118" t="s">
        <v>40</v>
      </c>
      <c r="X118" t="s">
        <v>40</v>
      </c>
      <c r="Y118" s="1">
        <v>43396</v>
      </c>
      <c r="Z118" t="s">
        <v>40</v>
      </c>
      <c r="AA118" t="s">
        <v>400</v>
      </c>
      <c r="AB118">
        <v>2.3758888890000001</v>
      </c>
      <c r="AC118">
        <v>10.6915</v>
      </c>
      <c r="AD118" s="1">
        <v>43754</v>
      </c>
      <c r="AE118">
        <v>54</v>
      </c>
      <c r="AF118" t="s">
        <v>439</v>
      </c>
      <c r="AG118">
        <v>4</v>
      </c>
      <c r="AH118" t="s">
        <v>440</v>
      </c>
      <c r="AI118">
        <v>8.2200000000000006</v>
      </c>
      <c r="AJ118" s="1">
        <v>44510</v>
      </c>
      <c r="AK118">
        <v>9396096660</v>
      </c>
      <c r="AL118">
        <v>93030660</v>
      </c>
      <c r="AM118">
        <v>2.3E-3</v>
      </c>
      <c r="AN118">
        <v>42.43</v>
      </c>
      <c r="AO118">
        <v>96.59</v>
      </c>
      <c r="AP118">
        <v>92.49</v>
      </c>
      <c r="AQ118" t="s">
        <v>398</v>
      </c>
      <c r="AR118" t="s">
        <v>46</v>
      </c>
      <c r="AS118">
        <v>-2.3197093335800298</v>
      </c>
      <c r="AT118" t="s">
        <v>35</v>
      </c>
      <c r="AU118" t="s">
        <v>35</v>
      </c>
      <c r="AV118" t="s">
        <v>403</v>
      </c>
      <c r="AW118" t="s">
        <v>40</v>
      </c>
      <c r="AX118" t="s">
        <v>40</v>
      </c>
      <c r="AY118" t="s">
        <v>40</v>
      </c>
      <c r="AZ118" t="s">
        <v>40</v>
      </c>
      <c r="BA118" t="s">
        <v>40</v>
      </c>
      <c r="BB118" t="s">
        <v>40</v>
      </c>
      <c r="BC118" t="s">
        <v>40</v>
      </c>
      <c r="BD118" s="1" t="s">
        <v>40</v>
      </c>
      <c r="BE118" s="1" t="s">
        <v>40</v>
      </c>
      <c r="BF118" s="1" t="s">
        <v>40</v>
      </c>
      <c r="BG118" s="1" t="s">
        <v>40</v>
      </c>
      <c r="BH118" t="s">
        <v>40</v>
      </c>
      <c r="BI118" s="1" t="s">
        <v>1120</v>
      </c>
      <c r="BL118">
        <v>1</v>
      </c>
      <c r="BQ118" t="s">
        <v>1174</v>
      </c>
      <c r="BR118" t="s">
        <v>40</v>
      </c>
    </row>
    <row r="119" spans="1:70" x14ac:dyDescent="0.25">
      <c r="A119" t="s">
        <v>441</v>
      </c>
      <c r="B119">
        <v>1.1664687526781599E-2</v>
      </c>
      <c r="C119" t="e">
        <v>#N/A</v>
      </c>
      <c r="D119">
        <v>1</v>
      </c>
      <c r="E119">
        <v>4.5</v>
      </c>
      <c r="F119" s="1" t="s">
        <v>40</v>
      </c>
      <c r="G119" t="s">
        <v>35</v>
      </c>
      <c r="H119" t="s">
        <v>36</v>
      </c>
      <c r="I119" t="s">
        <v>398</v>
      </c>
      <c r="J119" t="s">
        <v>438</v>
      </c>
      <c r="K119">
        <v>2</v>
      </c>
      <c r="L119">
        <v>51</v>
      </c>
      <c r="M119" s="1" t="s">
        <v>40</v>
      </c>
      <c r="N119" t="s">
        <v>40</v>
      </c>
      <c r="O119" t="s">
        <v>40</v>
      </c>
      <c r="Q119" t="s">
        <v>40</v>
      </c>
      <c r="R119" t="s">
        <v>40</v>
      </c>
      <c r="T119" t="s">
        <v>40</v>
      </c>
      <c r="U119" t="s">
        <v>40</v>
      </c>
      <c r="V119" t="s">
        <v>40</v>
      </c>
      <c r="X119" t="s">
        <v>40</v>
      </c>
      <c r="Y119" s="1">
        <v>43396</v>
      </c>
      <c r="Z119" t="s">
        <v>40</v>
      </c>
      <c r="AA119" t="s">
        <v>400</v>
      </c>
      <c r="AB119">
        <v>2.9406666669999999</v>
      </c>
      <c r="AC119">
        <v>13.233000000000001</v>
      </c>
      <c r="AD119" s="1">
        <v>43759</v>
      </c>
      <c r="AE119">
        <v>57</v>
      </c>
      <c r="AF119" t="s">
        <v>442</v>
      </c>
      <c r="AG119">
        <v>4</v>
      </c>
      <c r="AH119" t="s">
        <v>440</v>
      </c>
      <c r="AI119">
        <v>12.92</v>
      </c>
      <c r="AJ119" s="1">
        <v>44510</v>
      </c>
      <c r="AK119">
        <v>9679830102</v>
      </c>
      <c r="AL119">
        <v>95839902</v>
      </c>
      <c r="AM119">
        <v>7.8600000000000003E-2</v>
      </c>
      <c r="AN119">
        <v>41.96</v>
      </c>
      <c r="AO119">
        <v>97.23</v>
      </c>
      <c r="AP119">
        <v>93.43</v>
      </c>
      <c r="AQ119" t="s">
        <v>398</v>
      </c>
      <c r="AR119" t="s">
        <v>53</v>
      </c>
      <c r="AS119">
        <v>-1.92803120323443</v>
      </c>
      <c r="AT119" t="s">
        <v>35</v>
      </c>
      <c r="AU119" t="s">
        <v>35</v>
      </c>
      <c r="AV119" t="s">
        <v>410</v>
      </c>
      <c r="AW119" t="s">
        <v>40</v>
      </c>
      <c r="AX119" t="s">
        <v>40</v>
      </c>
      <c r="AY119" t="s">
        <v>40</v>
      </c>
      <c r="AZ119" t="s">
        <v>40</v>
      </c>
      <c r="BA119" t="s">
        <v>40</v>
      </c>
      <c r="BB119" t="s">
        <v>40</v>
      </c>
      <c r="BC119" t="s">
        <v>40</v>
      </c>
      <c r="BD119" s="1" t="s">
        <v>40</v>
      </c>
      <c r="BE119" s="1" t="s">
        <v>40</v>
      </c>
      <c r="BF119" s="1" t="s">
        <v>40</v>
      </c>
      <c r="BG119" s="1" t="s">
        <v>40</v>
      </c>
      <c r="BH119" t="s">
        <v>40</v>
      </c>
      <c r="BI119" s="1" t="s">
        <v>1120</v>
      </c>
      <c r="BL119">
        <v>1</v>
      </c>
      <c r="BQ119" t="s">
        <v>1174</v>
      </c>
      <c r="BR119" t="s">
        <v>40</v>
      </c>
    </row>
    <row r="120" spans="1:70" x14ac:dyDescent="0.25">
      <c r="A120" t="s">
        <v>443</v>
      </c>
      <c r="B120" s="3">
        <v>2.0985317070111001E-4</v>
      </c>
      <c r="C120" t="e">
        <v>#N/A</v>
      </c>
      <c r="D120">
        <v>1</v>
      </c>
      <c r="E120">
        <v>4.3</v>
      </c>
      <c r="F120" s="1" t="s">
        <v>40</v>
      </c>
      <c r="G120" t="s">
        <v>35</v>
      </c>
      <c r="H120" t="s">
        <v>36</v>
      </c>
      <c r="I120" t="s">
        <v>398</v>
      </c>
      <c r="J120" t="s">
        <v>438</v>
      </c>
      <c r="K120">
        <v>2</v>
      </c>
      <c r="L120">
        <v>68</v>
      </c>
      <c r="M120" s="1" t="s">
        <v>40</v>
      </c>
      <c r="N120" t="s">
        <v>40</v>
      </c>
      <c r="O120" t="s">
        <v>40</v>
      </c>
      <c r="Q120" t="s">
        <v>40</v>
      </c>
      <c r="R120" t="s">
        <v>40</v>
      </c>
      <c r="T120" t="s">
        <v>40</v>
      </c>
      <c r="U120" t="s">
        <v>40</v>
      </c>
      <c r="V120" t="s">
        <v>40</v>
      </c>
      <c r="X120" t="s">
        <v>40</v>
      </c>
      <c r="Y120" s="1">
        <v>43511</v>
      </c>
      <c r="Z120" t="s">
        <v>40</v>
      </c>
      <c r="AA120" t="s">
        <v>444</v>
      </c>
      <c r="AB120">
        <v>10.53848837</v>
      </c>
      <c r="AC120">
        <v>45.3155</v>
      </c>
      <c r="AD120" s="1">
        <v>43542</v>
      </c>
      <c r="AE120">
        <v>24</v>
      </c>
      <c r="AF120" t="s">
        <v>445</v>
      </c>
      <c r="AG120">
        <v>4</v>
      </c>
      <c r="AH120" t="s">
        <v>440</v>
      </c>
      <c r="AI120">
        <v>15.06</v>
      </c>
      <c r="AJ120" s="1">
        <v>44510</v>
      </c>
      <c r="AK120">
        <v>9799670642</v>
      </c>
      <c r="AL120">
        <v>97026442</v>
      </c>
      <c r="AM120">
        <v>2.3999999999999998E-3</v>
      </c>
      <c r="AN120">
        <v>41.5</v>
      </c>
      <c r="AO120">
        <v>97.52</v>
      </c>
      <c r="AP120">
        <v>93.51</v>
      </c>
      <c r="AQ120" t="s">
        <v>398</v>
      </c>
      <c r="AR120" t="s">
        <v>53</v>
      </c>
      <c r="AS120">
        <v>-3.6779933169482302</v>
      </c>
      <c r="AT120" t="s">
        <v>35</v>
      </c>
      <c r="AU120" t="s">
        <v>35</v>
      </c>
      <c r="AV120" t="s">
        <v>410</v>
      </c>
      <c r="AW120" t="s">
        <v>40</v>
      </c>
      <c r="AX120" t="s">
        <v>40</v>
      </c>
      <c r="AY120" t="s">
        <v>40</v>
      </c>
      <c r="AZ120" t="s">
        <v>40</v>
      </c>
      <c r="BA120" t="s">
        <v>40</v>
      </c>
      <c r="BB120" t="s">
        <v>40</v>
      </c>
      <c r="BC120" t="s">
        <v>40</v>
      </c>
      <c r="BD120" s="1" t="s">
        <v>40</v>
      </c>
      <c r="BE120" s="1" t="s">
        <v>40</v>
      </c>
      <c r="BF120" s="1" t="s">
        <v>40</v>
      </c>
      <c r="BG120" s="1" t="s">
        <v>40</v>
      </c>
      <c r="BH120" t="s">
        <v>40</v>
      </c>
      <c r="BI120" s="1" t="s">
        <v>1120</v>
      </c>
      <c r="BL120">
        <v>1</v>
      </c>
      <c r="BQ120" t="s">
        <v>1174</v>
      </c>
      <c r="BR120" t="s">
        <v>40</v>
      </c>
    </row>
    <row r="121" spans="1:70" x14ac:dyDescent="0.25">
      <c r="A121" t="s">
        <v>446</v>
      </c>
      <c r="B121">
        <v>0.148138000270815</v>
      </c>
      <c r="C121" t="e">
        <v>#N/A</v>
      </c>
      <c r="D121">
        <v>1</v>
      </c>
      <c r="E121">
        <v>4.2</v>
      </c>
      <c r="F121" s="1" t="s">
        <v>40</v>
      </c>
      <c r="G121" t="s">
        <v>35</v>
      </c>
      <c r="H121" t="s">
        <v>36</v>
      </c>
      <c r="I121" t="s">
        <v>398</v>
      </c>
      <c r="J121" t="s">
        <v>438</v>
      </c>
      <c r="K121">
        <v>1</v>
      </c>
      <c r="L121">
        <v>60</v>
      </c>
      <c r="M121" s="1" t="s">
        <v>40</v>
      </c>
      <c r="N121" t="s">
        <v>40</v>
      </c>
      <c r="O121" t="s">
        <v>40</v>
      </c>
      <c r="Q121" t="s">
        <v>40</v>
      </c>
      <c r="R121" t="s">
        <v>40</v>
      </c>
      <c r="T121" t="s">
        <v>40</v>
      </c>
      <c r="U121" t="s">
        <v>40</v>
      </c>
      <c r="V121" t="s">
        <v>40</v>
      </c>
      <c r="X121" t="s">
        <v>40</v>
      </c>
      <c r="Y121" s="1">
        <v>43511</v>
      </c>
      <c r="Z121" t="s">
        <v>40</v>
      </c>
      <c r="AA121" t="s">
        <v>444</v>
      </c>
      <c r="AB121">
        <v>5.6435714289999996</v>
      </c>
      <c r="AC121">
        <v>23.702999999999999</v>
      </c>
      <c r="AD121" s="1">
        <v>43542</v>
      </c>
      <c r="AE121">
        <v>0</v>
      </c>
      <c r="AF121" t="s">
        <v>447</v>
      </c>
      <c r="AG121">
        <v>4</v>
      </c>
      <c r="AH121" t="s">
        <v>440</v>
      </c>
      <c r="AI121">
        <v>15.55</v>
      </c>
      <c r="AJ121" s="1">
        <v>44551</v>
      </c>
      <c r="AK121">
        <v>12329159284</v>
      </c>
      <c r="AL121">
        <v>122070884</v>
      </c>
      <c r="AM121">
        <v>41.07</v>
      </c>
      <c r="AN121">
        <v>58.93</v>
      </c>
      <c r="AO121">
        <v>97.36</v>
      </c>
      <c r="AP121">
        <v>93.09</v>
      </c>
      <c r="AQ121" t="s">
        <v>398</v>
      </c>
      <c r="AR121" t="s">
        <v>46</v>
      </c>
      <c r="AS121">
        <v>-0.759702767686812</v>
      </c>
      <c r="AT121" t="s">
        <v>35</v>
      </c>
      <c r="AU121" t="s">
        <v>35</v>
      </c>
      <c r="AV121" t="s">
        <v>403</v>
      </c>
      <c r="AW121" t="s">
        <v>40</v>
      </c>
      <c r="AX121" t="s">
        <v>40</v>
      </c>
      <c r="AY121" t="s">
        <v>40</v>
      </c>
      <c r="AZ121" t="s">
        <v>40</v>
      </c>
      <c r="BA121" t="s">
        <v>40</v>
      </c>
      <c r="BB121" t="s">
        <v>40</v>
      </c>
      <c r="BC121" t="s">
        <v>40</v>
      </c>
      <c r="BD121" s="1" t="s">
        <v>40</v>
      </c>
      <c r="BE121" s="1" t="s">
        <v>40</v>
      </c>
      <c r="BF121" s="1" t="s">
        <v>40</v>
      </c>
      <c r="BG121" s="1" t="s">
        <v>40</v>
      </c>
      <c r="BH121" t="s">
        <v>40</v>
      </c>
      <c r="BI121" s="1" t="s">
        <v>1120</v>
      </c>
      <c r="BL121">
        <v>1</v>
      </c>
      <c r="BQ121" t="s">
        <v>1174</v>
      </c>
      <c r="BR121" t="s">
        <v>40</v>
      </c>
    </row>
    <row r="122" spans="1:70" x14ac:dyDescent="0.25">
      <c r="A122" t="s">
        <v>448</v>
      </c>
      <c r="B122" s="3">
        <v>1.2110360017768E-4</v>
      </c>
      <c r="C122" t="e">
        <v>#N/A</v>
      </c>
      <c r="D122">
        <v>1</v>
      </c>
      <c r="E122">
        <v>4.4000000000000004</v>
      </c>
      <c r="F122" s="1" t="s">
        <v>40</v>
      </c>
      <c r="G122" t="s">
        <v>35</v>
      </c>
      <c r="H122" t="s">
        <v>36</v>
      </c>
      <c r="I122" t="s">
        <v>398</v>
      </c>
      <c r="J122" t="s">
        <v>438</v>
      </c>
      <c r="K122">
        <v>1</v>
      </c>
      <c r="L122">
        <v>50</v>
      </c>
      <c r="M122" s="1" t="s">
        <v>40</v>
      </c>
      <c r="N122" t="s">
        <v>40</v>
      </c>
      <c r="O122" t="s">
        <v>40</v>
      </c>
      <c r="Q122" t="s">
        <v>40</v>
      </c>
      <c r="R122" t="s">
        <v>40</v>
      </c>
      <c r="T122" t="s">
        <v>40</v>
      </c>
      <c r="U122" t="s">
        <v>40</v>
      </c>
      <c r="V122" t="s">
        <v>40</v>
      </c>
      <c r="X122" t="s">
        <v>40</v>
      </c>
      <c r="Y122" s="1">
        <v>43515</v>
      </c>
      <c r="Z122" t="s">
        <v>40</v>
      </c>
      <c r="AA122" t="s">
        <v>444</v>
      </c>
      <c r="AB122">
        <v>2.9655681820000002</v>
      </c>
      <c r="AC122">
        <v>13.048500000000001</v>
      </c>
      <c r="AD122" s="1">
        <v>43542</v>
      </c>
      <c r="AE122">
        <v>24</v>
      </c>
      <c r="AF122" t="s">
        <v>449</v>
      </c>
      <c r="AG122">
        <v>4</v>
      </c>
      <c r="AH122" t="s">
        <v>440</v>
      </c>
      <c r="AI122">
        <v>7.9</v>
      </c>
      <c r="AJ122" s="1">
        <v>44510</v>
      </c>
      <c r="AK122">
        <v>7556455390</v>
      </c>
      <c r="AL122">
        <v>74816390</v>
      </c>
      <c r="AM122">
        <v>2.3999999999999998E-3</v>
      </c>
      <c r="AN122">
        <v>41.97</v>
      </c>
      <c r="AO122">
        <v>97.43</v>
      </c>
      <c r="AP122">
        <v>93.46</v>
      </c>
      <c r="AQ122" t="s">
        <v>398</v>
      </c>
      <c r="AR122" t="s">
        <v>46</v>
      </c>
      <c r="AS122">
        <v>-3.9167903481130901</v>
      </c>
      <c r="AT122" t="s">
        <v>35</v>
      </c>
      <c r="AU122" t="s">
        <v>35</v>
      </c>
      <c r="AV122" t="s">
        <v>403</v>
      </c>
      <c r="AW122" t="s">
        <v>40</v>
      </c>
      <c r="AX122" t="s">
        <v>40</v>
      </c>
      <c r="AY122" t="s">
        <v>40</v>
      </c>
      <c r="AZ122" t="s">
        <v>40</v>
      </c>
      <c r="BA122" t="s">
        <v>40</v>
      </c>
      <c r="BB122" t="s">
        <v>40</v>
      </c>
      <c r="BC122" t="s">
        <v>40</v>
      </c>
      <c r="BD122" s="1" t="s">
        <v>40</v>
      </c>
      <c r="BE122" s="1" t="s">
        <v>40</v>
      </c>
      <c r="BF122" s="1" t="s">
        <v>40</v>
      </c>
      <c r="BG122" s="1" t="s">
        <v>40</v>
      </c>
      <c r="BH122" t="s">
        <v>40</v>
      </c>
      <c r="BI122" s="1" t="s">
        <v>1120</v>
      </c>
      <c r="BL122">
        <v>1</v>
      </c>
      <c r="BQ122" t="s">
        <v>1174</v>
      </c>
      <c r="BR122" t="s">
        <v>40</v>
      </c>
    </row>
    <row r="123" spans="1:70" x14ac:dyDescent="0.25">
      <c r="A123" t="s">
        <v>450</v>
      </c>
      <c r="B123" s="3">
        <v>1.06809321857717E-5</v>
      </c>
      <c r="C123" t="e">
        <v>#N/A</v>
      </c>
      <c r="D123">
        <v>1</v>
      </c>
      <c r="E123">
        <v>4.4000000000000004</v>
      </c>
      <c r="F123" s="1" t="s">
        <v>40</v>
      </c>
      <c r="G123" t="s">
        <v>35</v>
      </c>
      <c r="H123" t="s">
        <v>36</v>
      </c>
      <c r="I123" t="s">
        <v>398</v>
      </c>
      <c r="J123" t="s">
        <v>438</v>
      </c>
      <c r="K123">
        <v>2</v>
      </c>
      <c r="L123">
        <v>50</v>
      </c>
      <c r="M123" s="1" t="s">
        <v>40</v>
      </c>
      <c r="N123" t="s">
        <v>40</v>
      </c>
      <c r="O123" t="s">
        <v>40</v>
      </c>
      <c r="Q123" t="s">
        <v>40</v>
      </c>
      <c r="R123" t="s">
        <v>40</v>
      </c>
      <c r="T123" t="s">
        <v>40</v>
      </c>
      <c r="U123" t="s">
        <v>40</v>
      </c>
      <c r="V123" t="s">
        <v>40</v>
      </c>
      <c r="X123" t="s">
        <v>40</v>
      </c>
      <c r="Y123" s="1">
        <v>43515</v>
      </c>
      <c r="Z123" t="s">
        <v>40</v>
      </c>
      <c r="AA123" t="s">
        <v>444</v>
      </c>
      <c r="AB123">
        <v>8.4388636360000007</v>
      </c>
      <c r="AC123">
        <v>37.131</v>
      </c>
      <c r="AD123" s="1">
        <v>43542</v>
      </c>
      <c r="AE123">
        <v>24</v>
      </c>
      <c r="AF123" t="s">
        <v>451</v>
      </c>
      <c r="AG123">
        <v>4</v>
      </c>
      <c r="AH123" t="s">
        <v>440</v>
      </c>
      <c r="AI123">
        <v>13.48</v>
      </c>
      <c r="AJ123" s="1">
        <v>44510</v>
      </c>
      <c r="AK123">
        <v>11087105926</v>
      </c>
      <c r="AL123">
        <v>109773326</v>
      </c>
      <c r="AM123">
        <v>2.3999999999999998E-3</v>
      </c>
      <c r="AN123">
        <v>41.51</v>
      </c>
      <c r="AO123">
        <v>97.6</v>
      </c>
      <c r="AP123">
        <v>93.77</v>
      </c>
      <c r="AQ123" t="s">
        <v>398</v>
      </c>
      <c r="AR123" t="s">
        <v>53</v>
      </c>
      <c r="AS123">
        <v>-4.9713862036062402</v>
      </c>
      <c r="AT123" t="s">
        <v>35</v>
      </c>
      <c r="AU123" t="s">
        <v>35</v>
      </c>
      <c r="AV123" t="s">
        <v>410</v>
      </c>
      <c r="AW123" t="s">
        <v>40</v>
      </c>
      <c r="AX123" t="s">
        <v>40</v>
      </c>
      <c r="AY123" t="s">
        <v>40</v>
      </c>
      <c r="AZ123" t="s">
        <v>40</v>
      </c>
      <c r="BA123" t="s">
        <v>40</v>
      </c>
      <c r="BB123" t="s">
        <v>40</v>
      </c>
      <c r="BC123" t="s">
        <v>40</v>
      </c>
      <c r="BD123" s="1" t="s">
        <v>40</v>
      </c>
      <c r="BE123" s="1" t="s">
        <v>40</v>
      </c>
      <c r="BF123" s="1" t="s">
        <v>40</v>
      </c>
      <c r="BG123" s="1" t="s">
        <v>40</v>
      </c>
      <c r="BH123" t="s">
        <v>40</v>
      </c>
      <c r="BI123" s="1" t="s">
        <v>1120</v>
      </c>
      <c r="BL123">
        <v>1</v>
      </c>
      <c r="BQ123" t="s">
        <v>1174</v>
      </c>
      <c r="BR123" t="s">
        <v>40</v>
      </c>
    </row>
    <row r="124" spans="1:70" x14ac:dyDescent="0.25">
      <c r="A124" t="s">
        <v>452</v>
      </c>
      <c r="B124" s="3">
        <v>3.3521117860894998E-4</v>
      </c>
      <c r="C124" t="e">
        <v>#N/A</v>
      </c>
      <c r="D124">
        <v>1</v>
      </c>
      <c r="E124">
        <v>4.5</v>
      </c>
      <c r="F124" s="1" t="s">
        <v>40</v>
      </c>
      <c r="G124" t="s">
        <v>35</v>
      </c>
      <c r="H124" t="s">
        <v>36</v>
      </c>
      <c r="I124" t="s">
        <v>398</v>
      </c>
      <c r="J124" t="s">
        <v>438</v>
      </c>
      <c r="K124">
        <v>2</v>
      </c>
      <c r="L124">
        <v>67</v>
      </c>
      <c r="M124" s="1" t="s">
        <v>40</v>
      </c>
      <c r="N124" t="s">
        <v>40</v>
      </c>
      <c r="O124" t="s">
        <v>40</v>
      </c>
      <c r="Q124" t="s">
        <v>40</v>
      </c>
      <c r="R124" t="s">
        <v>40</v>
      </c>
      <c r="T124" t="s">
        <v>40</v>
      </c>
      <c r="U124" t="s">
        <v>40</v>
      </c>
      <c r="V124" t="s">
        <v>40</v>
      </c>
      <c r="X124" t="s">
        <v>40</v>
      </c>
      <c r="Y124" s="1">
        <v>43515</v>
      </c>
      <c r="Z124" t="s">
        <v>40</v>
      </c>
      <c r="AA124" t="s">
        <v>444</v>
      </c>
      <c r="AB124">
        <v>16.202000000000002</v>
      </c>
      <c r="AC124">
        <v>72.909000000000006</v>
      </c>
      <c r="AD124" s="1">
        <v>43542</v>
      </c>
      <c r="AE124">
        <v>24</v>
      </c>
      <c r="AF124" t="s">
        <v>453</v>
      </c>
      <c r="AG124">
        <v>4</v>
      </c>
      <c r="AH124" t="s">
        <v>440</v>
      </c>
      <c r="AI124">
        <v>17.309999999999999</v>
      </c>
      <c r="AJ124" s="1">
        <v>44510</v>
      </c>
      <c r="AK124">
        <v>8077787292</v>
      </c>
      <c r="AL124">
        <v>79978092</v>
      </c>
      <c r="AM124">
        <v>2.3999999999999998E-3</v>
      </c>
      <c r="AN124">
        <v>41.31</v>
      </c>
      <c r="AO124">
        <v>97.26</v>
      </c>
      <c r="AP124">
        <v>93.04</v>
      </c>
      <c r="AQ124" t="s">
        <v>398</v>
      </c>
      <c r="AR124" t="s">
        <v>53</v>
      </c>
      <c r="AS124">
        <v>-3.4745359021946101</v>
      </c>
      <c r="AT124" t="s">
        <v>35</v>
      </c>
      <c r="AU124" t="s">
        <v>35</v>
      </c>
      <c r="AV124" t="s">
        <v>410</v>
      </c>
      <c r="AW124" t="s">
        <v>40</v>
      </c>
      <c r="AX124" t="s">
        <v>40</v>
      </c>
      <c r="AY124" t="s">
        <v>40</v>
      </c>
      <c r="AZ124" t="s">
        <v>40</v>
      </c>
      <c r="BA124" t="s">
        <v>40</v>
      </c>
      <c r="BB124" t="s">
        <v>40</v>
      </c>
      <c r="BC124" t="s">
        <v>40</v>
      </c>
      <c r="BD124" s="1" t="s">
        <v>40</v>
      </c>
      <c r="BE124" s="1" t="s">
        <v>40</v>
      </c>
      <c r="BF124" s="1" t="s">
        <v>40</v>
      </c>
      <c r="BG124" s="1" t="s">
        <v>40</v>
      </c>
      <c r="BH124" t="s">
        <v>40</v>
      </c>
      <c r="BI124" s="1" t="s">
        <v>1120</v>
      </c>
      <c r="BL124">
        <v>1</v>
      </c>
      <c r="BQ124" t="s">
        <v>1174</v>
      </c>
      <c r="BR124" t="s">
        <v>40</v>
      </c>
    </row>
    <row r="125" spans="1:70" x14ac:dyDescent="0.25">
      <c r="A125" t="s">
        <v>454</v>
      </c>
      <c r="B125" s="3">
        <v>8.8794855350124202E-5</v>
      </c>
      <c r="C125" t="e">
        <v>#N/A</v>
      </c>
      <c r="D125">
        <v>1</v>
      </c>
      <c r="E125">
        <v>4.5</v>
      </c>
      <c r="F125" s="1" t="s">
        <v>40</v>
      </c>
      <c r="G125" t="s">
        <v>35</v>
      </c>
      <c r="H125" t="s">
        <v>36</v>
      </c>
      <c r="I125" t="s">
        <v>398</v>
      </c>
      <c r="J125" t="s">
        <v>438</v>
      </c>
      <c r="K125">
        <v>2</v>
      </c>
      <c r="L125">
        <v>50</v>
      </c>
      <c r="M125" s="1" t="s">
        <v>40</v>
      </c>
      <c r="N125" t="s">
        <v>40</v>
      </c>
      <c r="O125" t="s">
        <v>40</v>
      </c>
      <c r="Q125" t="s">
        <v>40</v>
      </c>
      <c r="R125" t="s">
        <v>40</v>
      </c>
      <c r="T125" t="s">
        <v>40</v>
      </c>
      <c r="U125" t="s">
        <v>40</v>
      </c>
      <c r="V125" t="s">
        <v>40</v>
      </c>
      <c r="X125" t="s">
        <v>40</v>
      </c>
      <c r="Y125" s="1">
        <v>43515</v>
      </c>
      <c r="Z125" t="s">
        <v>40</v>
      </c>
      <c r="AA125" t="s">
        <v>444</v>
      </c>
      <c r="AB125">
        <v>4.0217777779999997</v>
      </c>
      <c r="AC125">
        <v>18.097999999999999</v>
      </c>
      <c r="AD125" s="1">
        <v>43542</v>
      </c>
      <c r="AE125">
        <v>24</v>
      </c>
      <c r="AF125" t="s">
        <v>455</v>
      </c>
      <c r="AG125">
        <v>4</v>
      </c>
      <c r="AH125" t="s">
        <v>440</v>
      </c>
      <c r="AI125">
        <v>14.32</v>
      </c>
      <c r="AJ125" s="1">
        <v>44510</v>
      </c>
      <c r="AK125">
        <v>8650762312</v>
      </c>
      <c r="AL125">
        <v>85651112</v>
      </c>
      <c r="AM125">
        <v>2.3999999999999998E-3</v>
      </c>
      <c r="AN125">
        <v>41.43</v>
      </c>
      <c r="AO125">
        <v>97.48</v>
      </c>
      <c r="AP125">
        <v>93.52</v>
      </c>
      <c r="AQ125" t="s">
        <v>398</v>
      </c>
      <c r="AR125" t="s">
        <v>53</v>
      </c>
      <c r="AS125">
        <v>-4.0515736310801698</v>
      </c>
      <c r="AT125" t="s">
        <v>35</v>
      </c>
      <c r="AU125" t="s">
        <v>35</v>
      </c>
      <c r="AV125" t="s">
        <v>410</v>
      </c>
      <c r="AW125" t="s">
        <v>40</v>
      </c>
      <c r="AX125" t="s">
        <v>40</v>
      </c>
      <c r="AY125" t="s">
        <v>40</v>
      </c>
      <c r="AZ125" t="s">
        <v>40</v>
      </c>
      <c r="BA125" t="s">
        <v>40</v>
      </c>
      <c r="BB125" t="s">
        <v>40</v>
      </c>
      <c r="BC125" t="s">
        <v>40</v>
      </c>
      <c r="BD125" s="1" t="s">
        <v>40</v>
      </c>
      <c r="BE125" s="1" t="s">
        <v>40</v>
      </c>
      <c r="BF125" s="1" t="s">
        <v>40</v>
      </c>
      <c r="BG125" s="1" t="s">
        <v>40</v>
      </c>
      <c r="BH125" t="s">
        <v>40</v>
      </c>
      <c r="BI125" s="1" t="s">
        <v>1120</v>
      </c>
      <c r="BL125">
        <v>1</v>
      </c>
      <c r="BQ125" t="s">
        <v>1174</v>
      </c>
      <c r="BR125" t="s">
        <v>40</v>
      </c>
    </row>
    <row r="126" spans="1:70" x14ac:dyDescent="0.25">
      <c r="A126" t="s">
        <v>456</v>
      </c>
      <c r="B126" s="3">
        <v>3.9141668715083297E-5</v>
      </c>
      <c r="C126" t="e">
        <v>#N/A</v>
      </c>
      <c r="D126">
        <v>1</v>
      </c>
      <c r="E126">
        <v>4.5</v>
      </c>
      <c r="F126" s="1" t="s">
        <v>40</v>
      </c>
      <c r="G126" t="s">
        <v>35</v>
      </c>
      <c r="H126" t="s">
        <v>36</v>
      </c>
      <c r="I126" t="s">
        <v>398</v>
      </c>
      <c r="J126" t="s">
        <v>438</v>
      </c>
      <c r="K126">
        <v>2</v>
      </c>
      <c r="L126">
        <v>50</v>
      </c>
      <c r="M126" s="1" t="s">
        <v>40</v>
      </c>
      <c r="N126" t="s">
        <v>40</v>
      </c>
      <c r="O126" t="s">
        <v>40</v>
      </c>
      <c r="Q126" t="s">
        <v>40</v>
      </c>
      <c r="R126" t="s">
        <v>40</v>
      </c>
      <c r="T126" t="s">
        <v>40</v>
      </c>
      <c r="U126" t="s">
        <v>40</v>
      </c>
      <c r="V126" t="s">
        <v>40</v>
      </c>
      <c r="X126" t="s">
        <v>40</v>
      </c>
      <c r="Y126" s="1">
        <v>43515</v>
      </c>
      <c r="Z126" t="s">
        <v>40</v>
      </c>
      <c r="AA126" t="s">
        <v>444</v>
      </c>
      <c r="AB126">
        <v>35.059222220000002</v>
      </c>
      <c r="AC126">
        <v>125</v>
      </c>
      <c r="AD126" s="1">
        <v>43542</v>
      </c>
      <c r="AE126">
        <v>24</v>
      </c>
      <c r="AF126" t="s">
        <v>457</v>
      </c>
      <c r="AG126">
        <v>4</v>
      </c>
      <c r="AH126" t="s">
        <v>440</v>
      </c>
      <c r="AI126">
        <v>14.54</v>
      </c>
      <c r="AJ126" s="1">
        <v>44510</v>
      </c>
      <c r="AK126">
        <v>11927043742</v>
      </c>
      <c r="AL126">
        <v>118089542</v>
      </c>
      <c r="AM126">
        <v>2.3999999999999998E-3</v>
      </c>
      <c r="AN126">
        <v>41.53</v>
      </c>
      <c r="AO126">
        <v>97.41</v>
      </c>
      <c r="AP126">
        <v>93.44</v>
      </c>
      <c r="AQ126" t="s">
        <v>398</v>
      </c>
      <c r="AR126" t="s">
        <v>53</v>
      </c>
      <c r="AS126">
        <v>-4.4073436637928296</v>
      </c>
      <c r="AT126" t="s">
        <v>35</v>
      </c>
      <c r="AU126" t="s">
        <v>35</v>
      </c>
      <c r="AV126" t="s">
        <v>410</v>
      </c>
      <c r="AW126" t="s">
        <v>40</v>
      </c>
      <c r="AX126" t="s">
        <v>40</v>
      </c>
      <c r="AY126" t="s">
        <v>40</v>
      </c>
      <c r="AZ126" t="s">
        <v>40</v>
      </c>
      <c r="BA126" t="s">
        <v>40</v>
      </c>
      <c r="BB126" t="s">
        <v>40</v>
      </c>
      <c r="BC126" t="s">
        <v>40</v>
      </c>
      <c r="BD126" s="1" t="s">
        <v>40</v>
      </c>
      <c r="BE126" s="1" t="s">
        <v>40</v>
      </c>
      <c r="BF126" s="1" t="s">
        <v>40</v>
      </c>
      <c r="BG126" s="1" t="s">
        <v>40</v>
      </c>
      <c r="BH126" t="s">
        <v>40</v>
      </c>
      <c r="BI126" s="1" t="s">
        <v>1120</v>
      </c>
      <c r="BL126">
        <v>1</v>
      </c>
      <c r="BQ126" t="s">
        <v>1174</v>
      </c>
      <c r="BR126" t="s">
        <v>40</v>
      </c>
    </row>
    <row r="127" spans="1:70" x14ac:dyDescent="0.25">
      <c r="A127" t="s">
        <v>458</v>
      </c>
      <c r="B127">
        <v>2.1760302203464401E-3</v>
      </c>
      <c r="C127" t="e">
        <v>#N/A</v>
      </c>
      <c r="D127">
        <v>1</v>
      </c>
      <c r="E127">
        <v>4.5999999999999996</v>
      </c>
      <c r="F127" s="1" t="s">
        <v>40</v>
      </c>
      <c r="G127" t="s">
        <v>35</v>
      </c>
      <c r="H127" t="s">
        <v>36</v>
      </c>
      <c r="I127" t="s">
        <v>398</v>
      </c>
      <c r="J127" t="s">
        <v>438</v>
      </c>
      <c r="K127">
        <v>1</v>
      </c>
      <c r="L127">
        <v>69</v>
      </c>
      <c r="M127" s="1" t="s">
        <v>40</v>
      </c>
      <c r="N127" t="s">
        <v>40</v>
      </c>
      <c r="O127" t="s">
        <v>40</v>
      </c>
      <c r="Q127" t="s">
        <v>40</v>
      </c>
      <c r="R127" t="s">
        <v>40</v>
      </c>
      <c r="T127" t="s">
        <v>40</v>
      </c>
      <c r="U127" t="s">
        <v>40</v>
      </c>
      <c r="V127" t="s">
        <v>40</v>
      </c>
      <c r="X127" t="s">
        <v>40</v>
      </c>
      <c r="Y127" s="1">
        <v>43515</v>
      </c>
      <c r="Z127" t="s">
        <v>40</v>
      </c>
      <c r="AA127" t="s">
        <v>444</v>
      </c>
      <c r="AB127">
        <v>6.7371739130000003</v>
      </c>
      <c r="AC127">
        <v>30.991</v>
      </c>
      <c r="AD127" s="1">
        <v>43542</v>
      </c>
      <c r="AE127">
        <v>24</v>
      </c>
      <c r="AF127" t="s">
        <v>459</v>
      </c>
      <c r="AG127">
        <v>4</v>
      </c>
      <c r="AH127" t="s">
        <v>440</v>
      </c>
      <c r="AI127">
        <v>13.28</v>
      </c>
      <c r="AJ127" s="1">
        <v>44510</v>
      </c>
      <c r="AK127">
        <v>8004065574</v>
      </c>
      <c r="AL127">
        <v>79248174</v>
      </c>
      <c r="AM127">
        <v>2.3999999999999998E-3</v>
      </c>
      <c r="AN127">
        <v>41.82</v>
      </c>
      <c r="AO127">
        <v>97.37</v>
      </c>
      <c r="AP127">
        <v>93.45</v>
      </c>
      <c r="AQ127" t="s">
        <v>398</v>
      </c>
      <c r="AR127" t="s">
        <v>46</v>
      </c>
      <c r="AS127">
        <v>-2.6613890098955699</v>
      </c>
      <c r="AT127" t="s">
        <v>35</v>
      </c>
      <c r="AU127" t="s">
        <v>35</v>
      </c>
      <c r="AV127" t="s">
        <v>403</v>
      </c>
      <c r="AW127" t="s">
        <v>40</v>
      </c>
      <c r="AX127" t="s">
        <v>40</v>
      </c>
      <c r="AY127" t="s">
        <v>40</v>
      </c>
      <c r="AZ127" t="s">
        <v>40</v>
      </c>
      <c r="BA127" t="s">
        <v>40</v>
      </c>
      <c r="BB127" t="s">
        <v>40</v>
      </c>
      <c r="BC127" t="s">
        <v>40</v>
      </c>
      <c r="BD127" s="1" t="s">
        <v>40</v>
      </c>
      <c r="BE127" s="1" t="s">
        <v>40</v>
      </c>
      <c r="BF127" s="1" t="s">
        <v>40</v>
      </c>
      <c r="BG127" s="1" t="s">
        <v>40</v>
      </c>
      <c r="BH127" t="s">
        <v>40</v>
      </c>
      <c r="BI127" s="1" t="s">
        <v>1120</v>
      </c>
      <c r="BL127">
        <v>1</v>
      </c>
      <c r="BQ127" t="s">
        <v>1174</v>
      </c>
      <c r="BR127" t="s">
        <v>40</v>
      </c>
    </row>
    <row r="128" spans="1:70" x14ac:dyDescent="0.25">
      <c r="A128" t="s">
        <v>460</v>
      </c>
      <c r="B128" s="3">
        <v>8.1450690196349998E-4</v>
      </c>
      <c r="C128" t="e">
        <v>#N/A</v>
      </c>
      <c r="D128">
        <v>1</v>
      </c>
      <c r="E128">
        <v>4.3</v>
      </c>
      <c r="F128" s="1" t="s">
        <v>40</v>
      </c>
      <c r="G128" t="s">
        <v>35</v>
      </c>
      <c r="H128" t="s">
        <v>36</v>
      </c>
      <c r="I128" t="s">
        <v>398</v>
      </c>
      <c r="J128" t="s">
        <v>438</v>
      </c>
      <c r="K128">
        <v>2</v>
      </c>
      <c r="L128">
        <v>62</v>
      </c>
      <c r="M128" s="1" t="s">
        <v>40</v>
      </c>
      <c r="N128" t="s">
        <v>40</v>
      </c>
      <c r="O128" t="s">
        <v>40</v>
      </c>
      <c r="Q128" t="s">
        <v>40</v>
      </c>
      <c r="R128" t="s">
        <v>40</v>
      </c>
      <c r="T128" t="s">
        <v>40</v>
      </c>
      <c r="U128" t="s">
        <v>40</v>
      </c>
      <c r="V128" t="s">
        <v>40</v>
      </c>
      <c r="X128" t="s">
        <v>40</v>
      </c>
      <c r="Y128" s="1">
        <v>43515</v>
      </c>
      <c r="Z128" t="s">
        <v>40</v>
      </c>
      <c r="AA128" t="s">
        <v>444</v>
      </c>
      <c r="AB128">
        <v>6.7859302330000002</v>
      </c>
      <c r="AC128">
        <v>29.179500000000001</v>
      </c>
      <c r="AD128" s="1">
        <v>43542</v>
      </c>
      <c r="AE128">
        <v>24</v>
      </c>
      <c r="AF128" t="s">
        <v>461</v>
      </c>
      <c r="AG128">
        <v>4</v>
      </c>
      <c r="AH128" t="s">
        <v>440</v>
      </c>
      <c r="AI128">
        <v>13.32</v>
      </c>
      <c r="AJ128" s="1">
        <v>44510</v>
      </c>
      <c r="AK128">
        <v>9186980402</v>
      </c>
      <c r="AL128">
        <v>90960202</v>
      </c>
      <c r="AM128">
        <v>2.3999999999999998E-3</v>
      </c>
      <c r="AN128">
        <v>41.78</v>
      </c>
      <c r="AO128">
        <v>97.47</v>
      </c>
      <c r="AP128">
        <v>93.57</v>
      </c>
      <c r="AQ128" t="s">
        <v>398</v>
      </c>
      <c r="AR128" t="s">
        <v>53</v>
      </c>
      <c r="AS128">
        <v>-3.0887513512265898</v>
      </c>
      <c r="AT128" t="s">
        <v>35</v>
      </c>
      <c r="AU128" t="s">
        <v>35</v>
      </c>
      <c r="AV128" t="s">
        <v>410</v>
      </c>
      <c r="AW128" t="s">
        <v>40</v>
      </c>
      <c r="AX128" t="s">
        <v>40</v>
      </c>
      <c r="AY128" t="s">
        <v>40</v>
      </c>
      <c r="AZ128" t="s">
        <v>40</v>
      </c>
      <c r="BA128" t="s">
        <v>40</v>
      </c>
      <c r="BB128" t="s">
        <v>40</v>
      </c>
      <c r="BC128" t="s">
        <v>40</v>
      </c>
      <c r="BD128" s="1" t="s">
        <v>40</v>
      </c>
      <c r="BE128" s="1" t="s">
        <v>40</v>
      </c>
      <c r="BF128" s="1" t="s">
        <v>40</v>
      </c>
      <c r="BG128" s="1" t="s">
        <v>40</v>
      </c>
      <c r="BH128" t="s">
        <v>40</v>
      </c>
      <c r="BI128" s="1" t="s">
        <v>1120</v>
      </c>
      <c r="BL128">
        <v>1</v>
      </c>
      <c r="BQ128" t="s">
        <v>1174</v>
      </c>
      <c r="BR128" t="s">
        <v>40</v>
      </c>
    </row>
    <row r="129" spans="1:70" x14ac:dyDescent="0.25">
      <c r="A129" t="s">
        <v>462</v>
      </c>
      <c r="B129" s="3">
        <v>5.3790187038141996E-4</v>
      </c>
      <c r="C129" t="e">
        <v>#N/A</v>
      </c>
      <c r="D129">
        <v>1</v>
      </c>
      <c r="E129">
        <v>4.5</v>
      </c>
      <c r="F129" s="1" t="s">
        <v>40</v>
      </c>
      <c r="G129" t="s">
        <v>35</v>
      </c>
      <c r="H129" t="s">
        <v>36</v>
      </c>
      <c r="I129" t="s">
        <v>398</v>
      </c>
      <c r="J129" t="s">
        <v>438</v>
      </c>
      <c r="K129">
        <v>1</v>
      </c>
      <c r="L129">
        <v>61</v>
      </c>
      <c r="M129" s="1" t="s">
        <v>40</v>
      </c>
      <c r="N129" t="s">
        <v>40</v>
      </c>
      <c r="O129" t="s">
        <v>40</v>
      </c>
      <c r="Q129" t="s">
        <v>40</v>
      </c>
      <c r="R129" t="s">
        <v>40</v>
      </c>
      <c r="T129" t="s">
        <v>40</v>
      </c>
      <c r="U129" t="s">
        <v>40</v>
      </c>
      <c r="V129" t="s">
        <v>40</v>
      </c>
      <c r="X129" t="s">
        <v>40</v>
      </c>
      <c r="Y129" s="1">
        <v>43515</v>
      </c>
      <c r="Z129" t="s">
        <v>40</v>
      </c>
      <c r="AA129" t="s">
        <v>444</v>
      </c>
      <c r="AB129">
        <v>12.830111110000001</v>
      </c>
      <c r="AC129">
        <v>57.735500000000002</v>
      </c>
      <c r="AD129" s="1">
        <v>43542</v>
      </c>
      <c r="AE129">
        <v>24</v>
      </c>
      <c r="AF129" t="s">
        <v>463</v>
      </c>
      <c r="AG129">
        <v>4</v>
      </c>
      <c r="AH129" t="s">
        <v>440</v>
      </c>
      <c r="AI129">
        <v>17.61</v>
      </c>
      <c r="AJ129" s="1">
        <v>44510</v>
      </c>
      <c r="AK129">
        <v>12472018936</v>
      </c>
      <c r="AL129">
        <v>123485336</v>
      </c>
      <c r="AM129">
        <v>2.3999999999999998E-3</v>
      </c>
      <c r="AN129">
        <v>41.63</v>
      </c>
      <c r="AO129">
        <v>97.49</v>
      </c>
      <c r="AP129">
        <v>93.54</v>
      </c>
      <c r="AQ129" t="s">
        <v>398</v>
      </c>
      <c r="AR129" t="s">
        <v>46</v>
      </c>
      <c r="AS129">
        <v>-3.26906327492991</v>
      </c>
      <c r="AT129" t="s">
        <v>35</v>
      </c>
      <c r="AU129" t="s">
        <v>35</v>
      </c>
      <c r="AV129" t="s">
        <v>403</v>
      </c>
      <c r="AW129" t="s">
        <v>40</v>
      </c>
      <c r="AX129" t="s">
        <v>40</v>
      </c>
      <c r="AY129" t="s">
        <v>40</v>
      </c>
      <c r="AZ129" t="s">
        <v>40</v>
      </c>
      <c r="BA129" t="s">
        <v>40</v>
      </c>
      <c r="BB129" t="s">
        <v>40</v>
      </c>
      <c r="BC129" t="s">
        <v>40</v>
      </c>
      <c r="BD129" s="1" t="s">
        <v>40</v>
      </c>
      <c r="BE129" s="1" t="s">
        <v>40</v>
      </c>
      <c r="BF129" s="1" t="s">
        <v>40</v>
      </c>
      <c r="BG129" s="1" t="s">
        <v>40</v>
      </c>
      <c r="BH129" t="s">
        <v>40</v>
      </c>
      <c r="BI129" s="1" t="s">
        <v>1120</v>
      </c>
      <c r="BL129">
        <v>1</v>
      </c>
      <c r="BQ129" t="s">
        <v>1174</v>
      </c>
      <c r="BR129" t="s">
        <v>40</v>
      </c>
    </row>
    <row r="130" spans="1:70" x14ac:dyDescent="0.25">
      <c r="A130" t="s">
        <v>464</v>
      </c>
      <c r="B130">
        <v>2.23278580003029E-3</v>
      </c>
      <c r="C130" t="e">
        <v>#N/A</v>
      </c>
      <c r="D130">
        <v>1</v>
      </c>
      <c r="E130">
        <v>4.5</v>
      </c>
      <c r="F130" s="1" t="s">
        <v>40</v>
      </c>
      <c r="G130" t="s">
        <v>35</v>
      </c>
      <c r="H130" t="s">
        <v>36</v>
      </c>
      <c r="I130" t="s">
        <v>398</v>
      </c>
      <c r="J130" t="s">
        <v>438</v>
      </c>
      <c r="K130">
        <v>1</v>
      </c>
      <c r="L130">
        <v>71</v>
      </c>
      <c r="M130" s="1" t="s">
        <v>40</v>
      </c>
      <c r="N130" t="s">
        <v>40</v>
      </c>
      <c r="O130" t="s">
        <v>40</v>
      </c>
      <c r="Q130" t="s">
        <v>40</v>
      </c>
      <c r="R130" t="s">
        <v>40</v>
      </c>
      <c r="T130" t="s">
        <v>40</v>
      </c>
      <c r="U130" t="s">
        <v>40</v>
      </c>
      <c r="V130" t="s">
        <v>40</v>
      </c>
      <c r="X130" t="s">
        <v>40</v>
      </c>
      <c r="Y130" s="1">
        <v>43515</v>
      </c>
      <c r="Z130" t="s">
        <v>40</v>
      </c>
      <c r="AA130" t="s">
        <v>444</v>
      </c>
      <c r="AB130">
        <v>4.4607777779999997</v>
      </c>
      <c r="AC130">
        <v>20.073499999999999</v>
      </c>
      <c r="AD130" s="1">
        <v>43543</v>
      </c>
      <c r="AE130">
        <v>25</v>
      </c>
      <c r="AF130" t="s">
        <v>445</v>
      </c>
      <c r="AG130">
        <v>4</v>
      </c>
      <c r="AH130" t="s">
        <v>440</v>
      </c>
      <c r="AI130">
        <v>13.43</v>
      </c>
      <c r="AJ130" s="1">
        <v>44510</v>
      </c>
      <c r="AK130">
        <v>10255957534</v>
      </c>
      <c r="AL130">
        <v>101544134</v>
      </c>
      <c r="AM130">
        <v>2.2000000000000001E-3</v>
      </c>
      <c r="AN130">
        <v>41.65</v>
      </c>
      <c r="AO130">
        <v>97.83</v>
      </c>
      <c r="AP130">
        <v>94.09</v>
      </c>
      <c r="AQ130" t="s">
        <v>398</v>
      </c>
      <c r="AR130" t="s">
        <v>46</v>
      </c>
      <c r="AS130">
        <v>-2.6501821677994402</v>
      </c>
      <c r="AT130" t="s">
        <v>35</v>
      </c>
      <c r="AU130" t="s">
        <v>35</v>
      </c>
      <c r="AV130" t="s">
        <v>403</v>
      </c>
      <c r="AW130" t="s">
        <v>40</v>
      </c>
      <c r="AX130" t="s">
        <v>40</v>
      </c>
      <c r="AY130" t="s">
        <v>40</v>
      </c>
      <c r="AZ130" t="s">
        <v>40</v>
      </c>
      <c r="BA130" t="s">
        <v>40</v>
      </c>
      <c r="BB130" t="s">
        <v>40</v>
      </c>
      <c r="BC130" t="s">
        <v>40</v>
      </c>
      <c r="BD130" s="1" t="s">
        <v>40</v>
      </c>
      <c r="BE130" s="1" t="s">
        <v>40</v>
      </c>
      <c r="BF130" s="1" t="s">
        <v>40</v>
      </c>
      <c r="BG130" s="1" t="s">
        <v>40</v>
      </c>
      <c r="BH130" t="s">
        <v>40</v>
      </c>
      <c r="BI130" s="1" t="s">
        <v>1120</v>
      </c>
      <c r="BL130">
        <v>1</v>
      </c>
      <c r="BQ130" t="s">
        <v>1174</v>
      </c>
      <c r="BR130" t="s">
        <v>40</v>
      </c>
    </row>
    <row r="131" spans="1:70" x14ac:dyDescent="0.25">
      <c r="A131" t="s">
        <v>465</v>
      </c>
      <c r="B131">
        <v>8.0878433148669892E-3</v>
      </c>
      <c r="C131" t="e">
        <v>#N/A</v>
      </c>
      <c r="D131">
        <v>1</v>
      </c>
      <c r="E131">
        <v>4.5</v>
      </c>
      <c r="F131" s="1" t="s">
        <v>40</v>
      </c>
      <c r="G131" t="s">
        <v>35</v>
      </c>
      <c r="H131" t="s">
        <v>36</v>
      </c>
      <c r="I131" t="s">
        <v>398</v>
      </c>
      <c r="J131" t="s">
        <v>438</v>
      </c>
      <c r="K131">
        <v>1</v>
      </c>
      <c r="L131">
        <v>68</v>
      </c>
      <c r="M131" s="1" t="s">
        <v>40</v>
      </c>
      <c r="N131" t="s">
        <v>40</v>
      </c>
      <c r="O131" t="s">
        <v>40</v>
      </c>
      <c r="Q131" t="s">
        <v>40</v>
      </c>
      <c r="R131" t="s">
        <v>40</v>
      </c>
      <c r="T131" t="s">
        <v>40</v>
      </c>
      <c r="U131" t="s">
        <v>40</v>
      </c>
      <c r="V131" t="s">
        <v>40</v>
      </c>
      <c r="X131" t="s">
        <v>40</v>
      </c>
      <c r="Y131" s="1">
        <v>43515</v>
      </c>
      <c r="Z131" t="s">
        <v>40</v>
      </c>
      <c r="AA131" t="s">
        <v>444</v>
      </c>
      <c r="AB131">
        <v>16.62466667</v>
      </c>
      <c r="AC131">
        <v>74.811000000000007</v>
      </c>
      <c r="AD131" s="1">
        <v>43543</v>
      </c>
      <c r="AE131">
        <v>25</v>
      </c>
      <c r="AF131" t="s">
        <v>447</v>
      </c>
      <c r="AG131">
        <v>4</v>
      </c>
      <c r="AH131" t="s">
        <v>440</v>
      </c>
      <c r="AI131">
        <v>19.2</v>
      </c>
      <c r="AJ131" s="1">
        <v>44510</v>
      </c>
      <c r="AK131">
        <v>7042029868</v>
      </c>
      <c r="AL131">
        <v>69723068</v>
      </c>
      <c r="AM131">
        <v>2.2000000000000001E-3</v>
      </c>
      <c r="AN131">
        <v>41.16</v>
      </c>
      <c r="AO131">
        <v>97.83</v>
      </c>
      <c r="AP131">
        <v>94.15</v>
      </c>
      <c r="AQ131" t="s">
        <v>398</v>
      </c>
      <c r="AR131" t="s">
        <v>46</v>
      </c>
      <c r="AS131">
        <v>-2.0886404838115502</v>
      </c>
      <c r="AT131" t="s">
        <v>35</v>
      </c>
      <c r="AU131" t="s">
        <v>35</v>
      </c>
      <c r="AV131" t="s">
        <v>403</v>
      </c>
      <c r="AW131" t="s">
        <v>40</v>
      </c>
      <c r="AX131" t="s">
        <v>40</v>
      </c>
      <c r="AY131" t="s">
        <v>40</v>
      </c>
      <c r="AZ131" t="s">
        <v>40</v>
      </c>
      <c r="BA131" t="s">
        <v>40</v>
      </c>
      <c r="BB131" t="s">
        <v>40</v>
      </c>
      <c r="BC131" t="s">
        <v>40</v>
      </c>
      <c r="BD131" s="1" t="s">
        <v>40</v>
      </c>
      <c r="BE131" s="1" t="s">
        <v>40</v>
      </c>
      <c r="BF131" s="1" t="s">
        <v>40</v>
      </c>
      <c r="BG131" s="1" t="s">
        <v>40</v>
      </c>
      <c r="BH131" t="s">
        <v>40</v>
      </c>
      <c r="BI131" s="1" t="s">
        <v>1120</v>
      </c>
      <c r="BL131">
        <v>1</v>
      </c>
      <c r="BQ131" t="s">
        <v>1174</v>
      </c>
      <c r="BR131" t="s">
        <v>40</v>
      </c>
    </row>
    <row r="132" spans="1:70" x14ac:dyDescent="0.25">
      <c r="A132" t="s">
        <v>466</v>
      </c>
      <c r="B132" s="3">
        <v>3.1841498609672998E-4</v>
      </c>
      <c r="C132" t="e">
        <v>#N/A</v>
      </c>
      <c r="D132">
        <v>1</v>
      </c>
      <c r="E132">
        <v>4.2</v>
      </c>
      <c r="F132" s="1" t="s">
        <v>40</v>
      </c>
      <c r="G132" t="s">
        <v>35</v>
      </c>
      <c r="H132" t="s">
        <v>36</v>
      </c>
      <c r="I132" t="s">
        <v>398</v>
      </c>
      <c r="J132" t="s">
        <v>438</v>
      </c>
      <c r="K132">
        <v>2</v>
      </c>
      <c r="L132">
        <v>50</v>
      </c>
      <c r="M132" s="1" t="s">
        <v>40</v>
      </c>
      <c r="N132" t="s">
        <v>40</v>
      </c>
      <c r="O132" t="s">
        <v>40</v>
      </c>
      <c r="Q132" t="s">
        <v>40</v>
      </c>
      <c r="R132" t="s">
        <v>40</v>
      </c>
      <c r="T132" t="s">
        <v>40</v>
      </c>
      <c r="U132" t="s">
        <v>40</v>
      </c>
      <c r="V132" t="s">
        <v>40</v>
      </c>
      <c r="X132" t="s">
        <v>40</v>
      </c>
      <c r="Y132" s="1">
        <v>43515</v>
      </c>
      <c r="Z132" t="s">
        <v>40</v>
      </c>
      <c r="AA132" t="s">
        <v>444</v>
      </c>
      <c r="AB132">
        <v>5.1035714289999996</v>
      </c>
      <c r="AC132">
        <v>21.434999999999999</v>
      </c>
      <c r="AD132" s="1">
        <v>43543</v>
      </c>
      <c r="AE132">
        <v>25</v>
      </c>
      <c r="AF132" t="s">
        <v>449</v>
      </c>
      <c r="AG132">
        <v>4</v>
      </c>
      <c r="AH132" t="s">
        <v>440</v>
      </c>
      <c r="AI132">
        <v>9.6999999999999993</v>
      </c>
      <c r="AJ132" s="1">
        <v>44510</v>
      </c>
      <c r="AK132">
        <v>7285044958</v>
      </c>
      <c r="AL132">
        <v>72129158</v>
      </c>
      <c r="AM132">
        <v>2.2000000000000001E-3</v>
      </c>
      <c r="AN132">
        <v>42.15</v>
      </c>
      <c r="AO132">
        <v>97.78</v>
      </c>
      <c r="AP132">
        <v>94.05</v>
      </c>
      <c r="AQ132" t="s">
        <v>398</v>
      </c>
      <c r="AR132" t="s">
        <v>53</v>
      </c>
      <c r="AS132">
        <v>-3.4968681926339702</v>
      </c>
      <c r="AT132" t="s">
        <v>35</v>
      </c>
      <c r="AU132" t="s">
        <v>35</v>
      </c>
      <c r="AV132" t="s">
        <v>410</v>
      </c>
      <c r="AW132" t="s">
        <v>40</v>
      </c>
      <c r="AX132" t="s">
        <v>40</v>
      </c>
      <c r="AY132" t="s">
        <v>40</v>
      </c>
      <c r="AZ132" t="s">
        <v>40</v>
      </c>
      <c r="BA132" t="s">
        <v>40</v>
      </c>
      <c r="BB132" t="s">
        <v>40</v>
      </c>
      <c r="BC132" t="s">
        <v>40</v>
      </c>
      <c r="BD132" s="1" t="s">
        <v>40</v>
      </c>
      <c r="BE132" s="1" t="s">
        <v>40</v>
      </c>
      <c r="BF132" s="1" t="s">
        <v>40</v>
      </c>
      <c r="BG132" s="1" t="s">
        <v>40</v>
      </c>
      <c r="BH132" t="s">
        <v>40</v>
      </c>
      <c r="BI132" s="1" t="s">
        <v>1120</v>
      </c>
      <c r="BL132">
        <v>1</v>
      </c>
      <c r="BQ132" t="s">
        <v>1174</v>
      </c>
      <c r="BR132" t="s">
        <v>40</v>
      </c>
    </row>
    <row r="133" spans="1:70" x14ac:dyDescent="0.25">
      <c r="A133" t="s">
        <v>467</v>
      </c>
      <c r="B133" s="3">
        <v>8.0796815934093004E-4</v>
      </c>
      <c r="C133" t="e">
        <v>#N/A</v>
      </c>
      <c r="D133">
        <v>1</v>
      </c>
      <c r="E133">
        <v>4.3</v>
      </c>
      <c r="F133" s="1" t="s">
        <v>40</v>
      </c>
      <c r="G133" t="s">
        <v>35</v>
      </c>
      <c r="H133" t="s">
        <v>36</v>
      </c>
      <c r="I133" t="s">
        <v>398</v>
      </c>
      <c r="J133" t="s">
        <v>438</v>
      </c>
      <c r="K133">
        <v>1</v>
      </c>
      <c r="L133">
        <v>59</v>
      </c>
      <c r="M133" s="1" t="s">
        <v>40</v>
      </c>
      <c r="N133" t="s">
        <v>40</v>
      </c>
      <c r="O133" t="s">
        <v>40</v>
      </c>
      <c r="Q133" t="s">
        <v>40</v>
      </c>
      <c r="R133" t="s">
        <v>40</v>
      </c>
      <c r="T133" t="s">
        <v>40</v>
      </c>
      <c r="U133" t="s">
        <v>40</v>
      </c>
      <c r="V133" t="s">
        <v>40</v>
      </c>
      <c r="X133" t="s">
        <v>40</v>
      </c>
      <c r="Y133" s="1">
        <v>43515</v>
      </c>
      <c r="Z133" t="s">
        <v>40</v>
      </c>
      <c r="AA133" t="s">
        <v>444</v>
      </c>
      <c r="AB133">
        <v>7.6329069770000002</v>
      </c>
      <c r="AC133">
        <v>32.8215</v>
      </c>
      <c r="AD133" s="1">
        <v>43543</v>
      </c>
      <c r="AE133">
        <v>25</v>
      </c>
      <c r="AF133" t="s">
        <v>451</v>
      </c>
      <c r="AG133">
        <v>4</v>
      </c>
      <c r="AH133" t="s">
        <v>440</v>
      </c>
      <c r="AI133">
        <v>10.84</v>
      </c>
      <c r="AJ133" s="1">
        <v>44510</v>
      </c>
      <c r="AK133">
        <v>9076333488</v>
      </c>
      <c r="AL133">
        <v>89864688</v>
      </c>
      <c r="AM133">
        <v>2.2000000000000001E-3</v>
      </c>
      <c r="AN133">
        <v>41.71</v>
      </c>
      <c r="AO133">
        <v>97.52</v>
      </c>
      <c r="AP133">
        <v>93.78</v>
      </c>
      <c r="AQ133" t="s">
        <v>398</v>
      </c>
      <c r="AR133" t="s">
        <v>46</v>
      </c>
      <c r="AS133">
        <v>-3.0922547157534201</v>
      </c>
      <c r="AT133" t="s">
        <v>35</v>
      </c>
      <c r="AU133" t="s">
        <v>35</v>
      </c>
      <c r="AV133" t="s">
        <v>403</v>
      </c>
      <c r="AW133" t="s">
        <v>40</v>
      </c>
      <c r="AX133" t="s">
        <v>40</v>
      </c>
      <c r="AY133" t="s">
        <v>40</v>
      </c>
      <c r="AZ133" t="s">
        <v>40</v>
      </c>
      <c r="BA133" t="s">
        <v>40</v>
      </c>
      <c r="BB133" t="s">
        <v>40</v>
      </c>
      <c r="BC133" t="s">
        <v>40</v>
      </c>
      <c r="BD133" s="1" t="s">
        <v>40</v>
      </c>
      <c r="BE133" s="1" t="s">
        <v>40</v>
      </c>
      <c r="BF133" s="1" t="s">
        <v>40</v>
      </c>
      <c r="BG133" s="1" t="s">
        <v>40</v>
      </c>
      <c r="BH133" t="s">
        <v>40</v>
      </c>
      <c r="BI133" s="1" t="s">
        <v>1120</v>
      </c>
      <c r="BL133">
        <v>1</v>
      </c>
      <c r="BQ133" t="s">
        <v>1174</v>
      </c>
      <c r="BR133" t="s">
        <v>40</v>
      </c>
    </row>
    <row r="134" spans="1:70" x14ac:dyDescent="0.25">
      <c r="A134" t="s">
        <v>468</v>
      </c>
      <c r="B134" s="3">
        <v>4.4382134494152999E-4</v>
      </c>
      <c r="C134" t="e">
        <v>#N/A</v>
      </c>
      <c r="D134">
        <v>1</v>
      </c>
      <c r="E134">
        <v>4.5</v>
      </c>
      <c r="F134" s="1" t="s">
        <v>40</v>
      </c>
      <c r="G134" t="s">
        <v>35</v>
      </c>
      <c r="H134" t="s">
        <v>36</v>
      </c>
      <c r="I134" t="s">
        <v>398</v>
      </c>
      <c r="J134" t="s">
        <v>438</v>
      </c>
      <c r="K134">
        <v>1</v>
      </c>
      <c r="L134">
        <v>50</v>
      </c>
      <c r="M134" s="1" t="s">
        <v>40</v>
      </c>
      <c r="N134" t="s">
        <v>40</v>
      </c>
      <c r="O134" t="s">
        <v>40</v>
      </c>
      <c r="Q134" t="s">
        <v>40</v>
      </c>
      <c r="R134" t="s">
        <v>40</v>
      </c>
      <c r="T134" t="s">
        <v>40</v>
      </c>
      <c r="U134" t="s">
        <v>40</v>
      </c>
      <c r="V134" t="s">
        <v>40</v>
      </c>
      <c r="X134" t="s">
        <v>40</v>
      </c>
      <c r="Y134" s="1">
        <v>43515</v>
      </c>
      <c r="Z134" t="s">
        <v>40</v>
      </c>
      <c r="AA134" t="s">
        <v>444</v>
      </c>
      <c r="AB134">
        <v>7.5373333330000003</v>
      </c>
      <c r="AC134">
        <v>33.917999999999999</v>
      </c>
      <c r="AD134" s="1">
        <v>43543</v>
      </c>
      <c r="AE134">
        <v>25</v>
      </c>
      <c r="AF134" t="s">
        <v>453</v>
      </c>
      <c r="AG134">
        <v>4</v>
      </c>
      <c r="AH134" t="s">
        <v>440</v>
      </c>
      <c r="AI134">
        <v>18.63</v>
      </c>
      <c r="AJ134" s="1">
        <v>44510</v>
      </c>
      <c r="AK134">
        <v>8538139636</v>
      </c>
      <c r="AL134">
        <v>84536036</v>
      </c>
      <c r="AM134">
        <v>2.2000000000000001E-3</v>
      </c>
      <c r="AN134">
        <v>42.78</v>
      </c>
      <c r="AO134">
        <v>97.8</v>
      </c>
      <c r="AP134">
        <v>94.09</v>
      </c>
      <c r="AQ134" t="s">
        <v>398</v>
      </c>
      <c r="AR134" t="s">
        <v>46</v>
      </c>
      <c r="AS134">
        <v>-3.3525990228940001</v>
      </c>
      <c r="AT134" t="s">
        <v>35</v>
      </c>
      <c r="AU134" t="s">
        <v>35</v>
      </c>
      <c r="AV134" t="s">
        <v>403</v>
      </c>
      <c r="AW134" t="s">
        <v>40</v>
      </c>
      <c r="AX134" t="s">
        <v>40</v>
      </c>
      <c r="AY134" t="s">
        <v>40</v>
      </c>
      <c r="AZ134" t="s">
        <v>40</v>
      </c>
      <c r="BA134" t="s">
        <v>40</v>
      </c>
      <c r="BB134" t="s">
        <v>40</v>
      </c>
      <c r="BC134" t="s">
        <v>40</v>
      </c>
      <c r="BD134" s="1" t="s">
        <v>40</v>
      </c>
      <c r="BE134" s="1" t="s">
        <v>40</v>
      </c>
      <c r="BF134" s="1" t="s">
        <v>40</v>
      </c>
      <c r="BG134" s="1" t="s">
        <v>40</v>
      </c>
      <c r="BH134" t="s">
        <v>40</v>
      </c>
      <c r="BI134" s="1" t="s">
        <v>1120</v>
      </c>
      <c r="BL134">
        <v>1</v>
      </c>
      <c r="BQ134" t="s">
        <v>1174</v>
      </c>
      <c r="BR134" t="s">
        <v>40</v>
      </c>
    </row>
    <row r="135" spans="1:70" x14ac:dyDescent="0.25">
      <c r="A135" t="s">
        <v>469</v>
      </c>
      <c r="B135">
        <v>2.0827627976858099E-3</v>
      </c>
      <c r="C135" t="e">
        <v>#N/A</v>
      </c>
      <c r="D135">
        <v>1</v>
      </c>
      <c r="E135">
        <v>4.5</v>
      </c>
      <c r="F135" s="1" t="s">
        <v>40</v>
      </c>
      <c r="G135" t="s">
        <v>35</v>
      </c>
      <c r="H135" t="s">
        <v>36</v>
      </c>
      <c r="I135" t="s">
        <v>398</v>
      </c>
      <c r="J135" t="s">
        <v>438</v>
      </c>
      <c r="K135">
        <v>2</v>
      </c>
      <c r="L135">
        <v>53</v>
      </c>
      <c r="M135" s="1" t="s">
        <v>40</v>
      </c>
      <c r="N135" t="s">
        <v>40</v>
      </c>
      <c r="O135" t="s">
        <v>40</v>
      </c>
      <c r="Q135" t="s">
        <v>40</v>
      </c>
      <c r="R135" t="s">
        <v>40</v>
      </c>
      <c r="T135" t="s">
        <v>40</v>
      </c>
      <c r="U135" t="s">
        <v>40</v>
      </c>
      <c r="V135" t="s">
        <v>40</v>
      </c>
      <c r="X135" t="s">
        <v>40</v>
      </c>
      <c r="Y135" s="1">
        <v>43515</v>
      </c>
      <c r="Z135" t="s">
        <v>40</v>
      </c>
      <c r="AA135" t="s">
        <v>444</v>
      </c>
      <c r="AB135">
        <v>4.8644444440000001</v>
      </c>
      <c r="AC135">
        <v>21.89</v>
      </c>
      <c r="AD135" s="1">
        <v>43543</v>
      </c>
      <c r="AE135">
        <v>25</v>
      </c>
      <c r="AF135" t="s">
        <v>455</v>
      </c>
      <c r="AG135">
        <v>4</v>
      </c>
      <c r="AH135" t="s">
        <v>440</v>
      </c>
      <c r="AI135">
        <v>15.82</v>
      </c>
      <c r="AJ135" s="1">
        <v>44510</v>
      </c>
      <c r="AK135">
        <v>6541945336</v>
      </c>
      <c r="AL135">
        <v>64771736</v>
      </c>
      <c r="AM135">
        <v>2.2000000000000001E-3</v>
      </c>
      <c r="AN135">
        <v>42.35</v>
      </c>
      <c r="AO135">
        <v>97.8</v>
      </c>
      <c r="AP135">
        <v>94.12</v>
      </c>
      <c r="AQ135" t="s">
        <v>398</v>
      </c>
      <c r="AR135" t="s">
        <v>53</v>
      </c>
      <c r="AS135">
        <v>-2.6804547126328302</v>
      </c>
      <c r="AT135" t="s">
        <v>35</v>
      </c>
      <c r="AU135" t="s">
        <v>35</v>
      </c>
      <c r="AV135" t="s">
        <v>410</v>
      </c>
      <c r="AW135" t="s">
        <v>40</v>
      </c>
      <c r="AX135" t="s">
        <v>40</v>
      </c>
      <c r="AY135" t="s">
        <v>40</v>
      </c>
      <c r="AZ135" t="s">
        <v>40</v>
      </c>
      <c r="BA135" t="s">
        <v>40</v>
      </c>
      <c r="BB135" t="s">
        <v>40</v>
      </c>
      <c r="BC135" t="s">
        <v>40</v>
      </c>
      <c r="BD135" s="1" t="s">
        <v>40</v>
      </c>
      <c r="BE135" s="1" t="s">
        <v>40</v>
      </c>
      <c r="BF135" s="1" t="s">
        <v>40</v>
      </c>
      <c r="BG135" s="1" t="s">
        <v>40</v>
      </c>
      <c r="BH135" t="s">
        <v>40</v>
      </c>
      <c r="BI135" s="1" t="s">
        <v>1120</v>
      </c>
      <c r="BL135">
        <v>1</v>
      </c>
      <c r="BQ135" t="s">
        <v>1174</v>
      </c>
      <c r="BR135" t="s">
        <v>40</v>
      </c>
    </row>
    <row r="136" spans="1:70" x14ac:dyDescent="0.25">
      <c r="A136" t="s">
        <v>470</v>
      </c>
      <c r="B136">
        <v>3.1550023674500401E-3</v>
      </c>
      <c r="C136" t="e">
        <v>#N/A</v>
      </c>
      <c r="D136">
        <v>1</v>
      </c>
      <c r="E136">
        <v>4.5</v>
      </c>
      <c r="F136" s="1" t="s">
        <v>40</v>
      </c>
      <c r="G136" t="s">
        <v>35</v>
      </c>
      <c r="H136" t="s">
        <v>36</v>
      </c>
      <c r="I136" t="s">
        <v>398</v>
      </c>
      <c r="J136" t="s">
        <v>438</v>
      </c>
      <c r="K136">
        <v>1</v>
      </c>
      <c r="L136">
        <v>59</v>
      </c>
      <c r="M136" s="1" t="s">
        <v>40</v>
      </c>
      <c r="N136" t="s">
        <v>40</v>
      </c>
      <c r="O136" t="s">
        <v>40</v>
      </c>
      <c r="Q136" t="s">
        <v>40</v>
      </c>
      <c r="R136" t="s">
        <v>40</v>
      </c>
      <c r="T136" t="s">
        <v>40</v>
      </c>
      <c r="U136" t="s">
        <v>40</v>
      </c>
      <c r="V136" t="s">
        <v>40</v>
      </c>
      <c r="X136" t="s">
        <v>40</v>
      </c>
      <c r="Y136" s="1">
        <v>43515</v>
      </c>
      <c r="Z136" t="s">
        <v>40</v>
      </c>
      <c r="AA136" t="s">
        <v>444</v>
      </c>
      <c r="AB136">
        <v>5.4903333329999997</v>
      </c>
      <c r="AC136">
        <v>24.706499999999998</v>
      </c>
      <c r="AD136" s="1">
        <v>43543</v>
      </c>
      <c r="AE136">
        <v>25</v>
      </c>
      <c r="AF136" t="s">
        <v>457</v>
      </c>
      <c r="AG136">
        <v>4</v>
      </c>
      <c r="AH136" t="s">
        <v>440</v>
      </c>
      <c r="AI136">
        <v>10.68</v>
      </c>
      <c r="AJ136" s="1">
        <v>44510</v>
      </c>
      <c r="AK136">
        <v>8337201752</v>
      </c>
      <c r="AL136">
        <v>82546552</v>
      </c>
      <c r="AM136">
        <v>2.2000000000000001E-3</v>
      </c>
      <c r="AN136">
        <v>42.14</v>
      </c>
      <c r="AO136">
        <v>97.42</v>
      </c>
      <c r="AP136">
        <v>93.46</v>
      </c>
      <c r="AQ136" t="s">
        <v>398</v>
      </c>
      <c r="AR136" t="s">
        <v>46</v>
      </c>
      <c r="AS136">
        <v>-2.4996279443659</v>
      </c>
      <c r="AT136" t="s">
        <v>35</v>
      </c>
      <c r="AU136" t="s">
        <v>35</v>
      </c>
      <c r="AV136" t="s">
        <v>403</v>
      </c>
      <c r="AW136" t="s">
        <v>40</v>
      </c>
      <c r="AX136" t="s">
        <v>40</v>
      </c>
      <c r="AY136" t="s">
        <v>40</v>
      </c>
      <c r="AZ136" t="s">
        <v>40</v>
      </c>
      <c r="BA136" t="s">
        <v>40</v>
      </c>
      <c r="BB136" t="s">
        <v>40</v>
      </c>
      <c r="BC136" t="s">
        <v>40</v>
      </c>
      <c r="BD136" s="1" t="s">
        <v>40</v>
      </c>
      <c r="BE136" s="1" t="s">
        <v>40</v>
      </c>
      <c r="BF136" s="1" t="s">
        <v>40</v>
      </c>
      <c r="BG136" s="1" t="s">
        <v>40</v>
      </c>
      <c r="BH136" t="s">
        <v>40</v>
      </c>
      <c r="BI136" s="1" t="s">
        <v>1120</v>
      </c>
      <c r="BL136">
        <v>1</v>
      </c>
      <c r="BQ136" t="s">
        <v>1174</v>
      </c>
      <c r="BR136" t="s">
        <v>40</v>
      </c>
    </row>
    <row r="137" spans="1:70" x14ac:dyDescent="0.25">
      <c r="A137" t="s">
        <v>471</v>
      </c>
      <c r="B137">
        <v>2.8962103471113301E-2</v>
      </c>
      <c r="C137" t="e">
        <v>#N/A</v>
      </c>
      <c r="D137">
        <v>1</v>
      </c>
      <c r="E137">
        <v>4.4000000000000004</v>
      </c>
      <c r="F137" s="1" t="s">
        <v>40</v>
      </c>
      <c r="G137" t="s">
        <v>35</v>
      </c>
      <c r="H137" t="s">
        <v>36</v>
      </c>
      <c r="I137" t="s">
        <v>398</v>
      </c>
      <c r="J137" t="s">
        <v>438</v>
      </c>
      <c r="K137">
        <v>2</v>
      </c>
      <c r="L137">
        <v>63</v>
      </c>
      <c r="M137" s="1" t="s">
        <v>40</v>
      </c>
      <c r="N137" t="s">
        <v>40</v>
      </c>
      <c r="O137" t="s">
        <v>40</v>
      </c>
      <c r="Q137" t="s">
        <v>40</v>
      </c>
      <c r="R137" t="s">
        <v>40</v>
      </c>
      <c r="T137" t="s">
        <v>40</v>
      </c>
      <c r="U137" t="s">
        <v>40</v>
      </c>
      <c r="V137" t="s">
        <v>40</v>
      </c>
      <c r="X137" t="s">
        <v>40</v>
      </c>
      <c r="Y137" s="1">
        <v>43515</v>
      </c>
      <c r="Z137" t="s">
        <v>40</v>
      </c>
      <c r="AA137" t="s">
        <v>444</v>
      </c>
      <c r="AB137">
        <v>2.454090909</v>
      </c>
      <c r="AC137">
        <v>10.798</v>
      </c>
      <c r="AD137" s="1">
        <v>43543</v>
      </c>
      <c r="AE137">
        <v>25</v>
      </c>
      <c r="AF137" t="s">
        <v>459</v>
      </c>
      <c r="AG137">
        <v>4</v>
      </c>
      <c r="AH137" t="s">
        <v>440</v>
      </c>
      <c r="AI137">
        <v>8.08</v>
      </c>
      <c r="AJ137" s="1">
        <v>44510</v>
      </c>
      <c r="AK137">
        <v>8507755806</v>
      </c>
      <c r="AL137">
        <v>84235206</v>
      </c>
      <c r="AM137">
        <v>2.3E-3</v>
      </c>
      <c r="AN137">
        <v>42.43</v>
      </c>
      <c r="AO137">
        <v>96.6</v>
      </c>
      <c r="AP137">
        <v>92.55</v>
      </c>
      <c r="AQ137" t="s">
        <v>398</v>
      </c>
      <c r="AR137" t="s">
        <v>53</v>
      </c>
      <c r="AS137">
        <v>-1.52540607859265</v>
      </c>
      <c r="AT137" t="s">
        <v>35</v>
      </c>
      <c r="AU137" t="s">
        <v>35</v>
      </c>
      <c r="AV137" t="s">
        <v>410</v>
      </c>
      <c r="AW137" t="s">
        <v>40</v>
      </c>
      <c r="AX137" t="s">
        <v>40</v>
      </c>
      <c r="AY137" t="s">
        <v>40</v>
      </c>
      <c r="AZ137" t="s">
        <v>40</v>
      </c>
      <c r="BA137" t="s">
        <v>40</v>
      </c>
      <c r="BB137" t="s">
        <v>40</v>
      </c>
      <c r="BC137" t="s">
        <v>40</v>
      </c>
      <c r="BD137" s="1" t="s">
        <v>40</v>
      </c>
      <c r="BE137" s="1" t="s">
        <v>40</v>
      </c>
      <c r="BF137" s="1" t="s">
        <v>40</v>
      </c>
      <c r="BG137" s="1" t="s">
        <v>40</v>
      </c>
      <c r="BH137" t="s">
        <v>40</v>
      </c>
      <c r="BI137" s="1" t="s">
        <v>1120</v>
      </c>
      <c r="BL137">
        <v>1</v>
      </c>
      <c r="BQ137" t="s">
        <v>1174</v>
      </c>
      <c r="BR137" t="s">
        <v>40</v>
      </c>
    </row>
    <row r="138" spans="1:70" x14ac:dyDescent="0.25">
      <c r="A138" t="s">
        <v>472</v>
      </c>
      <c r="B138">
        <v>1.33983741745352E-2</v>
      </c>
      <c r="C138" t="e">
        <v>#N/A</v>
      </c>
      <c r="D138">
        <v>1</v>
      </c>
      <c r="E138">
        <v>4.4000000000000004</v>
      </c>
      <c r="F138" s="1" t="s">
        <v>40</v>
      </c>
      <c r="G138" t="s">
        <v>35</v>
      </c>
      <c r="H138" t="s">
        <v>36</v>
      </c>
      <c r="I138" t="s">
        <v>398</v>
      </c>
      <c r="J138" t="s">
        <v>438</v>
      </c>
      <c r="K138">
        <v>1</v>
      </c>
      <c r="L138">
        <v>61</v>
      </c>
      <c r="M138" s="1" t="s">
        <v>40</v>
      </c>
      <c r="N138" t="s">
        <v>40</v>
      </c>
      <c r="O138" t="s">
        <v>40</v>
      </c>
      <c r="Q138" t="s">
        <v>40</v>
      </c>
      <c r="R138" t="s">
        <v>40</v>
      </c>
      <c r="T138" t="s">
        <v>40</v>
      </c>
      <c r="U138" t="s">
        <v>40</v>
      </c>
      <c r="V138" t="s">
        <v>40</v>
      </c>
      <c r="X138" t="s">
        <v>40</v>
      </c>
      <c r="Y138" s="1">
        <v>43515</v>
      </c>
      <c r="Z138" t="s">
        <v>40</v>
      </c>
      <c r="AA138" t="s">
        <v>444</v>
      </c>
      <c r="AB138">
        <v>8.6643181820000006</v>
      </c>
      <c r="AC138">
        <v>38.122999999999998</v>
      </c>
      <c r="AD138" s="1">
        <v>43543</v>
      </c>
      <c r="AE138">
        <v>25</v>
      </c>
      <c r="AF138" t="s">
        <v>461</v>
      </c>
      <c r="AG138">
        <v>4</v>
      </c>
      <c r="AH138" t="s">
        <v>440</v>
      </c>
      <c r="AI138">
        <v>20.54</v>
      </c>
      <c r="AJ138" s="1">
        <v>44510</v>
      </c>
      <c r="AK138">
        <v>8445919768</v>
      </c>
      <c r="AL138">
        <v>83622968</v>
      </c>
      <c r="AM138">
        <v>2.3E-3</v>
      </c>
      <c r="AN138">
        <v>41.86</v>
      </c>
      <c r="AO138">
        <v>97.62</v>
      </c>
      <c r="AP138">
        <v>93.79</v>
      </c>
      <c r="AQ138" t="s">
        <v>398</v>
      </c>
      <c r="AR138" t="s">
        <v>46</v>
      </c>
      <c r="AS138">
        <v>-1.8670897246964999</v>
      </c>
      <c r="AT138" t="s">
        <v>35</v>
      </c>
      <c r="AU138" t="s">
        <v>35</v>
      </c>
      <c r="AV138" t="s">
        <v>403</v>
      </c>
      <c r="AW138" t="s">
        <v>40</v>
      </c>
      <c r="AX138" t="s">
        <v>40</v>
      </c>
      <c r="AY138" t="s">
        <v>40</v>
      </c>
      <c r="AZ138" t="s">
        <v>40</v>
      </c>
      <c r="BA138" t="s">
        <v>40</v>
      </c>
      <c r="BB138" t="s">
        <v>40</v>
      </c>
      <c r="BC138" t="s">
        <v>40</v>
      </c>
      <c r="BD138" s="1" t="s">
        <v>40</v>
      </c>
      <c r="BE138" s="1" t="s">
        <v>40</v>
      </c>
      <c r="BF138" s="1" t="s">
        <v>40</v>
      </c>
      <c r="BG138" s="1" t="s">
        <v>40</v>
      </c>
      <c r="BH138" t="s">
        <v>40</v>
      </c>
      <c r="BI138" s="1" t="s">
        <v>1120</v>
      </c>
      <c r="BL138">
        <v>1</v>
      </c>
      <c r="BQ138" t="s">
        <v>1174</v>
      </c>
      <c r="BR138" t="s">
        <v>40</v>
      </c>
    </row>
    <row r="139" spans="1:70" x14ac:dyDescent="0.25">
      <c r="A139" t="s">
        <v>473</v>
      </c>
      <c r="B139">
        <v>1.02439705050302E-3</v>
      </c>
      <c r="C139" t="e">
        <v>#N/A</v>
      </c>
      <c r="D139">
        <v>1</v>
      </c>
      <c r="E139">
        <v>4.4000000000000004</v>
      </c>
      <c r="F139" s="1" t="s">
        <v>40</v>
      </c>
      <c r="G139" t="s">
        <v>35</v>
      </c>
      <c r="H139" t="s">
        <v>36</v>
      </c>
      <c r="I139" t="s">
        <v>398</v>
      </c>
      <c r="J139" t="s">
        <v>438</v>
      </c>
      <c r="K139">
        <v>2</v>
      </c>
      <c r="L139">
        <v>50</v>
      </c>
      <c r="M139" s="1" t="s">
        <v>40</v>
      </c>
      <c r="N139" t="s">
        <v>40</v>
      </c>
      <c r="O139" t="s">
        <v>40</v>
      </c>
      <c r="Q139" t="s">
        <v>40</v>
      </c>
      <c r="R139" t="s">
        <v>40</v>
      </c>
      <c r="T139" t="s">
        <v>40</v>
      </c>
      <c r="U139" t="s">
        <v>40</v>
      </c>
      <c r="V139" t="s">
        <v>40</v>
      </c>
      <c r="X139" t="s">
        <v>40</v>
      </c>
      <c r="Y139" s="1">
        <v>43515</v>
      </c>
      <c r="Z139" t="s">
        <v>40</v>
      </c>
      <c r="AA139" t="s">
        <v>444</v>
      </c>
      <c r="AB139">
        <v>4.7387499999999996</v>
      </c>
      <c r="AC139">
        <v>20.8505</v>
      </c>
      <c r="AD139" s="1">
        <v>43543</v>
      </c>
      <c r="AE139">
        <v>25</v>
      </c>
      <c r="AF139" t="s">
        <v>463</v>
      </c>
      <c r="AG139">
        <v>4</v>
      </c>
      <c r="AH139" t="s">
        <v>440</v>
      </c>
      <c r="AI139">
        <v>16.59</v>
      </c>
      <c r="AJ139" s="1">
        <v>44510</v>
      </c>
      <c r="AK139">
        <v>7160677598</v>
      </c>
      <c r="AL139">
        <v>70897798</v>
      </c>
      <c r="AM139">
        <v>2.3E-3</v>
      </c>
      <c r="AN139">
        <v>41.8</v>
      </c>
      <c r="AO139">
        <v>97.47</v>
      </c>
      <c r="AP139">
        <v>93.55</v>
      </c>
      <c r="AQ139" t="s">
        <v>398</v>
      </c>
      <c r="AR139" t="s">
        <v>53</v>
      </c>
      <c r="AS139">
        <v>-2.9890865626308898</v>
      </c>
      <c r="AT139" t="s">
        <v>35</v>
      </c>
      <c r="AU139" t="s">
        <v>35</v>
      </c>
      <c r="AV139" t="s">
        <v>410</v>
      </c>
      <c r="AW139" t="s">
        <v>40</v>
      </c>
      <c r="AX139" t="s">
        <v>40</v>
      </c>
      <c r="AY139" t="s">
        <v>40</v>
      </c>
      <c r="AZ139" t="s">
        <v>40</v>
      </c>
      <c r="BA139" t="s">
        <v>40</v>
      </c>
      <c r="BB139" t="s">
        <v>40</v>
      </c>
      <c r="BC139" t="s">
        <v>40</v>
      </c>
      <c r="BD139" s="1" t="s">
        <v>40</v>
      </c>
      <c r="BE139" s="1" t="s">
        <v>40</v>
      </c>
      <c r="BF139" s="1" t="s">
        <v>40</v>
      </c>
      <c r="BG139" s="1" t="s">
        <v>40</v>
      </c>
      <c r="BH139" t="s">
        <v>40</v>
      </c>
      <c r="BI139" s="1" t="s">
        <v>1120</v>
      </c>
      <c r="BL139">
        <v>1</v>
      </c>
      <c r="BQ139" t="s">
        <v>1174</v>
      </c>
      <c r="BR139" t="s">
        <v>40</v>
      </c>
    </row>
    <row r="140" spans="1:70" x14ac:dyDescent="0.25">
      <c r="A140" t="s">
        <v>474</v>
      </c>
      <c r="B140">
        <v>3.3441233969978799E-3</v>
      </c>
      <c r="C140" t="e">
        <v>#N/A</v>
      </c>
      <c r="D140">
        <v>1</v>
      </c>
      <c r="E140">
        <v>4.5</v>
      </c>
      <c r="F140" s="1" t="s">
        <v>40</v>
      </c>
      <c r="G140" t="s">
        <v>35</v>
      </c>
      <c r="H140" t="s">
        <v>36</v>
      </c>
      <c r="I140" t="s">
        <v>398</v>
      </c>
      <c r="J140" t="s">
        <v>438</v>
      </c>
      <c r="K140">
        <v>2</v>
      </c>
      <c r="L140">
        <v>57</v>
      </c>
      <c r="M140" s="1" t="s">
        <v>40</v>
      </c>
      <c r="N140" t="s">
        <v>40</v>
      </c>
      <c r="O140" t="s">
        <v>40</v>
      </c>
      <c r="Q140" t="s">
        <v>40</v>
      </c>
      <c r="R140" t="s">
        <v>40</v>
      </c>
      <c r="T140" t="s">
        <v>40</v>
      </c>
      <c r="U140" t="s">
        <v>40</v>
      </c>
      <c r="V140" t="s">
        <v>40</v>
      </c>
      <c r="X140" t="s">
        <v>40</v>
      </c>
      <c r="Y140" s="1">
        <v>43515</v>
      </c>
      <c r="Z140" t="s">
        <v>40</v>
      </c>
      <c r="AA140" t="s">
        <v>444</v>
      </c>
      <c r="AB140">
        <v>3.5861111110000001</v>
      </c>
      <c r="AC140">
        <v>16.137499999999999</v>
      </c>
      <c r="AD140" s="1">
        <v>43557</v>
      </c>
      <c r="AE140">
        <v>0</v>
      </c>
      <c r="AF140" t="s">
        <v>445</v>
      </c>
      <c r="AG140">
        <v>4</v>
      </c>
      <c r="AH140" t="s">
        <v>440</v>
      </c>
      <c r="AI140">
        <v>10.1</v>
      </c>
      <c r="AJ140" s="1">
        <v>44551</v>
      </c>
      <c r="AK140">
        <v>7883866484</v>
      </c>
      <c r="AL140">
        <v>78058084</v>
      </c>
      <c r="AM140">
        <v>42.2</v>
      </c>
      <c r="AN140">
        <v>57.8</v>
      </c>
      <c r="AO140">
        <v>97.04</v>
      </c>
      <c r="AP140">
        <v>92.73</v>
      </c>
      <c r="AQ140" t="s">
        <v>398</v>
      </c>
      <c r="AR140" t="s">
        <v>53</v>
      </c>
      <c r="AS140">
        <v>-2.47426293746277</v>
      </c>
      <c r="AT140" t="s">
        <v>35</v>
      </c>
      <c r="AU140" t="s">
        <v>35</v>
      </c>
      <c r="AV140" t="s">
        <v>410</v>
      </c>
      <c r="AW140" t="s">
        <v>40</v>
      </c>
      <c r="AX140" t="s">
        <v>40</v>
      </c>
      <c r="AY140" t="s">
        <v>40</v>
      </c>
      <c r="AZ140" t="s">
        <v>40</v>
      </c>
      <c r="BA140" t="s">
        <v>40</v>
      </c>
      <c r="BB140" t="s">
        <v>40</v>
      </c>
      <c r="BC140" t="s">
        <v>40</v>
      </c>
      <c r="BD140" s="1" t="s">
        <v>40</v>
      </c>
      <c r="BE140" s="1" t="s">
        <v>40</v>
      </c>
      <c r="BF140" s="1" t="s">
        <v>40</v>
      </c>
      <c r="BG140" s="1" t="s">
        <v>40</v>
      </c>
      <c r="BH140" t="s">
        <v>40</v>
      </c>
      <c r="BI140" s="1" t="s">
        <v>1120</v>
      </c>
      <c r="BL140">
        <v>1</v>
      </c>
      <c r="BQ140" t="s">
        <v>1174</v>
      </c>
      <c r="BR140" t="s">
        <v>40</v>
      </c>
    </row>
    <row r="141" spans="1:70" x14ac:dyDescent="0.25">
      <c r="A141" t="s">
        <v>475</v>
      </c>
      <c r="B141">
        <v>3.37826968028208E-3</v>
      </c>
      <c r="C141" t="e">
        <v>#N/A</v>
      </c>
      <c r="D141">
        <v>1</v>
      </c>
      <c r="E141">
        <v>4.5</v>
      </c>
      <c r="F141" s="1" t="s">
        <v>40</v>
      </c>
      <c r="G141" t="s">
        <v>35</v>
      </c>
      <c r="H141" t="s">
        <v>36</v>
      </c>
      <c r="I141" t="s">
        <v>398</v>
      </c>
      <c r="J141" t="s">
        <v>438</v>
      </c>
      <c r="K141">
        <v>1</v>
      </c>
      <c r="L141">
        <v>50</v>
      </c>
      <c r="M141" s="1" t="s">
        <v>40</v>
      </c>
      <c r="N141" t="s">
        <v>40</v>
      </c>
      <c r="O141" t="s">
        <v>40</v>
      </c>
      <c r="Q141" t="s">
        <v>40</v>
      </c>
      <c r="R141" t="s">
        <v>40</v>
      </c>
      <c r="T141" t="s">
        <v>40</v>
      </c>
      <c r="U141" t="s">
        <v>40</v>
      </c>
      <c r="V141" t="s">
        <v>40</v>
      </c>
      <c r="X141" t="s">
        <v>40</v>
      </c>
      <c r="Y141" s="1">
        <v>43515</v>
      </c>
      <c r="Z141" t="s">
        <v>40</v>
      </c>
      <c r="AA141" t="s">
        <v>444</v>
      </c>
      <c r="AB141">
        <v>5.2596666670000003</v>
      </c>
      <c r="AC141">
        <v>23.668500000000002</v>
      </c>
      <c r="AD141" s="1">
        <v>43557</v>
      </c>
      <c r="AE141">
        <v>0</v>
      </c>
      <c r="AF141" t="s">
        <v>447</v>
      </c>
      <c r="AG141">
        <v>4</v>
      </c>
      <c r="AH141" t="s">
        <v>440</v>
      </c>
      <c r="AI141">
        <v>12.58</v>
      </c>
      <c r="AJ141" s="1">
        <v>44551</v>
      </c>
      <c r="AK141">
        <v>8148170152</v>
      </c>
      <c r="AL141">
        <v>80674952</v>
      </c>
      <c r="AM141">
        <v>41.21</v>
      </c>
      <c r="AN141">
        <v>58.79</v>
      </c>
      <c r="AO141">
        <v>97.04</v>
      </c>
      <c r="AP141">
        <v>92.66</v>
      </c>
      <c r="AQ141" t="s">
        <v>398</v>
      </c>
      <c r="AR141" t="s">
        <v>46</v>
      </c>
      <c r="AS141">
        <v>-2.4698360368370502</v>
      </c>
      <c r="AT141" t="s">
        <v>35</v>
      </c>
      <c r="AU141" t="s">
        <v>35</v>
      </c>
      <c r="AV141" t="s">
        <v>403</v>
      </c>
      <c r="AW141" t="s">
        <v>40</v>
      </c>
      <c r="AX141" t="s">
        <v>40</v>
      </c>
      <c r="AY141" t="s">
        <v>40</v>
      </c>
      <c r="AZ141" t="s">
        <v>40</v>
      </c>
      <c r="BA141" t="s">
        <v>40</v>
      </c>
      <c r="BB141" t="s">
        <v>40</v>
      </c>
      <c r="BC141" t="s">
        <v>40</v>
      </c>
      <c r="BD141" s="1" t="s">
        <v>40</v>
      </c>
      <c r="BE141" s="1" t="s">
        <v>40</v>
      </c>
      <c r="BF141" s="1" t="s">
        <v>40</v>
      </c>
      <c r="BG141" s="1" t="s">
        <v>40</v>
      </c>
      <c r="BH141" t="s">
        <v>40</v>
      </c>
      <c r="BI141" s="1" t="s">
        <v>1120</v>
      </c>
      <c r="BL141">
        <v>1</v>
      </c>
      <c r="BQ141" t="s">
        <v>1174</v>
      </c>
      <c r="BR141" t="s">
        <v>40</v>
      </c>
    </row>
    <row r="142" spans="1:70" x14ac:dyDescent="0.25">
      <c r="A142" t="s">
        <v>476</v>
      </c>
      <c r="B142">
        <v>8.2930575894808994E-3</v>
      </c>
      <c r="C142" t="e">
        <v>#N/A</v>
      </c>
      <c r="D142">
        <v>1</v>
      </c>
      <c r="E142">
        <v>4.5999999999999996</v>
      </c>
      <c r="F142" s="1" t="s">
        <v>40</v>
      </c>
      <c r="G142" t="s">
        <v>35</v>
      </c>
      <c r="H142" t="s">
        <v>36</v>
      </c>
      <c r="I142" t="s">
        <v>398</v>
      </c>
      <c r="J142" t="s">
        <v>438</v>
      </c>
      <c r="K142">
        <v>2</v>
      </c>
      <c r="L142">
        <v>50</v>
      </c>
      <c r="M142" s="1" t="s">
        <v>40</v>
      </c>
      <c r="N142" t="s">
        <v>40</v>
      </c>
      <c r="O142" t="s">
        <v>40</v>
      </c>
      <c r="Q142" t="s">
        <v>40</v>
      </c>
      <c r="R142" t="s">
        <v>40</v>
      </c>
      <c r="T142" t="s">
        <v>40</v>
      </c>
      <c r="U142" t="s">
        <v>40</v>
      </c>
      <c r="V142" t="s">
        <v>40</v>
      </c>
      <c r="X142" t="s">
        <v>40</v>
      </c>
      <c r="Y142" s="1">
        <v>43515</v>
      </c>
      <c r="Z142" t="s">
        <v>40</v>
      </c>
      <c r="AA142" t="s">
        <v>444</v>
      </c>
      <c r="AB142">
        <v>7.7898913040000002</v>
      </c>
      <c r="AC142">
        <v>35.833500000000001</v>
      </c>
      <c r="AD142" s="1">
        <v>43557</v>
      </c>
      <c r="AE142">
        <v>0</v>
      </c>
      <c r="AF142" t="s">
        <v>449</v>
      </c>
      <c r="AG142">
        <v>4</v>
      </c>
      <c r="AH142" t="s">
        <v>440</v>
      </c>
      <c r="AI142">
        <v>18.04</v>
      </c>
      <c r="AJ142" s="1">
        <v>44551</v>
      </c>
      <c r="AK142">
        <v>16743209148</v>
      </c>
      <c r="AL142">
        <v>165774348</v>
      </c>
      <c r="AM142">
        <v>42.07</v>
      </c>
      <c r="AN142">
        <v>57.93</v>
      </c>
      <c r="AO142">
        <v>97.39</v>
      </c>
      <c r="AP142">
        <v>93.27</v>
      </c>
      <c r="AQ142" t="s">
        <v>398</v>
      </c>
      <c r="AR142" t="s">
        <v>53</v>
      </c>
      <c r="AS142">
        <v>-2.0776686722436901</v>
      </c>
      <c r="AT142" t="s">
        <v>35</v>
      </c>
      <c r="AU142" t="s">
        <v>35</v>
      </c>
      <c r="AV142" t="s">
        <v>410</v>
      </c>
      <c r="AW142" t="s">
        <v>40</v>
      </c>
      <c r="AX142" t="s">
        <v>40</v>
      </c>
      <c r="AY142" t="s">
        <v>40</v>
      </c>
      <c r="AZ142" t="s">
        <v>40</v>
      </c>
      <c r="BA142" t="s">
        <v>40</v>
      </c>
      <c r="BB142" t="s">
        <v>40</v>
      </c>
      <c r="BC142" t="s">
        <v>40</v>
      </c>
      <c r="BD142" s="1" t="s">
        <v>40</v>
      </c>
      <c r="BE142" s="1" t="s">
        <v>40</v>
      </c>
      <c r="BF142" s="1" t="s">
        <v>40</v>
      </c>
      <c r="BG142" s="1" t="s">
        <v>40</v>
      </c>
      <c r="BH142" t="s">
        <v>40</v>
      </c>
      <c r="BI142" s="1" t="s">
        <v>1120</v>
      </c>
      <c r="BL142">
        <v>1</v>
      </c>
      <c r="BQ142" t="s">
        <v>1174</v>
      </c>
      <c r="BR142" t="s">
        <v>40</v>
      </c>
    </row>
    <row r="143" spans="1:70" x14ac:dyDescent="0.25">
      <c r="A143" t="s">
        <v>477</v>
      </c>
      <c r="B143" s="3">
        <v>2.5064047812084001E-4</v>
      </c>
      <c r="C143" t="e">
        <v>#N/A</v>
      </c>
      <c r="D143">
        <v>1</v>
      </c>
      <c r="E143">
        <v>4.4000000000000004</v>
      </c>
      <c r="F143" s="1" t="s">
        <v>40</v>
      </c>
      <c r="G143" t="s">
        <v>35</v>
      </c>
      <c r="H143" t="s">
        <v>36</v>
      </c>
      <c r="I143" t="s">
        <v>398</v>
      </c>
      <c r="J143" t="s">
        <v>438</v>
      </c>
      <c r="K143">
        <v>1</v>
      </c>
      <c r="L143">
        <v>51</v>
      </c>
      <c r="M143" s="1" t="s">
        <v>40</v>
      </c>
      <c r="N143" t="s">
        <v>40</v>
      </c>
      <c r="O143" t="s">
        <v>40</v>
      </c>
      <c r="Q143" t="s">
        <v>40</v>
      </c>
      <c r="R143" t="s">
        <v>40</v>
      </c>
      <c r="T143" t="s">
        <v>40</v>
      </c>
      <c r="U143" t="s">
        <v>40</v>
      </c>
      <c r="V143" t="s">
        <v>40</v>
      </c>
      <c r="X143" t="s">
        <v>40</v>
      </c>
      <c r="Y143" s="1">
        <v>43515</v>
      </c>
      <c r="Z143" t="s">
        <v>40</v>
      </c>
      <c r="AA143" t="s">
        <v>444</v>
      </c>
      <c r="AB143">
        <v>10.30625</v>
      </c>
      <c r="AC143">
        <v>45.347499999999997</v>
      </c>
      <c r="AD143" s="1">
        <v>43557</v>
      </c>
      <c r="AE143">
        <v>0</v>
      </c>
      <c r="AF143" t="s">
        <v>451</v>
      </c>
      <c r="AG143">
        <v>4</v>
      </c>
      <c r="AH143" t="s">
        <v>440</v>
      </c>
      <c r="AI143">
        <v>11.67</v>
      </c>
      <c r="AJ143" s="1">
        <v>44551</v>
      </c>
      <c r="AK143">
        <v>17899660158</v>
      </c>
      <c r="AL143">
        <v>177224358</v>
      </c>
      <c r="AM143">
        <v>41.9</v>
      </c>
      <c r="AN143">
        <v>58.1</v>
      </c>
      <c r="AO143">
        <v>97.15</v>
      </c>
      <c r="AP143">
        <v>92.99</v>
      </c>
      <c r="AQ143" t="s">
        <v>398</v>
      </c>
      <c r="AR143" t="s">
        <v>46</v>
      </c>
      <c r="AS143">
        <v>-3.6008399242468201</v>
      </c>
      <c r="AT143" t="s">
        <v>35</v>
      </c>
      <c r="AU143" t="s">
        <v>35</v>
      </c>
      <c r="AV143" t="s">
        <v>403</v>
      </c>
      <c r="AW143" t="s">
        <v>40</v>
      </c>
      <c r="AX143" t="s">
        <v>40</v>
      </c>
      <c r="AY143" t="s">
        <v>40</v>
      </c>
      <c r="AZ143" t="s">
        <v>40</v>
      </c>
      <c r="BA143" t="s">
        <v>40</v>
      </c>
      <c r="BB143" t="s">
        <v>40</v>
      </c>
      <c r="BC143" t="s">
        <v>40</v>
      </c>
      <c r="BD143" s="1" t="s">
        <v>40</v>
      </c>
      <c r="BE143" s="1" t="s">
        <v>40</v>
      </c>
      <c r="BF143" s="1" t="s">
        <v>40</v>
      </c>
      <c r="BG143" s="1" t="s">
        <v>40</v>
      </c>
      <c r="BH143" t="s">
        <v>40</v>
      </c>
      <c r="BI143" s="1" t="s">
        <v>1120</v>
      </c>
      <c r="BL143">
        <v>1</v>
      </c>
      <c r="BQ143" t="s">
        <v>1174</v>
      </c>
      <c r="BR143" t="s">
        <v>40</v>
      </c>
    </row>
    <row r="144" spans="1:70" x14ac:dyDescent="0.25">
      <c r="A144" t="s">
        <v>478</v>
      </c>
      <c r="B144">
        <v>2.7985691221912102E-3</v>
      </c>
      <c r="C144" t="e">
        <v>#N/A</v>
      </c>
      <c r="D144">
        <v>1</v>
      </c>
      <c r="E144">
        <v>4.5</v>
      </c>
      <c r="F144" s="1" t="s">
        <v>40</v>
      </c>
      <c r="G144" t="s">
        <v>35</v>
      </c>
      <c r="H144" t="s">
        <v>36</v>
      </c>
      <c r="I144" t="s">
        <v>398</v>
      </c>
      <c r="J144" t="s">
        <v>438</v>
      </c>
      <c r="K144">
        <v>1</v>
      </c>
      <c r="L144">
        <v>73</v>
      </c>
      <c r="M144" s="1" t="s">
        <v>40</v>
      </c>
      <c r="N144" t="s">
        <v>40</v>
      </c>
      <c r="O144" t="s">
        <v>40</v>
      </c>
      <c r="Q144" t="s">
        <v>40</v>
      </c>
      <c r="R144" t="s">
        <v>40</v>
      </c>
      <c r="T144" t="s">
        <v>40</v>
      </c>
      <c r="U144" t="s">
        <v>40</v>
      </c>
      <c r="V144" t="s">
        <v>40</v>
      </c>
      <c r="X144" t="s">
        <v>40</v>
      </c>
      <c r="Y144" s="1">
        <v>43515</v>
      </c>
      <c r="Z144" t="s">
        <v>40</v>
      </c>
      <c r="AA144" t="s">
        <v>444</v>
      </c>
      <c r="AB144">
        <v>5.4091111109999996</v>
      </c>
      <c r="AC144">
        <v>24.341000000000001</v>
      </c>
      <c r="AD144" s="1">
        <v>43557</v>
      </c>
      <c r="AE144">
        <v>0</v>
      </c>
      <c r="AF144" t="s">
        <v>455</v>
      </c>
      <c r="AG144">
        <v>4</v>
      </c>
      <c r="AH144" t="s">
        <v>440</v>
      </c>
      <c r="AI144">
        <v>11.06</v>
      </c>
      <c r="AJ144" s="1">
        <v>44551</v>
      </c>
      <c r="AK144">
        <v>8825078010</v>
      </c>
      <c r="AL144">
        <v>87377010</v>
      </c>
      <c r="AM144">
        <v>41.87</v>
      </c>
      <c r="AN144">
        <v>58.13</v>
      </c>
      <c r="AO144">
        <v>97.49</v>
      </c>
      <c r="AP144">
        <v>93.49</v>
      </c>
      <c r="AQ144" t="s">
        <v>398</v>
      </c>
      <c r="AR144" t="s">
        <v>46</v>
      </c>
      <c r="AS144">
        <v>-2.5518468549322701</v>
      </c>
      <c r="AT144" t="s">
        <v>35</v>
      </c>
      <c r="AU144" t="s">
        <v>35</v>
      </c>
      <c r="AV144" t="s">
        <v>403</v>
      </c>
      <c r="AW144" t="s">
        <v>40</v>
      </c>
      <c r="AX144" t="s">
        <v>40</v>
      </c>
      <c r="AY144" t="s">
        <v>40</v>
      </c>
      <c r="AZ144" t="s">
        <v>40</v>
      </c>
      <c r="BA144" t="s">
        <v>40</v>
      </c>
      <c r="BB144" t="s">
        <v>40</v>
      </c>
      <c r="BC144" t="s">
        <v>40</v>
      </c>
      <c r="BD144" s="1" t="s">
        <v>40</v>
      </c>
      <c r="BE144" s="1" t="s">
        <v>40</v>
      </c>
      <c r="BF144" s="1" t="s">
        <v>40</v>
      </c>
      <c r="BG144" s="1" t="s">
        <v>40</v>
      </c>
      <c r="BH144" t="s">
        <v>40</v>
      </c>
      <c r="BI144" s="1" t="s">
        <v>1120</v>
      </c>
      <c r="BL144">
        <v>1</v>
      </c>
      <c r="BQ144" t="s">
        <v>1174</v>
      </c>
      <c r="BR144" t="s">
        <v>40</v>
      </c>
    </row>
    <row r="145" spans="1:70" x14ac:dyDescent="0.25">
      <c r="A145" t="s">
        <v>479</v>
      </c>
      <c r="B145">
        <v>4.4943607533546497E-3</v>
      </c>
      <c r="C145" t="e">
        <v>#N/A</v>
      </c>
      <c r="D145">
        <v>1</v>
      </c>
      <c r="E145">
        <v>4.7</v>
      </c>
      <c r="F145" s="1" t="s">
        <v>40</v>
      </c>
      <c r="G145" t="s">
        <v>35</v>
      </c>
      <c r="H145" t="s">
        <v>36</v>
      </c>
      <c r="I145" t="s">
        <v>398</v>
      </c>
      <c r="J145" t="s">
        <v>438</v>
      </c>
      <c r="K145">
        <v>2</v>
      </c>
      <c r="L145">
        <v>61</v>
      </c>
      <c r="M145" s="1" t="s">
        <v>40</v>
      </c>
      <c r="N145" t="s">
        <v>40</v>
      </c>
      <c r="O145" t="s">
        <v>40</v>
      </c>
      <c r="Q145" t="s">
        <v>40</v>
      </c>
      <c r="R145" t="s">
        <v>40</v>
      </c>
      <c r="T145" t="s">
        <v>40</v>
      </c>
      <c r="U145" t="s">
        <v>40</v>
      </c>
      <c r="V145" t="s">
        <v>40</v>
      </c>
      <c r="X145" t="s">
        <v>40</v>
      </c>
      <c r="Y145" s="1">
        <v>43537</v>
      </c>
      <c r="Z145" t="s">
        <v>40</v>
      </c>
      <c r="AA145" t="s">
        <v>444</v>
      </c>
      <c r="AB145">
        <v>3.5160638299999998</v>
      </c>
      <c r="AC145">
        <v>16.525500000000001</v>
      </c>
      <c r="AD145" s="1">
        <v>43557</v>
      </c>
      <c r="AE145">
        <v>0</v>
      </c>
      <c r="AF145" t="s">
        <v>457</v>
      </c>
      <c r="AG145">
        <v>4</v>
      </c>
      <c r="AH145" t="s">
        <v>440</v>
      </c>
      <c r="AI145">
        <v>7.71</v>
      </c>
      <c r="AJ145" s="1">
        <v>44551</v>
      </c>
      <c r="AK145">
        <v>11069431532</v>
      </c>
      <c r="AL145">
        <v>109598332</v>
      </c>
      <c r="AM145">
        <v>41.67</v>
      </c>
      <c r="AN145">
        <v>58.33</v>
      </c>
      <c r="AO145">
        <v>97.34</v>
      </c>
      <c r="AP145">
        <v>93.27</v>
      </c>
      <c r="AQ145" t="s">
        <v>398</v>
      </c>
      <c r="AR145" t="s">
        <v>53</v>
      </c>
      <c r="AS145">
        <v>-2.34537579508862</v>
      </c>
      <c r="AT145" t="s">
        <v>35</v>
      </c>
      <c r="AU145" t="s">
        <v>35</v>
      </c>
      <c r="AV145" t="s">
        <v>410</v>
      </c>
      <c r="AW145" t="s">
        <v>40</v>
      </c>
      <c r="AX145" t="s">
        <v>40</v>
      </c>
      <c r="AY145" t="s">
        <v>40</v>
      </c>
      <c r="AZ145" t="s">
        <v>40</v>
      </c>
      <c r="BA145" t="s">
        <v>40</v>
      </c>
      <c r="BB145" t="s">
        <v>40</v>
      </c>
      <c r="BC145" t="s">
        <v>40</v>
      </c>
      <c r="BD145" s="1" t="s">
        <v>40</v>
      </c>
      <c r="BE145" s="1" t="s">
        <v>40</v>
      </c>
      <c r="BF145" s="1" t="s">
        <v>40</v>
      </c>
      <c r="BG145" s="1" t="s">
        <v>40</v>
      </c>
      <c r="BH145" t="s">
        <v>40</v>
      </c>
      <c r="BI145" s="1" t="s">
        <v>1120</v>
      </c>
      <c r="BL145">
        <v>1</v>
      </c>
      <c r="BQ145" t="s">
        <v>1174</v>
      </c>
      <c r="BR145" t="s">
        <v>40</v>
      </c>
    </row>
    <row r="146" spans="1:70" x14ac:dyDescent="0.25">
      <c r="A146" t="s">
        <v>480</v>
      </c>
      <c r="B146">
        <v>6.5058846712459595E-2</v>
      </c>
      <c r="C146" t="e">
        <v>#N/A</v>
      </c>
      <c r="D146">
        <v>1</v>
      </c>
      <c r="E146">
        <v>4.7</v>
      </c>
      <c r="F146" s="1" t="s">
        <v>40</v>
      </c>
      <c r="G146" t="s">
        <v>35</v>
      </c>
      <c r="H146" t="s">
        <v>36</v>
      </c>
      <c r="I146" t="s">
        <v>398</v>
      </c>
      <c r="J146" t="s">
        <v>438</v>
      </c>
      <c r="K146">
        <v>2</v>
      </c>
      <c r="L146">
        <v>64</v>
      </c>
      <c r="M146" s="1" t="s">
        <v>40</v>
      </c>
      <c r="N146" t="s">
        <v>40</v>
      </c>
      <c r="O146" t="s">
        <v>40</v>
      </c>
      <c r="Q146" t="s">
        <v>40</v>
      </c>
      <c r="R146" t="s">
        <v>40</v>
      </c>
      <c r="T146" t="s">
        <v>40</v>
      </c>
      <c r="U146" t="s">
        <v>40</v>
      </c>
      <c r="V146" t="s">
        <v>40</v>
      </c>
      <c r="X146" t="s">
        <v>40</v>
      </c>
      <c r="Y146" s="1">
        <v>43537</v>
      </c>
      <c r="Z146" t="s">
        <v>40</v>
      </c>
      <c r="AA146" t="s">
        <v>444</v>
      </c>
      <c r="AB146">
        <v>2.2497872339999998</v>
      </c>
      <c r="AC146">
        <v>10.574</v>
      </c>
      <c r="AD146" s="1">
        <v>43557</v>
      </c>
      <c r="AE146">
        <v>0</v>
      </c>
      <c r="AF146" t="s">
        <v>459</v>
      </c>
      <c r="AG146">
        <v>4</v>
      </c>
      <c r="AH146" t="s">
        <v>440</v>
      </c>
      <c r="AI146">
        <v>8.16</v>
      </c>
      <c r="AJ146" s="1">
        <v>44551</v>
      </c>
      <c r="AK146">
        <v>12120411070</v>
      </c>
      <c r="AL146">
        <v>120004070</v>
      </c>
      <c r="AM146">
        <v>41.94</v>
      </c>
      <c r="AN146">
        <v>58.06</v>
      </c>
      <c r="AO146">
        <v>96.83</v>
      </c>
      <c r="AP146">
        <v>92.66</v>
      </c>
      <c r="AQ146" t="s">
        <v>398</v>
      </c>
      <c r="AR146" t="s">
        <v>53</v>
      </c>
      <c r="AS146">
        <v>-1.15747791618693</v>
      </c>
      <c r="AT146" t="s">
        <v>35</v>
      </c>
      <c r="AU146" t="s">
        <v>35</v>
      </c>
      <c r="AV146" t="s">
        <v>410</v>
      </c>
      <c r="AW146" t="s">
        <v>40</v>
      </c>
      <c r="AX146" t="s">
        <v>40</v>
      </c>
      <c r="AY146" t="s">
        <v>40</v>
      </c>
      <c r="AZ146" t="s">
        <v>40</v>
      </c>
      <c r="BA146" t="s">
        <v>40</v>
      </c>
      <c r="BB146" t="s">
        <v>40</v>
      </c>
      <c r="BC146" t="s">
        <v>40</v>
      </c>
      <c r="BD146" s="1" t="s">
        <v>40</v>
      </c>
      <c r="BE146" s="1" t="s">
        <v>40</v>
      </c>
      <c r="BF146" s="1" t="s">
        <v>40</v>
      </c>
      <c r="BG146" s="1" t="s">
        <v>40</v>
      </c>
      <c r="BH146" t="s">
        <v>40</v>
      </c>
      <c r="BI146" s="1" t="s">
        <v>1120</v>
      </c>
      <c r="BL146">
        <v>1</v>
      </c>
      <c r="BQ146" t="s">
        <v>1174</v>
      </c>
      <c r="BR146" t="s">
        <v>40</v>
      </c>
    </row>
    <row r="147" spans="1:70" x14ac:dyDescent="0.25">
      <c r="A147" t="s">
        <v>481</v>
      </c>
      <c r="B147">
        <v>1.4419762098234199E-2</v>
      </c>
      <c r="C147" t="e">
        <v>#N/A</v>
      </c>
      <c r="D147">
        <v>1</v>
      </c>
      <c r="E147">
        <v>4.8</v>
      </c>
      <c r="F147" s="1" t="s">
        <v>40</v>
      </c>
      <c r="G147" t="s">
        <v>35</v>
      </c>
      <c r="H147" t="s">
        <v>36</v>
      </c>
      <c r="I147" t="s">
        <v>398</v>
      </c>
      <c r="J147" t="s">
        <v>438</v>
      </c>
      <c r="K147">
        <v>1</v>
      </c>
      <c r="L147">
        <v>68</v>
      </c>
      <c r="M147" s="1" t="s">
        <v>40</v>
      </c>
      <c r="N147" t="s">
        <v>40</v>
      </c>
      <c r="O147" t="s">
        <v>40</v>
      </c>
      <c r="Q147" t="s">
        <v>40</v>
      </c>
      <c r="R147" t="s">
        <v>40</v>
      </c>
      <c r="T147" t="s">
        <v>40</v>
      </c>
      <c r="U147" t="s">
        <v>40</v>
      </c>
      <c r="V147" t="s">
        <v>40</v>
      </c>
      <c r="X147" t="s">
        <v>40</v>
      </c>
      <c r="Y147" s="1">
        <v>43537</v>
      </c>
      <c r="Z147" t="s">
        <v>40</v>
      </c>
      <c r="AA147" t="s">
        <v>444</v>
      </c>
      <c r="AB147">
        <v>5.4607291670000002</v>
      </c>
      <c r="AC147">
        <v>26.211500000000001</v>
      </c>
      <c r="AD147" s="1">
        <v>43557</v>
      </c>
      <c r="AE147">
        <v>0</v>
      </c>
      <c r="AF147" t="s">
        <v>461</v>
      </c>
      <c r="AG147">
        <v>4</v>
      </c>
      <c r="AH147" t="s">
        <v>440</v>
      </c>
      <c r="AI147">
        <v>12.38</v>
      </c>
      <c r="AJ147" s="1">
        <v>44551</v>
      </c>
      <c r="AK147">
        <v>11528501176</v>
      </c>
      <c r="AL147">
        <v>114143576</v>
      </c>
      <c r="AM147">
        <v>41.41</v>
      </c>
      <c r="AN147">
        <v>58.59</v>
      </c>
      <c r="AO147">
        <v>97.64</v>
      </c>
      <c r="AP147">
        <v>93.69</v>
      </c>
      <c r="AQ147" t="s">
        <v>398</v>
      </c>
      <c r="AR147" t="s">
        <v>46</v>
      </c>
      <c r="AS147">
        <v>-1.83473389145244</v>
      </c>
      <c r="AT147" t="s">
        <v>35</v>
      </c>
      <c r="AU147" t="s">
        <v>35</v>
      </c>
      <c r="AV147" t="s">
        <v>403</v>
      </c>
      <c r="AW147" t="s">
        <v>40</v>
      </c>
      <c r="AX147" t="s">
        <v>40</v>
      </c>
      <c r="AY147" t="s">
        <v>40</v>
      </c>
      <c r="AZ147" t="s">
        <v>40</v>
      </c>
      <c r="BA147" t="s">
        <v>40</v>
      </c>
      <c r="BB147" t="s">
        <v>40</v>
      </c>
      <c r="BC147" t="s">
        <v>40</v>
      </c>
      <c r="BD147" s="1" t="s">
        <v>40</v>
      </c>
      <c r="BE147" s="1" t="s">
        <v>40</v>
      </c>
      <c r="BF147" s="1" t="s">
        <v>40</v>
      </c>
      <c r="BG147" s="1" t="s">
        <v>40</v>
      </c>
      <c r="BH147" t="s">
        <v>40</v>
      </c>
      <c r="BI147" s="1" t="s">
        <v>1120</v>
      </c>
      <c r="BL147">
        <v>1</v>
      </c>
      <c r="BQ147" t="s">
        <v>1174</v>
      </c>
      <c r="BR147" t="s">
        <v>40</v>
      </c>
    </row>
    <row r="148" spans="1:70" x14ac:dyDescent="0.25">
      <c r="A148" t="s">
        <v>482</v>
      </c>
      <c r="B148">
        <v>1.5476520360123199E-3</v>
      </c>
      <c r="C148" t="e">
        <v>#N/A</v>
      </c>
      <c r="D148">
        <v>1</v>
      </c>
      <c r="E148">
        <v>4.4000000000000004</v>
      </c>
      <c r="F148" s="1" t="s">
        <v>40</v>
      </c>
      <c r="G148" t="s">
        <v>35</v>
      </c>
      <c r="H148" t="s">
        <v>36</v>
      </c>
      <c r="I148" t="s">
        <v>398</v>
      </c>
      <c r="J148" t="s">
        <v>438</v>
      </c>
      <c r="K148">
        <v>2</v>
      </c>
      <c r="L148">
        <v>75</v>
      </c>
      <c r="M148" s="1" t="s">
        <v>40</v>
      </c>
      <c r="N148" t="s">
        <v>40</v>
      </c>
      <c r="O148" t="s">
        <v>40</v>
      </c>
      <c r="Q148" t="s">
        <v>40</v>
      </c>
      <c r="R148" t="s">
        <v>40</v>
      </c>
      <c r="T148" t="s">
        <v>40</v>
      </c>
      <c r="U148" t="s">
        <v>40</v>
      </c>
      <c r="V148" t="s">
        <v>40</v>
      </c>
      <c r="X148" t="s">
        <v>40</v>
      </c>
      <c r="Y148" s="1">
        <v>43537</v>
      </c>
      <c r="Z148" t="s">
        <v>40</v>
      </c>
      <c r="AA148" t="s">
        <v>444</v>
      </c>
      <c r="AB148">
        <v>6.012272727</v>
      </c>
      <c r="AC148">
        <v>26.454000000000001</v>
      </c>
      <c r="AD148" s="1">
        <v>43558</v>
      </c>
      <c r="AE148">
        <v>0</v>
      </c>
      <c r="AF148" t="s">
        <v>445</v>
      </c>
      <c r="AG148">
        <v>4</v>
      </c>
      <c r="AH148" t="s">
        <v>440</v>
      </c>
      <c r="AI148">
        <v>14.15</v>
      </c>
      <c r="AJ148" s="1">
        <v>44551</v>
      </c>
      <c r="AK148">
        <v>10915839822</v>
      </c>
      <c r="AL148">
        <v>108077622</v>
      </c>
      <c r="AM148">
        <v>41.57</v>
      </c>
      <c r="AN148">
        <v>58.43</v>
      </c>
      <c r="AO148">
        <v>97.36</v>
      </c>
      <c r="AP148">
        <v>93.15</v>
      </c>
      <c r="AQ148" t="s">
        <v>398</v>
      </c>
      <c r="AR148" t="s">
        <v>53</v>
      </c>
      <c r="AS148">
        <v>-2.8096540192228399</v>
      </c>
      <c r="AT148" t="s">
        <v>35</v>
      </c>
      <c r="AU148" t="s">
        <v>35</v>
      </c>
      <c r="AV148" t="s">
        <v>410</v>
      </c>
      <c r="AW148" t="s">
        <v>40</v>
      </c>
      <c r="AX148" t="s">
        <v>40</v>
      </c>
      <c r="AY148" t="s">
        <v>40</v>
      </c>
      <c r="AZ148" t="s">
        <v>40</v>
      </c>
      <c r="BA148" t="s">
        <v>40</v>
      </c>
      <c r="BB148" t="s">
        <v>40</v>
      </c>
      <c r="BC148" t="s">
        <v>40</v>
      </c>
      <c r="BD148" s="1" t="s">
        <v>40</v>
      </c>
      <c r="BE148" s="1" t="s">
        <v>40</v>
      </c>
      <c r="BF148" s="1" t="s">
        <v>40</v>
      </c>
      <c r="BG148" s="1" t="s">
        <v>40</v>
      </c>
      <c r="BH148" t="s">
        <v>40</v>
      </c>
      <c r="BI148" s="1" t="s">
        <v>1120</v>
      </c>
      <c r="BL148">
        <v>1</v>
      </c>
      <c r="BQ148" t="s">
        <v>1174</v>
      </c>
      <c r="BR148" t="s">
        <v>40</v>
      </c>
    </row>
    <row r="149" spans="1:70" x14ac:dyDescent="0.25">
      <c r="A149" t="s">
        <v>483</v>
      </c>
      <c r="B149">
        <v>3.7553923873039401E-2</v>
      </c>
      <c r="C149" t="e">
        <v>#N/A</v>
      </c>
      <c r="D149">
        <v>1</v>
      </c>
      <c r="E149">
        <v>4.8</v>
      </c>
      <c r="F149" s="1" t="s">
        <v>40</v>
      </c>
      <c r="G149" t="s">
        <v>35</v>
      </c>
      <c r="H149" t="s">
        <v>36</v>
      </c>
      <c r="I149" t="s">
        <v>398</v>
      </c>
      <c r="J149" t="s">
        <v>438</v>
      </c>
      <c r="K149">
        <v>1</v>
      </c>
      <c r="L149">
        <v>54</v>
      </c>
      <c r="M149" s="1" t="s">
        <v>40</v>
      </c>
      <c r="N149" t="s">
        <v>40</v>
      </c>
      <c r="O149" t="s">
        <v>40</v>
      </c>
      <c r="Q149" t="s">
        <v>40</v>
      </c>
      <c r="R149" t="s">
        <v>40</v>
      </c>
      <c r="T149" t="s">
        <v>40</v>
      </c>
      <c r="U149" t="s">
        <v>40</v>
      </c>
      <c r="V149" t="s">
        <v>40</v>
      </c>
      <c r="X149" t="s">
        <v>40</v>
      </c>
      <c r="Y149" s="1">
        <v>43537</v>
      </c>
      <c r="Z149" t="s">
        <v>40</v>
      </c>
      <c r="AA149" t="s">
        <v>444</v>
      </c>
      <c r="AB149">
        <v>7.1460416670000004</v>
      </c>
      <c r="AC149">
        <v>34.301000000000002</v>
      </c>
      <c r="AD149" s="1">
        <v>43558</v>
      </c>
      <c r="AE149">
        <v>28</v>
      </c>
      <c r="AF149" t="s">
        <v>447</v>
      </c>
      <c r="AG149">
        <v>4</v>
      </c>
      <c r="AH149" t="s">
        <v>440</v>
      </c>
      <c r="AI149">
        <v>21.66</v>
      </c>
      <c r="AJ149" s="1">
        <v>44510</v>
      </c>
      <c r="AK149">
        <v>7616426160</v>
      </c>
      <c r="AL149">
        <v>75410160</v>
      </c>
      <c r="AM149">
        <v>2.3999999999999998E-3</v>
      </c>
      <c r="AN149">
        <v>42.18</v>
      </c>
      <c r="AO149">
        <v>96.31</v>
      </c>
      <c r="AP149">
        <v>92.01</v>
      </c>
      <c r="AQ149" t="s">
        <v>398</v>
      </c>
      <c r="AR149" t="s">
        <v>46</v>
      </c>
      <c r="AS149">
        <v>-1.40872108467279</v>
      </c>
      <c r="AT149" t="s">
        <v>35</v>
      </c>
      <c r="AU149" t="s">
        <v>35</v>
      </c>
      <c r="AV149" t="s">
        <v>403</v>
      </c>
      <c r="AW149" t="s">
        <v>40</v>
      </c>
      <c r="AX149" t="s">
        <v>40</v>
      </c>
      <c r="AY149" t="s">
        <v>40</v>
      </c>
      <c r="AZ149" t="s">
        <v>40</v>
      </c>
      <c r="BA149" t="s">
        <v>40</v>
      </c>
      <c r="BB149" t="s">
        <v>40</v>
      </c>
      <c r="BC149" t="s">
        <v>40</v>
      </c>
      <c r="BD149" s="1" t="s">
        <v>40</v>
      </c>
      <c r="BE149" s="1" t="s">
        <v>40</v>
      </c>
      <c r="BF149" s="1" t="s">
        <v>40</v>
      </c>
      <c r="BG149" s="1" t="s">
        <v>40</v>
      </c>
      <c r="BH149" t="s">
        <v>40</v>
      </c>
      <c r="BI149" s="1" t="s">
        <v>1120</v>
      </c>
      <c r="BL149">
        <v>1</v>
      </c>
      <c r="BQ149" t="s">
        <v>1174</v>
      </c>
      <c r="BR149" t="s">
        <v>40</v>
      </c>
    </row>
    <row r="150" spans="1:70" x14ac:dyDescent="0.25">
      <c r="A150" t="s">
        <v>484</v>
      </c>
      <c r="B150">
        <v>1.25423576881577E-3</v>
      </c>
      <c r="C150" t="e">
        <v>#N/A</v>
      </c>
      <c r="D150">
        <v>1</v>
      </c>
      <c r="E150">
        <v>4.4000000000000004</v>
      </c>
      <c r="F150" s="1" t="s">
        <v>40</v>
      </c>
      <c r="G150" t="s">
        <v>35</v>
      </c>
      <c r="H150" t="s">
        <v>36</v>
      </c>
      <c r="I150" t="s">
        <v>398</v>
      </c>
      <c r="J150" t="s">
        <v>438</v>
      </c>
      <c r="K150">
        <v>2</v>
      </c>
      <c r="L150">
        <v>67</v>
      </c>
      <c r="M150" s="1" t="s">
        <v>40</v>
      </c>
      <c r="N150" t="s">
        <v>40</v>
      </c>
      <c r="O150" t="s">
        <v>40</v>
      </c>
      <c r="Q150" t="s">
        <v>40</v>
      </c>
      <c r="R150" t="s">
        <v>40</v>
      </c>
      <c r="T150" t="s">
        <v>40</v>
      </c>
      <c r="U150" t="s">
        <v>40</v>
      </c>
      <c r="V150" t="s">
        <v>40</v>
      </c>
      <c r="X150" t="s">
        <v>40</v>
      </c>
      <c r="Y150" s="1">
        <v>43537</v>
      </c>
      <c r="Z150" t="s">
        <v>40</v>
      </c>
      <c r="AA150" t="s">
        <v>444</v>
      </c>
      <c r="AB150">
        <v>7.3571590909999998</v>
      </c>
      <c r="AC150">
        <v>32.371499999999997</v>
      </c>
      <c r="AD150" s="1">
        <v>43558</v>
      </c>
      <c r="AE150">
        <v>0</v>
      </c>
      <c r="AF150" t="s">
        <v>449</v>
      </c>
      <c r="AG150">
        <v>4</v>
      </c>
      <c r="AH150" t="s">
        <v>440</v>
      </c>
      <c r="AI150">
        <v>27.26</v>
      </c>
      <c r="AJ150" s="1">
        <v>44551</v>
      </c>
      <c r="AK150">
        <v>8284656906</v>
      </c>
      <c r="AL150">
        <v>82026306</v>
      </c>
      <c r="AM150">
        <v>41.45</v>
      </c>
      <c r="AN150">
        <v>58.55</v>
      </c>
      <c r="AO150">
        <v>97.65</v>
      </c>
      <c r="AP150">
        <v>93.64</v>
      </c>
      <c r="AQ150" t="s">
        <v>398</v>
      </c>
      <c r="AR150" t="s">
        <v>53</v>
      </c>
      <c r="AS150">
        <v>-2.9010757684386999</v>
      </c>
      <c r="AT150" t="s">
        <v>35</v>
      </c>
      <c r="AU150" t="s">
        <v>35</v>
      </c>
      <c r="AV150" t="s">
        <v>410</v>
      </c>
      <c r="AW150" t="s">
        <v>40</v>
      </c>
      <c r="AX150" t="s">
        <v>40</v>
      </c>
      <c r="AY150" t="s">
        <v>40</v>
      </c>
      <c r="AZ150" t="s">
        <v>40</v>
      </c>
      <c r="BA150" t="s">
        <v>40</v>
      </c>
      <c r="BB150" t="s">
        <v>40</v>
      </c>
      <c r="BC150" t="s">
        <v>40</v>
      </c>
      <c r="BD150" s="1" t="s">
        <v>40</v>
      </c>
      <c r="BE150" s="1" t="s">
        <v>40</v>
      </c>
      <c r="BF150" s="1" t="s">
        <v>40</v>
      </c>
      <c r="BG150" s="1" t="s">
        <v>40</v>
      </c>
      <c r="BH150" t="s">
        <v>40</v>
      </c>
      <c r="BI150" s="1" t="s">
        <v>1120</v>
      </c>
      <c r="BL150">
        <v>1</v>
      </c>
      <c r="BQ150" t="s">
        <v>1174</v>
      </c>
      <c r="BR150" t="s">
        <v>40</v>
      </c>
    </row>
    <row r="151" spans="1:70" x14ac:dyDescent="0.25">
      <c r="A151" t="s">
        <v>485</v>
      </c>
      <c r="B151">
        <v>3.9886321574905403E-2</v>
      </c>
      <c r="C151" t="e">
        <v>#N/A</v>
      </c>
      <c r="D151">
        <v>1</v>
      </c>
      <c r="E151">
        <v>4.5</v>
      </c>
      <c r="F151" s="1" t="s">
        <v>40</v>
      </c>
      <c r="G151" t="s">
        <v>35</v>
      </c>
      <c r="H151" t="s">
        <v>36</v>
      </c>
      <c r="I151" t="s">
        <v>398</v>
      </c>
      <c r="J151" t="s">
        <v>438</v>
      </c>
      <c r="K151">
        <v>2</v>
      </c>
      <c r="L151">
        <v>58</v>
      </c>
      <c r="M151" s="1" t="s">
        <v>40</v>
      </c>
      <c r="N151" t="s">
        <v>40</v>
      </c>
      <c r="O151" t="s">
        <v>40</v>
      </c>
      <c r="Q151" t="s">
        <v>40</v>
      </c>
      <c r="R151" t="s">
        <v>40</v>
      </c>
      <c r="T151" t="s">
        <v>40</v>
      </c>
      <c r="U151" t="s">
        <v>40</v>
      </c>
      <c r="V151" t="s">
        <v>40</v>
      </c>
      <c r="X151" t="s">
        <v>40</v>
      </c>
      <c r="Y151" s="1">
        <v>43537</v>
      </c>
      <c r="Z151" t="s">
        <v>40</v>
      </c>
      <c r="AA151" t="s">
        <v>444</v>
      </c>
      <c r="AB151">
        <v>7.5102222220000003</v>
      </c>
      <c r="AC151">
        <v>33.795999999999999</v>
      </c>
      <c r="AD151" s="1">
        <v>43558</v>
      </c>
      <c r="AE151">
        <v>0</v>
      </c>
      <c r="AF151" t="s">
        <v>455</v>
      </c>
      <c r="AG151">
        <v>4</v>
      </c>
      <c r="AH151" t="s">
        <v>440</v>
      </c>
      <c r="AI151">
        <v>22.82</v>
      </c>
      <c r="AJ151" s="1">
        <v>44551</v>
      </c>
      <c r="AK151">
        <v>10156124892</v>
      </c>
      <c r="AL151">
        <v>100555692</v>
      </c>
      <c r="AM151">
        <v>41.26</v>
      </c>
      <c r="AN151">
        <v>58.74</v>
      </c>
      <c r="AO151">
        <v>97.73</v>
      </c>
      <c r="AP151">
        <v>93.81</v>
      </c>
      <c r="AQ151" t="s">
        <v>398</v>
      </c>
      <c r="AR151" t="s">
        <v>53</v>
      </c>
      <c r="AS151">
        <v>-1.38149867064951</v>
      </c>
      <c r="AT151" t="s">
        <v>35</v>
      </c>
      <c r="AU151" t="s">
        <v>35</v>
      </c>
      <c r="AV151" t="s">
        <v>410</v>
      </c>
      <c r="AW151" t="s">
        <v>40</v>
      </c>
      <c r="AX151" t="s">
        <v>40</v>
      </c>
      <c r="AY151" t="s">
        <v>40</v>
      </c>
      <c r="AZ151" t="s">
        <v>40</v>
      </c>
      <c r="BA151" t="s">
        <v>40</v>
      </c>
      <c r="BB151" t="s">
        <v>40</v>
      </c>
      <c r="BC151" t="s">
        <v>40</v>
      </c>
      <c r="BD151" s="1" t="s">
        <v>40</v>
      </c>
      <c r="BE151" s="1" t="s">
        <v>40</v>
      </c>
      <c r="BF151" s="1" t="s">
        <v>40</v>
      </c>
      <c r="BG151" s="1" t="s">
        <v>40</v>
      </c>
      <c r="BH151" t="s">
        <v>40</v>
      </c>
      <c r="BI151" s="1" t="s">
        <v>1120</v>
      </c>
      <c r="BL151">
        <v>1</v>
      </c>
      <c r="BQ151" t="s">
        <v>1174</v>
      </c>
      <c r="BR151" t="s">
        <v>40</v>
      </c>
    </row>
    <row r="152" spans="1:70" x14ac:dyDescent="0.25">
      <c r="A152" t="s">
        <v>486</v>
      </c>
      <c r="B152">
        <v>9.8050843701386795E-2</v>
      </c>
      <c r="C152" t="e">
        <v>#N/A</v>
      </c>
      <c r="D152">
        <v>1</v>
      </c>
      <c r="E152">
        <v>4.5</v>
      </c>
      <c r="F152" s="1" t="s">
        <v>40</v>
      </c>
      <c r="G152" t="s">
        <v>35</v>
      </c>
      <c r="H152" t="s">
        <v>36</v>
      </c>
      <c r="I152" t="s">
        <v>398</v>
      </c>
      <c r="J152" t="s">
        <v>438</v>
      </c>
      <c r="K152">
        <v>1</v>
      </c>
      <c r="L152">
        <v>50</v>
      </c>
      <c r="M152" s="1" t="s">
        <v>40</v>
      </c>
      <c r="N152" t="s">
        <v>40</v>
      </c>
      <c r="O152" t="s">
        <v>40</v>
      </c>
      <c r="Q152" t="s">
        <v>40</v>
      </c>
      <c r="R152" t="s">
        <v>40</v>
      </c>
      <c r="T152" t="s">
        <v>40</v>
      </c>
      <c r="U152" t="s">
        <v>40</v>
      </c>
      <c r="V152" t="s">
        <v>40</v>
      </c>
      <c r="X152" t="s">
        <v>40</v>
      </c>
      <c r="Y152" s="1">
        <v>43537</v>
      </c>
      <c r="Z152" t="s">
        <v>40</v>
      </c>
      <c r="AA152" t="s">
        <v>444</v>
      </c>
      <c r="AB152">
        <v>2.0063333330000002</v>
      </c>
      <c r="AC152">
        <v>9.0284999999999993</v>
      </c>
      <c r="AD152" s="1">
        <v>43558</v>
      </c>
      <c r="AE152">
        <v>0</v>
      </c>
      <c r="AF152" t="s">
        <v>457</v>
      </c>
      <c r="AG152">
        <v>4</v>
      </c>
      <c r="AH152" t="s">
        <v>440</v>
      </c>
      <c r="AI152">
        <v>4.26</v>
      </c>
      <c r="AJ152" s="1">
        <v>44551</v>
      </c>
      <c r="AK152">
        <v>10111249986</v>
      </c>
      <c r="AL152">
        <v>100111386</v>
      </c>
      <c r="AM152">
        <v>42.84</v>
      </c>
      <c r="AN152">
        <v>57.16</v>
      </c>
      <c r="AO152">
        <v>95.9</v>
      </c>
      <c r="AP152">
        <v>91.53</v>
      </c>
      <c r="AQ152" t="s">
        <v>398</v>
      </c>
      <c r="AR152" t="s">
        <v>46</v>
      </c>
      <c r="AS152">
        <v>-0.96373072164538398</v>
      </c>
      <c r="AT152" t="s">
        <v>35</v>
      </c>
      <c r="AU152" t="s">
        <v>35</v>
      </c>
      <c r="AV152" t="s">
        <v>403</v>
      </c>
      <c r="AW152" t="s">
        <v>40</v>
      </c>
      <c r="AX152" t="s">
        <v>40</v>
      </c>
      <c r="AY152" t="s">
        <v>40</v>
      </c>
      <c r="AZ152" t="s">
        <v>40</v>
      </c>
      <c r="BA152" t="s">
        <v>40</v>
      </c>
      <c r="BB152" t="s">
        <v>40</v>
      </c>
      <c r="BC152" t="s">
        <v>40</v>
      </c>
      <c r="BD152" s="1" t="s">
        <v>40</v>
      </c>
      <c r="BE152" s="1" t="s">
        <v>40</v>
      </c>
      <c r="BF152" s="1" t="s">
        <v>40</v>
      </c>
      <c r="BG152" s="1" t="s">
        <v>40</v>
      </c>
      <c r="BH152" t="s">
        <v>40</v>
      </c>
      <c r="BI152" s="1" t="s">
        <v>1120</v>
      </c>
      <c r="BL152">
        <v>1</v>
      </c>
      <c r="BQ152" t="s">
        <v>1174</v>
      </c>
      <c r="BR152" t="s">
        <v>40</v>
      </c>
    </row>
    <row r="153" spans="1:70" x14ac:dyDescent="0.25">
      <c r="A153" t="s">
        <v>487</v>
      </c>
      <c r="B153">
        <v>6.2790184207791398E-3</v>
      </c>
      <c r="C153" t="e">
        <v>#N/A</v>
      </c>
      <c r="D153">
        <v>1</v>
      </c>
      <c r="E153">
        <v>4.7</v>
      </c>
      <c r="F153" s="1" t="s">
        <v>40</v>
      </c>
      <c r="G153" t="s">
        <v>35</v>
      </c>
      <c r="H153" t="s">
        <v>36</v>
      </c>
      <c r="I153" t="s">
        <v>398</v>
      </c>
      <c r="J153" t="s">
        <v>438</v>
      </c>
      <c r="K153">
        <v>1</v>
      </c>
      <c r="L153">
        <v>55</v>
      </c>
      <c r="M153" s="1" t="s">
        <v>40</v>
      </c>
      <c r="N153" t="s">
        <v>40</v>
      </c>
      <c r="O153" t="s">
        <v>40</v>
      </c>
      <c r="Q153" t="s">
        <v>40</v>
      </c>
      <c r="R153" t="s">
        <v>40</v>
      </c>
      <c r="T153" t="s">
        <v>40</v>
      </c>
      <c r="U153" t="s">
        <v>40</v>
      </c>
      <c r="V153" t="s">
        <v>40</v>
      </c>
      <c r="X153" t="s">
        <v>40</v>
      </c>
      <c r="Y153" s="1">
        <v>43537</v>
      </c>
      <c r="Z153" t="s">
        <v>40</v>
      </c>
      <c r="AA153" t="s">
        <v>444</v>
      </c>
      <c r="AB153">
        <v>10.4237234</v>
      </c>
      <c r="AC153">
        <v>48.991500000000002</v>
      </c>
      <c r="AD153" s="1">
        <v>43558</v>
      </c>
      <c r="AE153">
        <v>0</v>
      </c>
      <c r="AF153" t="s">
        <v>459</v>
      </c>
      <c r="AG153">
        <v>4</v>
      </c>
      <c r="AH153" t="s">
        <v>440</v>
      </c>
      <c r="AI153">
        <v>24.64</v>
      </c>
      <c r="AJ153" s="1">
        <v>44551</v>
      </c>
      <c r="AK153">
        <v>9788281276</v>
      </c>
      <c r="AL153">
        <v>96913676</v>
      </c>
      <c r="AM153">
        <v>41.53</v>
      </c>
      <c r="AN153">
        <v>58.47</v>
      </c>
      <c r="AO153">
        <v>97.69</v>
      </c>
      <c r="AP153">
        <v>93.78</v>
      </c>
      <c r="AQ153" t="s">
        <v>398</v>
      </c>
      <c r="AR153" t="s">
        <v>46</v>
      </c>
      <c r="AS153">
        <v>-2.1993727025265701</v>
      </c>
      <c r="AT153" t="s">
        <v>35</v>
      </c>
      <c r="AU153" t="s">
        <v>35</v>
      </c>
      <c r="AV153" t="s">
        <v>403</v>
      </c>
      <c r="AW153" t="s">
        <v>40</v>
      </c>
      <c r="AX153" t="s">
        <v>40</v>
      </c>
      <c r="AY153" t="s">
        <v>40</v>
      </c>
      <c r="AZ153" t="s">
        <v>40</v>
      </c>
      <c r="BA153" t="s">
        <v>40</v>
      </c>
      <c r="BB153" t="s">
        <v>40</v>
      </c>
      <c r="BC153" t="s">
        <v>40</v>
      </c>
      <c r="BD153" s="1" t="s">
        <v>40</v>
      </c>
      <c r="BE153" s="1" t="s">
        <v>40</v>
      </c>
      <c r="BF153" s="1" t="s">
        <v>40</v>
      </c>
      <c r="BG153" s="1" t="s">
        <v>40</v>
      </c>
      <c r="BH153" t="s">
        <v>40</v>
      </c>
      <c r="BI153" s="1" t="s">
        <v>1120</v>
      </c>
      <c r="BL153">
        <v>1</v>
      </c>
      <c r="BQ153" t="s">
        <v>1174</v>
      </c>
      <c r="BR153" t="s">
        <v>40</v>
      </c>
    </row>
    <row r="154" spans="1:70" x14ac:dyDescent="0.25">
      <c r="A154" t="s">
        <v>488</v>
      </c>
      <c r="B154">
        <v>5.2062041197940001E-3</v>
      </c>
      <c r="C154" t="e">
        <v>#N/A</v>
      </c>
      <c r="D154">
        <v>1</v>
      </c>
      <c r="E154">
        <v>4.9000000000000004</v>
      </c>
      <c r="F154" s="1" t="s">
        <v>40</v>
      </c>
      <c r="G154" t="s">
        <v>35</v>
      </c>
      <c r="H154" t="s">
        <v>36</v>
      </c>
      <c r="I154" t="s">
        <v>398</v>
      </c>
      <c r="J154" t="s">
        <v>438</v>
      </c>
      <c r="K154">
        <v>1</v>
      </c>
      <c r="L154">
        <v>50</v>
      </c>
      <c r="M154" s="1" t="s">
        <v>40</v>
      </c>
      <c r="N154" t="s">
        <v>40</v>
      </c>
      <c r="O154" t="s">
        <v>40</v>
      </c>
      <c r="Q154" t="s">
        <v>40</v>
      </c>
      <c r="R154" t="s">
        <v>40</v>
      </c>
      <c r="T154" t="s">
        <v>40</v>
      </c>
      <c r="U154" t="s">
        <v>40</v>
      </c>
      <c r="V154" t="s">
        <v>40</v>
      </c>
      <c r="X154" t="s">
        <v>40</v>
      </c>
      <c r="Y154" s="1">
        <v>43537</v>
      </c>
      <c r="Z154" t="s">
        <v>40</v>
      </c>
      <c r="AA154" t="s">
        <v>444</v>
      </c>
      <c r="AB154">
        <v>2.4966326529999998</v>
      </c>
      <c r="AC154">
        <v>12.233499999999999</v>
      </c>
      <c r="AD154" s="1">
        <v>43558</v>
      </c>
      <c r="AE154">
        <v>0</v>
      </c>
      <c r="AF154" t="s">
        <v>463</v>
      </c>
      <c r="AG154">
        <v>4</v>
      </c>
      <c r="AH154" t="s">
        <v>440</v>
      </c>
      <c r="AI154">
        <v>11.74</v>
      </c>
      <c r="AJ154" s="1">
        <v>44551</v>
      </c>
      <c r="AK154">
        <v>10351313048</v>
      </c>
      <c r="AL154">
        <v>102488248</v>
      </c>
      <c r="AM154">
        <v>42.05</v>
      </c>
      <c r="AN154">
        <v>57.95</v>
      </c>
      <c r="AO154">
        <v>96.9</v>
      </c>
      <c r="AP154">
        <v>92.7</v>
      </c>
      <c r="AQ154" t="s">
        <v>398</v>
      </c>
      <c r="AR154" t="s">
        <v>46</v>
      </c>
      <c r="AS154">
        <v>-2.2812118765870499</v>
      </c>
      <c r="AT154" t="s">
        <v>35</v>
      </c>
      <c r="AU154" t="s">
        <v>35</v>
      </c>
      <c r="AV154" t="s">
        <v>403</v>
      </c>
      <c r="AW154" t="s">
        <v>40</v>
      </c>
      <c r="AX154" t="s">
        <v>40</v>
      </c>
      <c r="AY154" t="s">
        <v>40</v>
      </c>
      <c r="AZ154" t="s">
        <v>40</v>
      </c>
      <c r="BA154" t="s">
        <v>40</v>
      </c>
      <c r="BB154" t="s">
        <v>40</v>
      </c>
      <c r="BC154" t="s">
        <v>40</v>
      </c>
      <c r="BD154" s="1" t="s">
        <v>40</v>
      </c>
      <c r="BE154" s="1" t="s">
        <v>40</v>
      </c>
      <c r="BF154" s="1" t="s">
        <v>40</v>
      </c>
      <c r="BG154" s="1" t="s">
        <v>40</v>
      </c>
      <c r="BH154" t="s">
        <v>40</v>
      </c>
      <c r="BI154" s="1" t="s">
        <v>1120</v>
      </c>
      <c r="BL154">
        <v>1</v>
      </c>
      <c r="BQ154" t="s">
        <v>1174</v>
      </c>
      <c r="BR154" t="s">
        <v>40</v>
      </c>
    </row>
    <row r="155" spans="1:70" x14ac:dyDescent="0.25">
      <c r="A155" t="s">
        <v>489</v>
      </c>
      <c r="B155">
        <v>1.7024349726108601E-2</v>
      </c>
      <c r="C155" t="e">
        <v>#N/A</v>
      </c>
      <c r="D155">
        <v>1</v>
      </c>
      <c r="E155">
        <v>4.8</v>
      </c>
      <c r="F155" s="1" t="s">
        <v>40</v>
      </c>
      <c r="G155" t="s">
        <v>35</v>
      </c>
      <c r="H155" t="s">
        <v>36</v>
      </c>
      <c r="I155" t="s">
        <v>398</v>
      </c>
      <c r="J155" t="s">
        <v>438</v>
      </c>
      <c r="K155">
        <v>1</v>
      </c>
      <c r="L155">
        <v>50</v>
      </c>
      <c r="M155" s="1" t="s">
        <v>40</v>
      </c>
      <c r="N155" t="s">
        <v>40</v>
      </c>
      <c r="O155" t="s">
        <v>40</v>
      </c>
      <c r="Q155" t="s">
        <v>40</v>
      </c>
      <c r="R155" t="s">
        <v>40</v>
      </c>
      <c r="T155" t="s">
        <v>40</v>
      </c>
      <c r="U155" t="s">
        <v>40</v>
      </c>
      <c r="V155" t="s">
        <v>40</v>
      </c>
      <c r="X155" t="s">
        <v>40</v>
      </c>
      <c r="Y155" s="1">
        <v>43537</v>
      </c>
      <c r="Z155" t="s">
        <v>40</v>
      </c>
      <c r="AA155" t="s">
        <v>444</v>
      </c>
      <c r="AB155">
        <v>3.962395833</v>
      </c>
      <c r="AC155">
        <v>19.019500000000001</v>
      </c>
      <c r="AD155" s="1">
        <v>43564</v>
      </c>
      <c r="AE155">
        <v>0</v>
      </c>
      <c r="AF155" t="s">
        <v>449</v>
      </c>
      <c r="AG155">
        <v>4</v>
      </c>
      <c r="AH155" t="s">
        <v>440</v>
      </c>
      <c r="AI155">
        <v>12.61</v>
      </c>
      <c r="AJ155" s="1">
        <v>44551</v>
      </c>
      <c r="AK155">
        <v>7907667942</v>
      </c>
      <c r="AL155">
        <v>78293742</v>
      </c>
      <c r="AM155">
        <v>41.67</v>
      </c>
      <c r="AN155">
        <v>58.33</v>
      </c>
      <c r="AO155">
        <v>97.45</v>
      </c>
      <c r="AP155">
        <v>93.39</v>
      </c>
      <c r="AQ155" t="s">
        <v>398</v>
      </c>
      <c r="AR155" t="s">
        <v>46</v>
      </c>
      <c r="AS155">
        <v>-1.76147222757618</v>
      </c>
      <c r="AT155" t="s">
        <v>35</v>
      </c>
      <c r="AU155" t="s">
        <v>35</v>
      </c>
      <c r="AV155" t="s">
        <v>403</v>
      </c>
      <c r="AW155" t="s">
        <v>40</v>
      </c>
      <c r="AX155" t="s">
        <v>40</v>
      </c>
      <c r="AY155" t="s">
        <v>40</v>
      </c>
      <c r="AZ155" t="s">
        <v>40</v>
      </c>
      <c r="BA155" t="s">
        <v>40</v>
      </c>
      <c r="BB155" t="s">
        <v>40</v>
      </c>
      <c r="BC155" t="s">
        <v>40</v>
      </c>
      <c r="BD155" s="1" t="s">
        <v>40</v>
      </c>
      <c r="BE155" s="1" t="s">
        <v>40</v>
      </c>
      <c r="BF155" s="1" t="s">
        <v>40</v>
      </c>
      <c r="BG155" s="1" t="s">
        <v>40</v>
      </c>
      <c r="BH155" t="s">
        <v>40</v>
      </c>
      <c r="BI155" s="1" t="s">
        <v>1120</v>
      </c>
      <c r="BL155">
        <v>1</v>
      </c>
      <c r="BQ155" t="s">
        <v>1174</v>
      </c>
      <c r="BR155" t="s">
        <v>40</v>
      </c>
    </row>
    <row r="156" spans="1:70" x14ac:dyDescent="0.25">
      <c r="A156" t="s">
        <v>490</v>
      </c>
      <c r="B156">
        <v>2.3656330359157901E-3</v>
      </c>
      <c r="C156" t="e">
        <v>#N/A</v>
      </c>
      <c r="D156">
        <v>1</v>
      </c>
      <c r="E156">
        <v>4.5</v>
      </c>
      <c r="F156" s="1" t="s">
        <v>40</v>
      </c>
      <c r="G156" t="s">
        <v>35</v>
      </c>
      <c r="H156" t="s">
        <v>36</v>
      </c>
      <c r="I156" t="s">
        <v>398</v>
      </c>
      <c r="J156" t="s">
        <v>438</v>
      </c>
      <c r="K156">
        <v>1</v>
      </c>
      <c r="L156">
        <v>50</v>
      </c>
      <c r="M156" s="1" t="s">
        <v>40</v>
      </c>
      <c r="N156" t="s">
        <v>40</v>
      </c>
      <c r="O156" t="s">
        <v>40</v>
      </c>
      <c r="Q156" t="s">
        <v>40</v>
      </c>
      <c r="R156" t="s">
        <v>40</v>
      </c>
      <c r="T156" t="s">
        <v>40</v>
      </c>
      <c r="U156" t="s">
        <v>40</v>
      </c>
      <c r="V156" t="s">
        <v>40</v>
      </c>
      <c r="X156" t="s">
        <v>40</v>
      </c>
      <c r="Y156" s="1">
        <v>43297</v>
      </c>
      <c r="Z156" t="s">
        <v>40</v>
      </c>
      <c r="AA156" t="s">
        <v>491</v>
      </c>
      <c r="AB156">
        <v>5.7539999999999996</v>
      </c>
      <c r="AC156">
        <v>25.893000000000001</v>
      </c>
      <c r="AD156" s="1">
        <v>43759</v>
      </c>
      <c r="AE156">
        <v>57</v>
      </c>
      <c r="AF156" t="s">
        <v>492</v>
      </c>
      <c r="AG156">
        <v>4</v>
      </c>
      <c r="AH156" t="s">
        <v>440</v>
      </c>
      <c r="AI156">
        <v>16.18</v>
      </c>
      <c r="AJ156" s="1">
        <v>44510</v>
      </c>
      <c r="AK156">
        <v>10356478794</v>
      </c>
      <c r="AL156">
        <v>102539394</v>
      </c>
      <c r="AM156">
        <v>7.8E-2</v>
      </c>
      <c r="AN156">
        <v>41.35</v>
      </c>
      <c r="AO156">
        <v>97.55</v>
      </c>
      <c r="AP156">
        <v>93.85</v>
      </c>
      <c r="AQ156" t="s">
        <v>398</v>
      </c>
      <c r="AR156" t="s">
        <v>46</v>
      </c>
      <c r="AS156">
        <v>-2.6250240250473502</v>
      </c>
      <c r="AT156" t="s">
        <v>35</v>
      </c>
      <c r="AU156" t="s">
        <v>35</v>
      </c>
      <c r="AV156" t="s">
        <v>403</v>
      </c>
      <c r="AW156" t="s">
        <v>40</v>
      </c>
      <c r="AX156" t="s">
        <v>40</v>
      </c>
      <c r="AY156" t="s">
        <v>40</v>
      </c>
      <c r="AZ156" t="s">
        <v>40</v>
      </c>
      <c r="BA156" t="s">
        <v>40</v>
      </c>
      <c r="BB156" t="s">
        <v>40</v>
      </c>
      <c r="BC156" t="s">
        <v>40</v>
      </c>
      <c r="BD156" s="1" t="s">
        <v>40</v>
      </c>
      <c r="BE156" s="1" t="s">
        <v>40</v>
      </c>
      <c r="BF156" s="1" t="s">
        <v>40</v>
      </c>
      <c r="BG156" s="1" t="s">
        <v>40</v>
      </c>
      <c r="BH156" t="s">
        <v>40</v>
      </c>
      <c r="BI156" s="1" t="s">
        <v>1120</v>
      </c>
      <c r="BL156">
        <v>1</v>
      </c>
      <c r="BQ156" t="s">
        <v>1174</v>
      </c>
      <c r="BR156" t="s">
        <v>40</v>
      </c>
    </row>
    <row r="157" spans="1:70" x14ac:dyDescent="0.25">
      <c r="A157" t="s">
        <v>493</v>
      </c>
      <c r="B157">
        <v>7.1284430934731205E-2</v>
      </c>
      <c r="C157" t="e">
        <v>#N/A</v>
      </c>
      <c r="D157">
        <v>1</v>
      </c>
      <c r="E157">
        <v>4.7</v>
      </c>
      <c r="F157" s="1" t="s">
        <v>40</v>
      </c>
      <c r="G157" t="s">
        <v>35</v>
      </c>
      <c r="H157" t="s">
        <v>36</v>
      </c>
      <c r="I157" t="s">
        <v>398</v>
      </c>
      <c r="J157" t="s">
        <v>438</v>
      </c>
      <c r="K157">
        <v>1</v>
      </c>
      <c r="L157">
        <v>54</v>
      </c>
      <c r="M157" s="1" t="s">
        <v>40</v>
      </c>
      <c r="N157" t="s">
        <v>40</v>
      </c>
      <c r="O157" t="s">
        <v>40</v>
      </c>
      <c r="Q157" t="s">
        <v>40</v>
      </c>
      <c r="R157" t="s">
        <v>40</v>
      </c>
      <c r="T157" t="s">
        <v>40</v>
      </c>
      <c r="U157" t="s">
        <v>40</v>
      </c>
      <c r="V157" t="s">
        <v>40</v>
      </c>
      <c r="X157" t="s">
        <v>40</v>
      </c>
      <c r="Y157" s="1">
        <v>43537</v>
      </c>
      <c r="Z157" t="s">
        <v>40</v>
      </c>
      <c r="AA157" t="s">
        <v>444</v>
      </c>
      <c r="AB157">
        <v>4.8424468090000001</v>
      </c>
      <c r="AC157">
        <v>22.759499999999999</v>
      </c>
      <c r="AD157" s="1">
        <v>43564</v>
      </c>
      <c r="AE157">
        <v>0</v>
      </c>
      <c r="AF157" t="s">
        <v>453</v>
      </c>
      <c r="AG157">
        <v>4</v>
      </c>
      <c r="AH157" t="s">
        <v>440</v>
      </c>
      <c r="AI157">
        <v>11.69</v>
      </c>
      <c r="AJ157" s="1">
        <v>44551</v>
      </c>
      <c r="AK157">
        <v>11874738872</v>
      </c>
      <c r="AL157">
        <v>117571672</v>
      </c>
      <c r="AM157">
        <v>41.39</v>
      </c>
      <c r="AN157">
        <v>58.61</v>
      </c>
      <c r="AO157">
        <v>97.01</v>
      </c>
      <c r="AP157">
        <v>92.54</v>
      </c>
      <c r="AQ157" t="s">
        <v>398</v>
      </c>
      <c r="AR157" t="s">
        <v>46</v>
      </c>
      <c r="AS157">
        <v>-1.1148880391878599</v>
      </c>
      <c r="AT157" t="s">
        <v>35</v>
      </c>
      <c r="AU157" t="s">
        <v>35</v>
      </c>
      <c r="AV157" t="s">
        <v>403</v>
      </c>
      <c r="AW157" t="s">
        <v>40</v>
      </c>
      <c r="AX157" t="s">
        <v>40</v>
      </c>
      <c r="AY157" t="s">
        <v>40</v>
      </c>
      <c r="AZ157" t="s">
        <v>40</v>
      </c>
      <c r="BA157" t="s">
        <v>40</v>
      </c>
      <c r="BB157" t="s">
        <v>40</v>
      </c>
      <c r="BC157" t="s">
        <v>40</v>
      </c>
      <c r="BD157" s="1" t="s">
        <v>40</v>
      </c>
      <c r="BE157" s="1" t="s">
        <v>40</v>
      </c>
      <c r="BF157" s="1" t="s">
        <v>40</v>
      </c>
      <c r="BG157" s="1" t="s">
        <v>40</v>
      </c>
      <c r="BH157" t="s">
        <v>40</v>
      </c>
      <c r="BI157" s="1" t="s">
        <v>1120</v>
      </c>
      <c r="BL157">
        <v>1</v>
      </c>
      <c r="BQ157" t="s">
        <v>1174</v>
      </c>
      <c r="BR157" t="s">
        <v>40</v>
      </c>
    </row>
    <row r="158" spans="1:70" x14ac:dyDescent="0.25">
      <c r="A158" t="s">
        <v>494</v>
      </c>
      <c r="B158" s="3">
        <v>3.7243067610274002E-4</v>
      </c>
      <c r="C158" t="e">
        <v>#N/A</v>
      </c>
      <c r="D158">
        <v>1</v>
      </c>
      <c r="E158">
        <v>5</v>
      </c>
      <c r="F158" s="1" t="s">
        <v>40</v>
      </c>
      <c r="G158" t="s">
        <v>35</v>
      </c>
      <c r="H158" t="s">
        <v>36</v>
      </c>
      <c r="I158" t="s">
        <v>398</v>
      </c>
      <c r="J158" t="s">
        <v>438</v>
      </c>
      <c r="K158">
        <v>1</v>
      </c>
      <c r="L158">
        <v>50</v>
      </c>
      <c r="M158" s="1" t="s">
        <v>40</v>
      </c>
      <c r="N158" t="s">
        <v>40</v>
      </c>
      <c r="O158" t="s">
        <v>40</v>
      </c>
      <c r="Q158" t="s">
        <v>40</v>
      </c>
      <c r="R158" t="s">
        <v>40</v>
      </c>
      <c r="T158" t="s">
        <v>40</v>
      </c>
      <c r="U158" t="s">
        <v>40</v>
      </c>
      <c r="V158" t="s">
        <v>40</v>
      </c>
      <c r="X158" t="s">
        <v>40</v>
      </c>
      <c r="Y158" s="1">
        <v>43588</v>
      </c>
      <c r="Z158" t="s">
        <v>40</v>
      </c>
      <c r="AA158" t="s">
        <v>444</v>
      </c>
      <c r="AB158">
        <v>2.3363999999999998</v>
      </c>
      <c r="AC158">
        <v>11.682</v>
      </c>
      <c r="AD158" s="1">
        <v>43605</v>
      </c>
      <c r="AE158">
        <v>0</v>
      </c>
      <c r="AF158" t="s">
        <v>445</v>
      </c>
      <c r="AG158">
        <v>4</v>
      </c>
      <c r="AH158" t="s">
        <v>440</v>
      </c>
      <c r="AI158">
        <v>7.51</v>
      </c>
      <c r="AJ158" s="1">
        <v>44551</v>
      </c>
      <c r="AK158">
        <v>10998017462</v>
      </c>
      <c r="AL158">
        <v>108891262</v>
      </c>
      <c r="AM158">
        <v>42.83</v>
      </c>
      <c r="AN158">
        <v>57.17</v>
      </c>
      <c r="AO158">
        <v>96.89</v>
      </c>
      <c r="AP158">
        <v>92.71</v>
      </c>
      <c r="AQ158" t="s">
        <v>398</v>
      </c>
      <c r="AR158" t="s">
        <v>46</v>
      </c>
      <c r="AS158">
        <v>-3.4287927798467601</v>
      </c>
      <c r="AT158" t="s">
        <v>35</v>
      </c>
      <c r="AU158" t="s">
        <v>35</v>
      </c>
      <c r="AV158" t="s">
        <v>403</v>
      </c>
      <c r="AW158" t="s">
        <v>40</v>
      </c>
      <c r="AX158" t="s">
        <v>40</v>
      </c>
      <c r="AY158" t="s">
        <v>40</v>
      </c>
      <c r="AZ158" t="s">
        <v>40</v>
      </c>
      <c r="BA158" t="s">
        <v>40</v>
      </c>
      <c r="BB158" t="s">
        <v>40</v>
      </c>
      <c r="BC158" t="s">
        <v>40</v>
      </c>
      <c r="BD158" s="1" t="s">
        <v>40</v>
      </c>
      <c r="BE158" s="1" t="s">
        <v>40</v>
      </c>
      <c r="BF158" s="1" t="s">
        <v>40</v>
      </c>
      <c r="BG158" s="1" t="s">
        <v>40</v>
      </c>
      <c r="BH158" t="s">
        <v>40</v>
      </c>
      <c r="BI158" s="1" t="s">
        <v>1120</v>
      </c>
      <c r="BL158">
        <v>1</v>
      </c>
      <c r="BQ158" t="s">
        <v>1174</v>
      </c>
      <c r="BR158" t="s">
        <v>40</v>
      </c>
    </row>
    <row r="159" spans="1:70" x14ac:dyDescent="0.25">
      <c r="A159" t="s">
        <v>495</v>
      </c>
      <c r="B159">
        <v>5.8081766232686103E-3</v>
      </c>
      <c r="C159" t="e">
        <v>#N/A</v>
      </c>
      <c r="D159">
        <v>1</v>
      </c>
      <c r="E159">
        <v>4.5</v>
      </c>
      <c r="F159" s="1" t="s">
        <v>40</v>
      </c>
      <c r="G159" t="s">
        <v>35</v>
      </c>
      <c r="H159" t="s">
        <v>36</v>
      </c>
      <c r="I159" t="s">
        <v>398</v>
      </c>
      <c r="J159" t="s">
        <v>438</v>
      </c>
      <c r="K159">
        <v>1</v>
      </c>
      <c r="L159">
        <v>50</v>
      </c>
      <c r="M159" s="1" t="s">
        <v>40</v>
      </c>
      <c r="N159" t="s">
        <v>40</v>
      </c>
      <c r="O159" t="s">
        <v>40</v>
      </c>
      <c r="Q159" t="s">
        <v>40</v>
      </c>
      <c r="R159" t="s">
        <v>40</v>
      </c>
      <c r="T159" t="s">
        <v>40</v>
      </c>
      <c r="U159" t="s">
        <v>40</v>
      </c>
      <c r="V159" t="s">
        <v>40</v>
      </c>
      <c r="X159" t="s">
        <v>40</v>
      </c>
      <c r="Y159" s="1">
        <v>43588</v>
      </c>
      <c r="Z159" t="s">
        <v>40</v>
      </c>
      <c r="AA159" t="s">
        <v>444</v>
      </c>
      <c r="AB159">
        <v>3.8156666669999999</v>
      </c>
      <c r="AC159">
        <v>17.170500000000001</v>
      </c>
      <c r="AD159" s="1">
        <v>43605</v>
      </c>
      <c r="AE159">
        <v>0</v>
      </c>
      <c r="AF159" t="s">
        <v>447</v>
      </c>
      <c r="AG159">
        <v>4</v>
      </c>
      <c r="AH159" t="s">
        <v>440</v>
      </c>
      <c r="AI159">
        <v>7.75</v>
      </c>
      <c r="AJ159" s="1">
        <v>44551</v>
      </c>
      <c r="AK159">
        <v>9935223752</v>
      </c>
      <c r="AL159">
        <v>98368552</v>
      </c>
      <c r="AM159">
        <v>42.38</v>
      </c>
      <c r="AN159">
        <v>57.62</v>
      </c>
      <c r="AO159">
        <v>96.2</v>
      </c>
      <c r="AP159">
        <v>91.72</v>
      </c>
      <c r="AQ159" t="s">
        <v>398</v>
      </c>
      <c r="AR159" t="s">
        <v>46</v>
      </c>
      <c r="AS159">
        <v>-2.2334303724744902</v>
      </c>
      <c r="AT159" t="s">
        <v>35</v>
      </c>
      <c r="AU159" t="s">
        <v>35</v>
      </c>
      <c r="AV159" t="s">
        <v>403</v>
      </c>
      <c r="AW159" t="s">
        <v>40</v>
      </c>
      <c r="AX159" t="s">
        <v>40</v>
      </c>
      <c r="AY159" t="s">
        <v>40</v>
      </c>
      <c r="AZ159" t="s">
        <v>40</v>
      </c>
      <c r="BA159" t="s">
        <v>40</v>
      </c>
      <c r="BB159" t="s">
        <v>40</v>
      </c>
      <c r="BC159" t="s">
        <v>40</v>
      </c>
      <c r="BD159" s="1" t="s">
        <v>40</v>
      </c>
      <c r="BE159" s="1" t="s">
        <v>40</v>
      </c>
      <c r="BF159" s="1" t="s">
        <v>40</v>
      </c>
      <c r="BG159" s="1" t="s">
        <v>40</v>
      </c>
      <c r="BH159" t="s">
        <v>40</v>
      </c>
      <c r="BI159" s="1" t="s">
        <v>1120</v>
      </c>
      <c r="BL159">
        <v>1</v>
      </c>
      <c r="BQ159" t="s">
        <v>1174</v>
      </c>
      <c r="BR159" t="s">
        <v>40</v>
      </c>
    </row>
    <row r="160" spans="1:70" x14ac:dyDescent="0.25">
      <c r="A160" t="s">
        <v>496</v>
      </c>
      <c r="B160">
        <v>0.17475719613218901</v>
      </c>
      <c r="C160" t="e">
        <v>#N/A</v>
      </c>
      <c r="D160">
        <v>1</v>
      </c>
      <c r="E160">
        <v>5</v>
      </c>
      <c r="F160" s="1" t="s">
        <v>40</v>
      </c>
      <c r="G160" t="s">
        <v>35</v>
      </c>
      <c r="H160" t="s">
        <v>36</v>
      </c>
      <c r="I160" t="s">
        <v>398</v>
      </c>
      <c r="J160" t="s">
        <v>438</v>
      </c>
      <c r="K160">
        <v>1</v>
      </c>
      <c r="L160">
        <v>75</v>
      </c>
      <c r="M160" s="1" t="s">
        <v>40</v>
      </c>
      <c r="N160" t="s">
        <v>40</v>
      </c>
      <c r="O160" t="s">
        <v>40</v>
      </c>
      <c r="Q160" t="s">
        <v>40</v>
      </c>
      <c r="R160" t="s">
        <v>40</v>
      </c>
      <c r="T160" t="s">
        <v>40</v>
      </c>
      <c r="U160" t="s">
        <v>40</v>
      </c>
      <c r="V160" t="s">
        <v>40</v>
      </c>
      <c r="X160" t="s">
        <v>40</v>
      </c>
      <c r="Y160" s="1">
        <v>43588</v>
      </c>
      <c r="Z160" t="s">
        <v>40</v>
      </c>
      <c r="AA160" t="s">
        <v>444</v>
      </c>
      <c r="AB160">
        <v>16.630299999999998</v>
      </c>
      <c r="AC160">
        <v>83.151499999999999</v>
      </c>
      <c r="AD160" s="1">
        <v>43605</v>
      </c>
      <c r="AE160">
        <v>0</v>
      </c>
      <c r="AF160" t="s">
        <v>451</v>
      </c>
      <c r="AG160">
        <v>4</v>
      </c>
      <c r="AH160" t="s">
        <v>440</v>
      </c>
      <c r="AI160">
        <v>37.54</v>
      </c>
      <c r="AJ160" s="1">
        <v>44551</v>
      </c>
      <c r="AK160">
        <v>9519489774</v>
      </c>
      <c r="AL160">
        <v>94252374</v>
      </c>
      <c r="AM160">
        <v>41.73</v>
      </c>
      <c r="AN160">
        <v>58.27</v>
      </c>
      <c r="AO160">
        <v>97.68</v>
      </c>
      <c r="AP160">
        <v>93.72</v>
      </c>
      <c r="AQ160" t="s">
        <v>398</v>
      </c>
      <c r="AR160" t="s">
        <v>46</v>
      </c>
      <c r="AS160">
        <v>-0.67414667784780402</v>
      </c>
      <c r="AT160" t="s">
        <v>35</v>
      </c>
      <c r="AU160" t="s">
        <v>35</v>
      </c>
      <c r="AV160" t="s">
        <v>403</v>
      </c>
      <c r="AW160" t="s">
        <v>40</v>
      </c>
      <c r="AX160" t="s">
        <v>40</v>
      </c>
      <c r="AY160" t="s">
        <v>40</v>
      </c>
      <c r="AZ160" t="s">
        <v>40</v>
      </c>
      <c r="BA160" t="s">
        <v>40</v>
      </c>
      <c r="BB160" t="s">
        <v>40</v>
      </c>
      <c r="BC160" t="s">
        <v>40</v>
      </c>
      <c r="BD160" s="1" t="s">
        <v>40</v>
      </c>
      <c r="BE160" s="1" t="s">
        <v>40</v>
      </c>
      <c r="BF160" s="1" t="s">
        <v>40</v>
      </c>
      <c r="BG160" s="1" t="s">
        <v>40</v>
      </c>
      <c r="BH160" t="s">
        <v>40</v>
      </c>
      <c r="BI160" s="1" t="s">
        <v>1120</v>
      </c>
      <c r="BL160">
        <v>1</v>
      </c>
      <c r="BQ160" t="s">
        <v>1174</v>
      </c>
      <c r="BR160" t="s">
        <v>40</v>
      </c>
    </row>
    <row r="161" spans="1:70" x14ac:dyDescent="0.25">
      <c r="A161" t="s">
        <v>497</v>
      </c>
      <c r="B161">
        <v>4.9609524559294802E-3</v>
      </c>
      <c r="C161" t="e">
        <v>#N/A</v>
      </c>
      <c r="D161">
        <v>1</v>
      </c>
      <c r="E161">
        <v>5</v>
      </c>
      <c r="F161" s="1" t="s">
        <v>40</v>
      </c>
      <c r="G161" t="s">
        <v>35</v>
      </c>
      <c r="H161" t="s">
        <v>36</v>
      </c>
      <c r="I161" t="s">
        <v>398</v>
      </c>
      <c r="J161" t="s">
        <v>438</v>
      </c>
      <c r="K161">
        <v>1</v>
      </c>
      <c r="L161">
        <v>50</v>
      </c>
      <c r="M161" s="1" t="s">
        <v>40</v>
      </c>
      <c r="N161" t="s">
        <v>40</v>
      </c>
      <c r="O161" t="s">
        <v>40</v>
      </c>
      <c r="Q161" t="s">
        <v>40</v>
      </c>
      <c r="R161" t="s">
        <v>40</v>
      </c>
      <c r="T161" t="s">
        <v>40</v>
      </c>
      <c r="U161" t="s">
        <v>40</v>
      </c>
      <c r="V161" t="s">
        <v>40</v>
      </c>
      <c r="X161" t="s">
        <v>40</v>
      </c>
      <c r="Y161" s="1">
        <v>43588</v>
      </c>
      <c r="Z161" t="s">
        <v>40</v>
      </c>
      <c r="AA161" t="s">
        <v>444</v>
      </c>
      <c r="AB161">
        <v>2.4260000000000002</v>
      </c>
      <c r="AC161">
        <v>12.13</v>
      </c>
      <c r="AD161" s="1">
        <v>43605</v>
      </c>
      <c r="AE161">
        <v>0</v>
      </c>
      <c r="AF161" t="s">
        <v>453</v>
      </c>
      <c r="AG161">
        <v>4</v>
      </c>
      <c r="AH161" t="s">
        <v>440</v>
      </c>
      <c r="AI161">
        <v>6.57</v>
      </c>
      <c r="AJ161" s="1">
        <v>44551</v>
      </c>
      <c r="AK161">
        <v>9353954006</v>
      </c>
      <c r="AL161">
        <v>92613406</v>
      </c>
      <c r="AM161">
        <v>42.84</v>
      </c>
      <c r="AN161">
        <v>57.16</v>
      </c>
      <c r="AO161">
        <v>96.6</v>
      </c>
      <c r="AP161">
        <v>92.14</v>
      </c>
      <c r="AQ161" t="s">
        <v>398</v>
      </c>
      <c r="AR161" t="s">
        <v>46</v>
      </c>
      <c r="AS161">
        <v>-2.30227505883453</v>
      </c>
      <c r="AT161" t="s">
        <v>35</v>
      </c>
      <c r="AU161" t="s">
        <v>35</v>
      </c>
      <c r="AV161" t="s">
        <v>403</v>
      </c>
      <c r="AW161" t="s">
        <v>40</v>
      </c>
      <c r="AX161" t="s">
        <v>40</v>
      </c>
      <c r="AY161" t="s">
        <v>40</v>
      </c>
      <c r="AZ161" t="s">
        <v>40</v>
      </c>
      <c r="BA161" t="s">
        <v>40</v>
      </c>
      <c r="BB161" t="s">
        <v>40</v>
      </c>
      <c r="BC161" t="s">
        <v>40</v>
      </c>
      <c r="BD161" s="1" t="s">
        <v>40</v>
      </c>
      <c r="BE161" s="1" t="s">
        <v>40</v>
      </c>
      <c r="BF161" s="1" t="s">
        <v>40</v>
      </c>
      <c r="BG161" s="1" t="s">
        <v>40</v>
      </c>
      <c r="BH161" t="s">
        <v>40</v>
      </c>
      <c r="BI161" s="1" t="s">
        <v>1120</v>
      </c>
      <c r="BL161">
        <v>1</v>
      </c>
      <c r="BQ161" t="s">
        <v>1174</v>
      </c>
      <c r="BR161" t="s">
        <v>40</v>
      </c>
    </row>
    <row r="162" spans="1:70" x14ac:dyDescent="0.25">
      <c r="A162" t="s">
        <v>498</v>
      </c>
      <c r="B162">
        <v>1.2115984048376299E-3</v>
      </c>
      <c r="C162" t="e">
        <v>#N/A</v>
      </c>
      <c r="D162">
        <v>1</v>
      </c>
      <c r="E162">
        <v>5.2</v>
      </c>
      <c r="F162" s="1" t="s">
        <v>40</v>
      </c>
      <c r="G162" t="s">
        <v>35</v>
      </c>
      <c r="H162" t="s">
        <v>36</v>
      </c>
      <c r="I162" t="s">
        <v>398</v>
      </c>
      <c r="J162" t="s">
        <v>438</v>
      </c>
      <c r="K162">
        <v>2</v>
      </c>
      <c r="L162">
        <v>65</v>
      </c>
      <c r="M162" s="1" t="s">
        <v>40</v>
      </c>
      <c r="N162" t="s">
        <v>40</v>
      </c>
      <c r="O162" t="s">
        <v>40</v>
      </c>
      <c r="Q162" t="s">
        <v>40</v>
      </c>
      <c r="R162" t="s">
        <v>40</v>
      </c>
      <c r="T162" t="s">
        <v>40</v>
      </c>
      <c r="U162" t="s">
        <v>40</v>
      </c>
      <c r="V162" t="s">
        <v>40</v>
      </c>
      <c r="X162" t="s">
        <v>40</v>
      </c>
      <c r="Y162" s="1">
        <v>43588</v>
      </c>
      <c r="Z162" t="s">
        <v>40</v>
      </c>
      <c r="AA162" t="s">
        <v>444</v>
      </c>
      <c r="AB162">
        <v>6.4017307690000003</v>
      </c>
      <c r="AC162">
        <v>33.289000000000001</v>
      </c>
      <c r="AD162" s="1">
        <v>43608</v>
      </c>
      <c r="AE162">
        <v>0</v>
      </c>
      <c r="AF162" t="s">
        <v>451</v>
      </c>
      <c r="AG162">
        <v>4</v>
      </c>
      <c r="AH162" t="s">
        <v>440</v>
      </c>
      <c r="AI162">
        <v>15.83</v>
      </c>
      <c r="AJ162" s="1">
        <v>44551</v>
      </c>
      <c r="AK162">
        <v>9588311376</v>
      </c>
      <c r="AL162">
        <v>94933776</v>
      </c>
      <c r="AM162">
        <v>41.6</v>
      </c>
      <c r="AN162">
        <v>58.4</v>
      </c>
      <c r="AO162">
        <v>97.26</v>
      </c>
      <c r="AP162">
        <v>93.19</v>
      </c>
      <c r="AQ162" t="s">
        <v>398</v>
      </c>
      <c r="AR162" t="s">
        <v>53</v>
      </c>
      <c r="AS162">
        <v>-2.9161147975958501</v>
      </c>
      <c r="AT162" t="s">
        <v>35</v>
      </c>
      <c r="AU162" t="s">
        <v>35</v>
      </c>
      <c r="AV162" t="s">
        <v>410</v>
      </c>
      <c r="AW162" t="s">
        <v>40</v>
      </c>
      <c r="AX162" t="s">
        <v>40</v>
      </c>
      <c r="AY162" t="s">
        <v>40</v>
      </c>
      <c r="AZ162" t="s">
        <v>40</v>
      </c>
      <c r="BA162" t="s">
        <v>40</v>
      </c>
      <c r="BB162" t="s">
        <v>40</v>
      </c>
      <c r="BC162" t="s">
        <v>40</v>
      </c>
      <c r="BD162" s="1" t="s">
        <v>40</v>
      </c>
      <c r="BE162" s="1" t="s">
        <v>40</v>
      </c>
      <c r="BF162" s="1" t="s">
        <v>40</v>
      </c>
      <c r="BG162" s="1" t="s">
        <v>40</v>
      </c>
      <c r="BH162" t="s">
        <v>40</v>
      </c>
      <c r="BI162" s="1" t="s">
        <v>1120</v>
      </c>
      <c r="BL162">
        <v>1</v>
      </c>
      <c r="BQ162" t="s">
        <v>1174</v>
      </c>
      <c r="BR162" t="s">
        <v>40</v>
      </c>
    </row>
    <row r="163" spans="1:70" x14ac:dyDescent="0.25">
      <c r="A163" t="s">
        <v>499</v>
      </c>
      <c r="B163" s="3">
        <v>4.1304515762614999E-4</v>
      </c>
      <c r="C163" t="e">
        <v>#N/A</v>
      </c>
      <c r="D163">
        <v>1</v>
      </c>
      <c r="E163">
        <v>4.5</v>
      </c>
      <c r="F163" s="1" t="s">
        <v>40</v>
      </c>
      <c r="G163" t="s">
        <v>35</v>
      </c>
      <c r="H163" t="s">
        <v>36</v>
      </c>
      <c r="I163" t="s">
        <v>398</v>
      </c>
      <c r="J163" t="s">
        <v>438</v>
      </c>
      <c r="K163">
        <v>2</v>
      </c>
      <c r="L163">
        <v>65</v>
      </c>
      <c r="M163" s="1" t="s">
        <v>40</v>
      </c>
      <c r="N163" t="s">
        <v>40</v>
      </c>
      <c r="O163" t="s">
        <v>40</v>
      </c>
      <c r="Q163" t="s">
        <v>40</v>
      </c>
      <c r="R163" t="s">
        <v>40</v>
      </c>
      <c r="T163" t="s">
        <v>40</v>
      </c>
      <c r="U163" t="s">
        <v>40</v>
      </c>
      <c r="V163" t="s">
        <v>40</v>
      </c>
      <c r="X163" t="s">
        <v>40</v>
      </c>
      <c r="Y163" s="1">
        <v>43297</v>
      </c>
      <c r="Z163" t="s">
        <v>40</v>
      </c>
      <c r="AA163" t="s">
        <v>491</v>
      </c>
      <c r="AB163">
        <v>5.4293333329999998</v>
      </c>
      <c r="AC163">
        <v>24.431999999999999</v>
      </c>
      <c r="AD163" s="1">
        <v>43761</v>
      </c>
      <c r="AE163">
        <v>58</v>
      </c>
      <c r="AF163" t="s">
        <v>500</v>
      </c>
      <c r="AG163">
        <v>4</v>
      </c>
      <c r="AH163" t="s">
        <v>402</v>
      </c>
      <c r="AI163">
        <v>15.54</v>
      </c>
      <c r="AJ163" s="1">
        <v>44477</v>
      </c>
      <c r="AK163">
        <v>9865459214</v>
      </c>
      <c r="AL163">
        <v>97677814</v>
      </c>
      <c r="AM163">
        <v>2.7000000000000001E-3</v>
      </c>
      <c r="AN163">
        <v>41.97</v>
      </c>
      <c r="AO163">
        <v>97.17</v>
      </c>
      <c r="AP163">
        <v>92.79</v>
      </c>
      <c r="AQ163" t="s">
        <v>398</v>
      </c>
      <c r="AR163" t="s">
        <v>53</v>
      </c>
      <c r="AS163">
        <v>-3.3838230446744202</v>
      </c>
      <c r="AT163" t="s">
        <v>35</v>
      </c>
      <c r="AU163" t="s">
        <v>35</v>
      </c>
      <c r="AV163" t="s">
        <v>410</v>
      </c>
      <c r="AW163" t="s">
        <v>40</v>
      </c>
      <c r="AX163" t="s">
        <v>40</v>
      </c>
      <c r="AY163" t="s">
        <v>40</v>
      </c>
      <c r="AZ163" t="s">
        <v>40</v>
      </c>
      <c r="BA163" t="s">
        <v>40</v>
      </c>
      <c r="BB163" t="s">
        <v>40</v>
      </c>
      <c r="BC163" t="s">
        <v>40</v>
      </c>
      <c r="BD163" s="1" t="s">
        <v>40</v>
      </c>
      <c r="BE163" s="1" t="s">
        <v>40</v>
      </c>
      <c r="BF163" s="1" t="s">
        <v>40</v>
      </c>
      <c r="BG163" s="1" t="s">
        <v>40</v>
      </c>
      <c r="BH163" t="s">
        <v>40</v>
      </c>
      <c r="BI163" s="1" t="s">
        <v>1120</v>
      </c>
      <c r="BL163">
        <v>1</v>
      </c>
      <c r="BQ163" t="s">
        <v>1174</v>
      </c>
      <c r="BR163" t="s">
        <v>40</v>
      </c>
    </row>
    <row r="164" spans="1:70" x14ac:dyDescent="0.25">
      <c r="A164" t="s">
        <v>501</v>
      </c>
      <c r="B164">
        <v>6.9595623033166598E-3</v>
      </c>
      <c r="C164" t="e">
        <v>#N/A</v>
      </c>
      <c r="D164">
        <v>1</v>
      </c>
      <c r="E164">
        <v>5</v>
      </c>
      <c r="F164" s="1" t="s">
        <v>40</v>
      </c>
      <c r="G164" t="s">
        <v>35</v>
      </c>
      <c r="H164" t="s">
        <v>36</v>
      </c>
      <c r="I164" t="s">
        <v>398</v>
      </c>
      <c r="J164" t="s">
        <v>438</v>
      </c>
      <c r="K164">
        <v>2</v>
      </c>
      <c r="L164">
        <v>68</v>
      </c>
      <c r="M164" s="1" t="s">
        <v>40</v>
      </c>
      <c r="N164" t="s">
        <v>40</v>
      </c>
      <c r="O164" t="s">
        <v>40</v>
      </c>
      <c r="Q164" t="s">
        <v>40</v>
      </c>
      <c r="R164" t="s">
        <v>40</v>
      </c>
      <c r="T164" t="s">
        <v>40</v>
      </c>
      <c r="U164" t="s">
        <v>40</v>
      </c>
      <c r="V164" t="s">
        <v>40</v>
      </c>
      <c r="X164" t="s">
        <v>40</v>
      </c>
      <c r="Y164" s="1">
        <v>43588</v>
      </c>
      <c r="Z164" t="s">
        <v>40</v>
      </c>
      <c r="AA164" t="s">
        <v>444</v>
      </c>
      <c r="AB164">
        <v>4.4802</v>
      </c>
      <c r="AC164">
        <v>22.401</v>
      </c>
      <c r="AD164" s="1">
        <v>43608</v>
      </c>
      <c r="AE164">
        <v>0</v>
      </c>
      <c r="AF164" t="s">
        <v>453</v>
      </c>
      <c r="AG164">
        <v>4</v>
      </c>
      <c r="AH164" t="s">
        <v>440</v>
      </c>
      <c r="AI164">
        <v>13.17</v>
      </c>
      <c r="AJ164" s="1">
        <v>44551</v>
      </c>
      <c r="AK164">
        <v>8985705178</v>
      </c>
      <c r="AL164">
        <v>88967378</v>
      </c>
      <c r="AM164">
        <v>41.87</v>
      </c>
      <c r="AN164">
        <v>58.13</v>
      </c>
      <c r="AO164">
        <v>97.28</v>
      </c>
      <c r="AP164">
        <v>93.1</v>
      </c>
      <c r="AQ164" t="s">
        <v>398</v>
      </c>
      <c r="AR164" t="s">
        <v>53</v>
      </c>
      <c r="AS164">
        <v>-2.15438500672622</v>
      </c>
      <c r="AT164" t="s">
        <v>35</v>
      </c>
      <c r="AU164" t="s">
        <v>35</v>
      </c>
      <c r="AV164" t="s">
        <v>410</v>
      </c>
      <c r="AW164" t="s">
        <v>40</v>
      </c>
      <c r="AX164" t="s">
        <v>40</v>
      </c>
      <c r="AY164" t="s">
        <v>40</v>
      </c>
      <c r="AZ164" t="s">
        <v>40</v>
      </c>
      <c r="BA164" t="s">
        <v>40</v>
      </c>
      <c r="BB164" t="s">
        <v>40</v>
      </c>
      <c r="BC164" t="s">
        <v>40</v>
      </c>
      <c r="BD164" s="1" t="s">
        <v>40</v>
      </c>
      <c r="BE164" s="1" t="s">
        <v>40</v>
      </c>
      <c r="BF164" s="1" t="s">
        <v>40</v>
      </c>
      <c r="BG164" s="1" t="s">
        <v>40</v>
      </c>
      <c r="BH164" t="s">
        <v>40</v>
      </c>
      <c r="BI164" s="1" t="s">
        <v>1120</v>
      </c>
      <c r="BL164">
        <v>1</v>
      </c>
      <c r="BQ164" t="s">
        <v>1174</v>
      </c>
      <c r="BR164" t="s">
        <v>40</v>
      </c>
    </row>
    <row r="165" spans="1:70" x14ac:dyDescent="0.25">
      <c r="A165" t="s">
        <v>502</v>
      </c>
      <c r="B165" s="3">
        <v>5.0256388290080003E-4</v>
      </c>
      <c r="C165" t="e">
        <v>#N/A</v>
      </c>
      <c r="D165">
        <v>1</v>
      </c>
      <c r="E165">
        <v>5</v>
      </c>
      <c r="F165" s="1" t="s">
        <v>40</v>
      </c>
      <c r="G165" t="s">
        <v>35</v>
      </c>
      <c r="H165" t="s">
        <v>36</v>
      </c>
      <c r="I165" t="s">
        <v>398</v>
      </c>
      <c r="J165" t="s">
        <v>438</v>
      </c>
      <c r="K165">
        <v>1</v>
      </c>
      <c r="L165">
        <v>52</v>
      </c>
      <c r="M165" s="1" t="s">
        <v>40</v>
      </c>
      <c r="N165" t="s">
        <v>40</v>
      </c>
      <c r="O165" t="s">
        <v>40</v>
      </c>
      <c r="Q165" t="s">
        <v>40</v>
      </c>
      <c r="R165" t="s">
        <v>40</v>
      </c>
      <c r="T165" t="s">
        <v>40</v>
      </c>
      <c r="U165" t="s">
        <v>40</v>
      </c>
      <c r="V165" t="s">
        <v>40</v>
      </c>
      <c r="X165" t="s">
        <v>40</v>
      </c>
      <c r="Y165" s="1">
        <v>43588</v>
      </c>
      <c r="Z165" t="s">
        <v>40</v>
      </c>
      <c r="AA165" t="s">
        <v>444</v>
      </c>
      <c r="AB165">
        <v>2.8736999999999999</v>
      </c>
      <c r="AC165">
        <v>14.368499999999999</v>
      </c>
      <c r="AD165" s="1">
        <v>43608</v>
      </c>
      <c r="AE165">
        <v>35</v>
      </c>
      <c r="AF165" t="s">
        <v>455</v>
      </c>
      <c r="AG165">
        <v>4</v>
      </c>
      <c r="AH165" t="s">
        <v>440</v>
      </c>
      <c r="AI165">
        <v>10.44</v>
      </c>
      <c r="AJ165" s="1">
        <v>44510</v>
      </c>
      <c r="AK165">
        <v>10811861332</v>
      </c>
      <c r="AL165">
        <v>107048132</v>
      </c>
      <c r="AM165">
        <v>2.3E-3</v>
      </c>
      <c r="AN165">
        <v>42.04</v>
      </c>
      <c r="AO165">
        <v>97.17</v>
      </c>
      <c r="AP165">
        <v>93.24</v>
      </c>
      <c r="AQ165" t="s">
        <v>398</v>
      </c>
      <c r="AR165" t="s">
        <v>46</v>
      </c>
      <c r="AS165">
        <v>-3.2985904099092198</v>
      </c>
      <c r="AT165" t="s">
        <v>35</v>
      </c>
      <c r="AU165" t="s">
        <v>35</v>
      </c>
      <c r="AV165" t="s">
        <v>403</v>
      </c>
      <c r="AW165" t="s">
        <v>40</v>
      </c>
      <c r="AX165" t="s">
        <v>40</v>
      </c>
      <c r="AY165" t="s">
        <v>40</v>
      </c>
      <c r="AZ165" t="s">
        <v>40</v>
      </c>
      <c r="BA165" t="s">
        <v>40</v>
      </c>
      <c r="BB165" t="s">
        <v>40</v>
      </c>
      <c r="BC165" t="s">
        <v>40</v>
      </c>
      <c r="BD165" s="1" t="s">
        <v>40</v>
      </c>
      <c r="BE165" s="1" t="s">
        <v>40</v>
      </c>
      <c r="BF165" s="1" t="s">
        <v>40</v>
      </c>
      <c r="BG165" s="1" t="s">
        <v>40</v>
      </c>
      <c r="BH165" t="s">
        <v>40</v>
      </c>
      <c r="BI165" s="1" t="s">
        <v>1120</v>
      </c>
      <c r="BL165">
        <v>1</v>
      </c>
      <c r="BQ165" t="s">
        <v>1174</v>
      </c>
      <c r="BR165" t="s">
        <v>40</v>
      </c>
    </row>
    <row r="166" spans="1:70" x14ac:dyDescent="0.25">
      <c r="A166" t="s">
        <v>503</v>
      </c>
      <c r="B166">
        <v>4.0445289620283202E-3</v>
      </c>
      <c r="C166" t="e">
        <v>#N/A</v>
      </c>
      <c r="D166">
        <v>1</v>
      </c>
      <c r="E166">
        <v>5.2</v>
      </c>
      <c r="F166" s="1" t="s">
        <v>40</v>
      </c>
      <c r="G166" t="s">
        <v>35</v>
      </c>
      <c r="H166" t="s">
        <v>36</v>
      </c>
      <c r="I166" t="s">
        <v>398</v>
      </c>
      <c r="J166" t="s">
        <v>438</v>
      </c>
      <c r="K166">
        <v>1</v>
      </c>
      <c r="L166">
        <v>51</v>
      </c>
      <c r="M166" s="1" t="s">
        <v>40</v>
      </c>
      <c r="N166" t="s">
        <v>40</v>
      </c>
      <c r="O166" t="s">
        <v>40</v>
      </c>
      <c r="Q166" t="s">
        <v>40</v>
      </c>
      <c r="R166" t="s">
        <v>40</v>
      </c>
      <c r="T166" t="s">
        <v>40</v>
      </c>
      <c r="U166" t="s">
        <v>40</v>
      </c>
      <c r="V166" t="s">
        <v>40</v>
      </c>
      <c r="X166" t="s">
        <v>40</v>
      </c>
      <c r="Y166" s="1">
        <v>43591</v>
      </c>
      <c r="Z166" t="s">
        <v>40</v>
      </c>
      <c r="AA166" t="s">
        <v>444</v>
      </c>
      <c r="AB166">
        <v>14.268365380000001</v>
      </c>
      <c r="AC166">
        <v>74.195499999999996</v>
      </c>
      <c r="AD166" s="1">
        <v>43669</v>
      </c>
      <c r="AE166">
        <v>36</v>
      </c>
      <c r="AF166" t="s">
        <v>504</v>
      </c>
      <c r="AG166">
        <v>4</v>
      </c>
      <c r="AH166" t="s">
        <v>440</v>
      </c>
      <c r="AI166">
        <v>24.38</v>
      </c>
      <c r="AJ166" s="1">
        <v>44510</v>
      </c>
      <c r="AK166">
        <v>16330965124</v>
      </c>
      <c r="AL166">
        <v>161692724</v>
      </c>
      <c r="AM166">
        <v>2.2000000000000001E-3</v>
      </c>
      <c r="AN166">
        <v>41.35</v>
      </c>
      <c r="AO166">
        <v>97.6</v>
      </c>
      <c r="AP166">
        <v>93.79</v>
      </c>
      <c r="AQ166" t="s">
        <v>398</v>
      </c>
      <c r="AR166" t="s">
        <v>46</v>
      </c>
      <c r="AS166">
        <v>-2.3913719719861199</v>
      </c>
      <c r="AT166" t="s">
        <v>35</v>
      </c>
      <c r="AU166" t="s">
        <v>35</v>
      </c>
      <c r="AV166" t="s">
        <v>403</v>
      </c>
      <c r="AW166" t="s">
        <v>40</v>
      </c>
      <c r="AX166" t="s">
        <v>40</v>
      </c>
      <c r="AY166" t="s">
        <v>40</v>
      </c>
      <c r="AZ166" t="s">
        <v>40</v>
      </c>
      <c r="BA166" t="s">
        <v>40</v>
      </c>
      <c r="BB166" t="s">
        <v>40</v>
      </c>
      <c r="BC166" t="s">
        <v>40</v>
      </c>
      <c r="BD166" s="1" t="s">
        <v>40</v>
      </c>
      <c r="BE166" s="1" t="s">
        <v>40</v>
      </c>
      <c r="BF166" s="1" t="s">
        <v>40</v>
      </c>
      <c r="BG166" s="1" t="s">
        <v>40</v>
      </c>
      <c r="BH166" t="s">
        <v>40</v>
      </c>
      <c r="BI166" s="1" t="s">
        <v>1120</v>
      </c>
      <c r="BL166">
        <v>1</v>
      </c>
      <c r="BQ166" t="s">
        <v>1174</v>
      </c>
      <c r="BR166" t="s">
        <v>40</v>
      </c>
    </row>
    <row r="167" spans="1:70" x14ac:dyDescent="0.25">
      <c r="A167" t="s">
        <v>505</v>
      </c>
      <c r="B167" s="3">
        <v>6.3971823739472495E-5</v>
      </c>
      <c r="C167" t="e">
        <v>#N/A</v>
      </c>
      <c r="D167">
        <v>1</v>
      </c>
      <c r="E167">
        <v>5.0999999999999996</v>
      </c>
      <c r="F167" s="1" t="s">
        <v>40</v>
      </c>
      <c r="G167" t="s">
        <v>35</v>
      </c>
      <c r="H167" t="s">
        <v>36</v>
      </c>
      <c r="I167" t="s">
        <v>398</v>
      </c>
      <c r="J167" t="s">
        <v>438</v>
      </c>
      <c r="K167">
        <v>1</v>
      </c>
      <c r="L167">
        <v>55</v>
      </c>
      <c r="M167" s="1" t="s">
        <v>40</v>
      </c>
      <c r="N167" t="s">
        <v>40</v>
      </c>
      <c r="O167" t="s">
        <v>40</v>
      </c>
      <c r="Q167" t="s">
        <v>40</v>
      </c>
      <c r="R167" t="s">
        <v>40</v>
      </c>
      <c r="T167" t="s">
        <v>40</v>
      </c>
      <c r="U167" t="s">
        <v>40</v>
      </c>
      <c r="V167" t="s">
        <v>40</v>
      </c>
      <c r="X167" t="s">
        <v>40</v>
      </c>
      <c r="Y167" s="1">
        <v>43591</v>
      </c>
      <c r="Z167" t="s">
        <v>40</v>
      </c>
      <c r="AA167" t="s">
        <v>444</v>
      </c>
      <c r="AB167">
        <v>9.6221568630000007</v>
      </c>
      <c r="AC167">
        <v>49.073</v>
      </c>
      <c r="AD167" s="1">
        <v>43669</v>
      </c>
      <c r="AE167">
        <v>36</v>
      </c>
      <c r="AF167" t="s">
        <v>401</v>
      </c>
      <c r="AG167">
        <v>4</v>
      </c>
      <c r="AH167" t="s">
        <v>440</v>
      </c>
      <c r="AI167">
        <v>22.23</v>
      </c>
      <c r="AJ167" s="1">
        <v>44510</v>
      </c>
      <c r="AK167">
        <v>21920820022</v>
      </c>
      <c r="AL167">
        <v>217037822</v>
      </c>
      <c r="AM167">
        <v>2.2000000000000001E-3</v>
      </c>
      <c r="AN167">
        <v>42.23</v>
      </c>
      <c r="AO167">
        <v>97.58</v>
      </c>
      <c r="AP167">
        <v>93.7</v>
      </c>
      <c r="AQ167" t="s">
        <v>398</v>
      </c>
      <c r="AR167" t="s">
        <v>46</v>
      </c>
      <c r="AS167">
        <v>-4.19398348453156</v>
      </c>
      <c r="AT167" t="s">
        <v>35</v>
      </c>
      <c r="AU167" t="s">
        <v>35</v>
      </c>
      <c r="AV167" t="s">
        <v>403</v>
      </c>
      <c r="AW167" t="s">
        <v>40</v>
      </c>
      <c r="AX167" t="s">
        <v>40</v>
      </c>
      <c r="AY167" t="s">
        <v>40</v>
      </c>
      <c r="AZ167" t="s">
        <v>40</v>
      </c>
      <c r="BA167" t="s">
        <v>40</v>
      </c>
      <c r="BB167" t="s">
        <v>40</v>
      </c>
      <c r="BC167" t="s">
        <v>40</v>
      </c>
      <c r="BD167" s="1" t="s">
        <v>40</v>
      </c>
      <c r="BE167" s="1" t="s">
        <v>40</v>
      </c>
      <c r="BF167" s="1" t="s">
        <v>40</v>
      </c>
      <c r="BG167" s="1" t="s">
        <v>40</v>
      </c>
      <c r="BH167" t="s">
        <v>40</v>
      </c>
      <c r="BI167" s="1" t="s">
        <v>1120</v>
      </c>
      <c r="BL167">
        <v>1</v>
      </c>
      <c r="BQ167" t="s">
        <v>1174</v>
      </c>
      <c r="BR167" t="s">
        <v>40</v>
      </c>
    </row>
    <row r="168" spans="1:70" x14ac:dyDescent="0.25">
      <c r="A168" t="s">
        <v>506</v>
      </c>
      <c r="B168">
        <v>2.7929620009636402E-3</v>
      </c>
      <c r="C168" t="e">
        <v>#N/A</v>
      </c>
      <c r="D168">
        <v>1</v>
      </c>
      <c r="E168">
        <v>5.0999999999999996</v>
      </c>
      <c r="F168" s="1" t="s">
        <v>40</v>
      </c>
      <c r="G168" t="s">
        <v>35</v>
      </c>
      <c r="H168" t="s">
        <v>36</v>
      </c>
      <c r="I168" t="s">
        <v>398</v>
      </c>
      <c r="J168" t="s">
        <v>438</v>
      </c>
      <c r="K168">
        <v>1</v>
      </c>
      <c r="L168">
        <v>50</v>
      </c>
      <c r="M168" s="1" t="s">
        <v>40</v>
      </c>
      <c r="N168" t="s">
        <v>40</v>
      </c>
      <c r="O168" t="s">
        <v>40</v>
      </c>
      <c r="Q168" t="s">
        <v>40</v>
      </c>
      <c r="R168" t="s">
        <v>40</v>
      </c>
      <c r="T168" t="s">
        <v>40</v>
      </c>
      <c r="U168" t="s">
        <v>40</v>
      </c>
      <c r="V168" t="s">
        <v>40</v>
      </c>
      <c r="X168" t="s">
        <v>40</v>
      </c>
      <c r="Y168" s="1">
        <v>43591</v>
      </c>
      <c r="Z168" t="s">
        <v>40</v>
      </c>
      <c r="AA168" t="s">
        <v>444</v>
      </c>
      <c r="AB168">
        <v>18.667843139999999</v>
      </c>
      <c r="AC168">
        <v>95.206000000000003</v>
      </c>
      <c r="AD168" s="1">
        <v>43669</v>
      </c>
      <c r="AE168">
        <v>36</v>
      </c>
      <c r="AF168" t="s">
        <v>405</v>
      </c>
      <c r="AG168">
        <v>4</v>
      </c>
      <c r="AH168" t="s">
        <v>440</v>
      </c>
      <c r="AI168">
        <v>24.97</v>
      </c>
      <c r="AJ168" s="1">
        <v>44510</v>
      </c>
      <c r="AK168">
        <v>11451079626</v>
      </c>
      <c r="AL168">
        <v>113377026</v>
      </c>
      <c r="AM168">
        <v>2.2000000000000001E-3</v>
      </c>
      <c r="AN168">
        <v>41.22</v>
      </c>
      <c r="AO168">
        <v>97.49</v>
      </c>
      <c r="AP168">
        <v>93.5</v>
      </c>
      <c r="AQ168" t="s">
        <v>398</v>
      </c>
      <c r="AR168" t="s">
        <v>46</v>
      </c>
      <c r="AS168">
        <v>-2.5527203079252798</v>
      </c>
      <c r="AT168" t="s">
        <v>35</v>
      </c>
      <c r="AU168" t="s">
        <v>35</v>
      </c>
      <c r="AV168" t="s">
        <v>403</v>
      </c>
      <c r="AW168" t="s">
        <v>40</v>
      </c>
      <c r="AX168" t="s">
        <v>40</v>
      </c>
      <c r="AY168" t="s">
        <v>40</v>
      </c>
      <c r="AZ168" t="s">
        <v>40</v>
      </c>
      <c r="BA168" t="s">
        <v>40</v>
      </c>
      <c r="BB168" t="s">
        <v>40</v>
      </c>
      <c r="BC168" t="s">
        <v>40</v>
      </c>
      <c r="BD168" s="1" t="s">
        <v>40</v>
      </c>
      <c r="BE168" s="1" t="s">
        <v>40</v>
      </c>
      <c r="BF168" s="1" t="s">
        <v>40</v>
      </c>
      <c r="BG168" s="1" t="s">
        <v>40</v>
      </c>
      <c r="BH168" t="s">
        <v>40</v>
      </c>
      <c r="BI168" s="1" t="s">
        <v>1120</v>
      </c>
      <c r="BL168">
        <v>1</v>
      </c>
      <c r="BQ168" t="s">
        <v>1174</v>
      </c>
      <c r="BR168" t="s">
        <v>40</v>
      </c>
    </row>
    <row r="169" spans="1:70" x14ac:dyDescent="0.25">
      <c r="A169" t="s">
        <v>507</v>
      </c>
      <c r="B169" s="3">
        <v>2.7535489884996999E-4</v>
      </c>
      <c r="C169" t="e">
        <v>#N/A</v>
      </c>
      <c r="D169">
        <v>1</v>
      </c>
      <c r="E169">
        <v>5.0999999999999996</v>
      </c>
      <c r="F169" s="1" t="s">
        <v>40</v>
      </c>
      <c r="G169" t="s">
        <v>35</v>
      </c>
      <c r="H169" t="s">
        <v>36</v>
      </c>
      <c r="I169" t="s">
        <v>398</v>
      </c>
      <c r="J169" t="s">
        <v>438</v>
      </c>
      <c r="K169">
        <v>2</v>
      </c>
      <c r="L169">
        <v>75</v>
      </c>
      <c r="M169" s="1" t="s">
        <v>40</v>
      </c>
      <c r="N169" t="s">
        <v>40</v>
      </c>
      <c r="O169" t="s">
        <v>40</v>
      </c>
      <c r="Q169" t="s">
        <v>40</v>
      </c>
      <c r="R169" t="s">
        <v>40</v>
      </c>
      <c r="T169" t="s">
        <v>40</v>
      </c>
      <c r="U169" t="s">
        <v>40</v>
      </c>
      <c r="V169" t="s">
        <v>40</v>
      </c>
      <c r="X169" t="s">
        <v>40</v>
      </c>
      <c r="Y169" s="1">
        <v>43591</v>
      </c>
      <c r="Z169" t="s">
        <v>40</v>
      </c>
      <c r="AA169" t="s">
        <v>444</v>
      </c>
      <c r="AB169">
        <v>6.9198039219999998</v>
      </c>
      <c r="AC169">
        <v>35.290999999999997</v>
      </c>
      <c r="AD169" s="1">
        <v>43669</v>
      </c>
      <c r="AE169">
        <v>36</v>
      </c>
      <c r="AF169" t="s">
        <v>407</v>
      </c>
      <c r="AG169">
        <v>4</v>
      </c>
      <c r="AH169" t="s">
        <v>440</v>
      </c>
      <c r="AI169">
        <v>10.88</v>
      </c>
      <c r="AJ169" s="1">
        <v>44510</v>
      </c>
      <c r="AK169">
        <v>10592614168</v>
      </c>
      <c r="AL169">
        <v>104877368</v>
      </c>
      <c r="AM169">
        <v>2.2000000000000001E-3</v>
      </c>
      <c r="AN169">
        <v>41.57</v>
      </c>
      <c r="AO169">
        <v>97.56</v>
      </c>
      <c r="AP169">
        <v>93.62</v>
      </c>
      <c r="AQ169" t="s">
        <v>398</v>
      </c>
      <c r="AR169" t="s">
        <v>53</v>
      </c>
      <c r="AS169">
        <v>-3.5599875909832099</v>
      </c>
      <c r="AT169" t="s">
        <v>35</v>
      </c>
      <c r="AU169" t="s">
        <v>35</v>
      </c>
      <c r="AV169" t="s">
        <v>410</v>
      </c>
      <c r="AW169" t="s">
        <v>40</v>
      </c>
      <c r="AX169" t="s">
        <v>40</v>
      </c>
      <c r="AY169" t="s">
        <v>40</v>
      </c>
      <c r="AZ169" t="s">
        <v>40</v>
      </c>
      <c r="BA169" t="s">
        <v>40</v>
      </c>
      <c r="BB169" t="s">
        <v>40</v>
      </c>
      <c r="BC169" t="s">
        <v>40</v>
      </c>
      <c r="BD169" s="1" t="s">
        <v>40</v>
      </c>
      <c r="BE169" s="1" t="s">
        <v>40</v>
      </c>
      <c r="BF169" s="1" t="s">
        <v>40</v>
      </c>
      <c r="BG169" s="1" t="s">
        <v>40</v>
      </c>
      <c r="BH169" t="s">
        <v>40</v>
      </c>
      <c r="BI169" s="1" t="s">
        <v>1120</v>
      </c>
      <c r="BL169">
        <v>1</v>
      </c>
      <c r="BQ169" t="s">
        <v>1174</v>
      </c>
      <c r="BR169" t="s">
        <v>40</v>
      </c>
    </row>
    <row r="170" spans="1:70" x14ac:dyDescent="0.25">
      <c r="A170" t="s">
        <v>508</v>
      </c>
      <c r="B170">
        <v>5.77416060034014E-3</v>
      </c>
      <c r="C170" t="e">
        <v>#N/A</v>
      </c>
      <c r="D170">
        <v>1</v>
      </c>
      <c r="E170">
        <v>5.0999999999999996</v>
      </c>
      <c r="F170" s="1" t="s">
        <v>40</v>
      </c>
      <c r="G170" t="s">
        <v>35</v>
      </c>
      <c r="H170" t="s">
        <v>36</v>
      </c>
      <c r="I170" t="s">
        <v>398</v>
      </c>
      <c r="J170" t="s">
        <v>438</v>
      </c>
      <c r="K170">
        <v>1</v>
      </c>
      <c r="L170">
        <v>54</v>
      </c>
      <c r="M170" s="1" t="s">
        <v>40</v>
      </c>
      <c r="N170" t="s">
        <v>40</v>
      </c>
      <c r="O170" t="s">
        <v>40</v>
      </c>
      <c r="Q170" t="s">
        <v>40</v>
      </c>
      <c r="R170" t="s">
        <v>40</v>
      </c>
      <c r="T170" t="s">
        <v>40</v>
      </c>
      <c r="U170" t="s">
        <v>40</v>
      </c>
      <c r="V170" t="s">
        <v>40</v>
      </c>
      <c r="X170" t="s">
        <v>40</v>
      </c>
      <c r="Y170" s="1">
        <v>43591</v>
      </c>
      <c r="Z170" t="s">
        <v>40</v>
      </c>
      <c r="AA170" t="s">
        <v>444</v>
      </c>
      <c r="AB170">
        <v>3.9218627449999999</v>
      </c>
      <c r="AC170">
        <v>20.0015</v>
      </c>
      <c r="AD170" s="1">
        <v>43669</v>
      </c>
      <c r="AE170">
        <v>36</v>
      </c>
      <c r="AF170" t="s">
        <v>409</v>
      </c>
      <c r="AG170">
        <v>4</v>
      </c>
      <c r="AH170" t="s">
        <v>440</v>
      </c>
      <c r="AI170">
        <v>8.18</v>
      </c>
      <c r="AJ170" s="1">
        <v>44510</v>
      </c>
      <c r="AK170">
        <v>15646984842</v>
      </c>
      <c r="AL170">
        <v>154920642</v>
      </c>
      <c r="AM170">
        <v>2.2000000000000001E-3</v>
      </c>
      <c r="AN170">
        <v>41.66</v>
      </c>
      <c r="AO170">
        <v>97.77</v>
      </c>
      <c r="AP170">
        <v>94.01</v>
      </c>
      <c r="AQ170" t="s">
        <v>398</v>
      </c>
      <c r="AR170" t="s">
        <v>46</v>
      </c>
      <c r="AS170">
        <v>-2.2359961870150298</v>
      </c>
      <c r="AT170" t="s">
        <v>35</v>
      </c>
      <c r="AU170" t="s">
        <v>35</v>
      </c>
      <c r="AV170" t="s">
        <v>403</v>
      </c>
      <c r="AW170" t="s">
        <v>40</v>
      </c>
      <c r="AX170" t="s">
        <v>40</v>
      </c>
      <c r="AY170" t="s">
        <v>40</v>
      </c>
      <c r="AZ170" t="s">
        <v>40</v>
      </c>
      <c r="BA170" t="s">
        <v>40</v>
      </c>
      <c r="BB170" t="s">
        <v>40</v>
      </c>
      <c r="BC170" t="s">
        <v>40</v>
      </c>
      <c r="BD170" s="1" t="s">
        <v>40</v>
      </c>
      <c r="BE170" s="1" t="s">
        <v>40</v>
      </c>
      <c r="BF170" s="1" t="s">
        <v>40</v>
      </c>
      <c r="BG170" s="1" t="s">
        <v>40</v>
      </c>
      <c r="BH170" t="s">
        <v>40</v>
      </c>
      <c r="BI170" s="1" t="s">
        <v>1120</v>
      </c>
      <c r="BL170">
        <v>1</v>
      </c>
      <c r="BQ170" t="s">
        <v>1174</v>
      </c>
      <c r="BR170" t="s">
        <v>40</v>
      </c>
    </row>
    <row r="171" spans="1:70" x14ac:dyDescent="0.25">
      <c r="A171" t="s">
        <v>509</v>
      </c>
      <c r="B171">
        <v>1.44614915222288E-3</v>
      </c>
      <c r="C171" t="e">
        <v>#N/A</v>
      </c>
      <c r="D171">
        <v>1</v>
      </c>
      <c r="E171">
        <v>5.0999999999999996</v>
      </c>
      <c r="F171" s="1" t="s">
        <v>40</v>
      </c>
      <c r="G171" t="s">
        <v>35</v>
      </c>
      <c r="H171" t="s">
        <v>36</v>
      </c>
      <c r="I171" t="s">
        <v>398</v>
      </c>
      <c r="J171" t="s">
        <v>438</v>
      </c>
      <c r="K171">
        <v>1</v>
      </c>
      <c r="L171">
        <v>51</v>
      </c>
      <c r="M171" s="1" t="s">
        <v>40</v>
      </c>
      <c r="N171" t="s">
        <v>40</v>
      </c>
      <c r="O171" t="s">
        <v>40</v>
      </c>
      <c r="Q171" t="s">
        <v>40</v>
      </c>
      <c r="R171" t="s">
        <v>40</v>
      </c>
      <c r="T171" t="s">
        <v>40</v>
      </c>
      <c r="U171" t="s">
        <v>40</v>
      </c>
      <c r="V171" t="s">
        <v>40</v>
      </c>
      <c r="X171" t="s">
        <v>40</v>
      </c>
      <c r="Y171" s="1">
        <v>43591</v>
      </c>
      <c r="Z171" t="s">
        <v>40</v>
      </c>
      <c r="AA171" t="s">
        <v>444</v>
      </c>
      <c r="AB171">
        <v>2.1910784310000002</v>
      </c>
      <c r="AC171">
        <v>11.1745</v>
      </c>
      <c r="AD171" s="1">
        <v>43669</v>
      </c>
      <c r="AE171">
        <v>36</v>
      </c>
      <c r="AF171" t="s">
        <v>510</v>
      </c>
      <c r="AG171">
        <v>4</v>
      </c>
      <c r="AH171" t="s">
        <v>440</v>
      </c>
      <c r="AI171">
        <v>6.41</v>
      </c>
      <c r="AJ171" s="1">
        <v>44510</v>
      </c>
      <c r="AK171">
        <v>11589979674</v>
      </c>
      <c r="AL171">
        <v>114752274</v>
      </c>
      <c r="AM171">
        <v>2.3E-3</v>
      </c>
      <c r="AN171">
        <v>42.02</v>
      </c>
      <c r="AO171">
        <v>97.37</v>
      </c>
      <c r="AP171">
        <v>93.53</v>
      </c>
      <c r="AQ171" t="s">
        <v>398</v>
      </c>
      <c r="AR171" t="s">
        <v>46</v>
      </c>
      <c r="AS171">
        <v>-2.8391584035144799</v>
      </c>
      <c r="AT171" t="s">
        <v>35</v>
      </c>
      <c r="AU171" t="s">
        <v>35</v>
      </c>
      <c r="AV171" t="s">
        <v>403</v>
      </c>
      <c r="AW171" t="s">
        <v>40</v>
      </c>
      <c r="AX171" t="s">
        <v>40</v>
      </c>
      <c r="AY171" t="s">
        <v>40</v>
      </c>
      <c r="AZ171" t="s">
        <v>40</v>
      </c>
      <c r="BA171" t="s">
        <v>40</v>
      </c>
      <c r="BB171" t="s">
        <v>40</v>
      </c>
      <c r="BC171" t="s">
        <v>40</v>
      </c>
      <c r="BD171" s="1" t="s">
        <v>40</v>
      </c>
      <c r="BE171" s="1" t="s">
        <v>40</v>
      </c>
      <c r="BF171" s="1" t="s">
        <v>40</v>
      </c>
      <c r="BG171" s="1" t="s">
        <v>40</v>
      </c>
      <c r="BH171" t="s">
        <v>40</v>
      </c>
      <c r="BI171" s="1" t="s">
        <v>1120</v>
      </c>
      <c r="BL171">
        <v>1</v>
      </c>
      <c r="BQ171" t="s">
        <v>1174</v>
      </c>
      <c r="BR171" t="s">
        <v>40</v>
      </c>
    </row>
    <row r="172" spans="1:70" x14ac:dyDescent="0.25">
      <c r="A172" t="s">
        <v>511</v>
      </c>
      <c r="B172">
        <v>1.7206319203908301E-2</v>
      </c>
      <c r="C172" t="e">
        <v>#N/A</v>
      </c>
      <c r="D172">
        <v>1</v>
      </c>
      <c r="E172">
        <v>5.2</v>
      </c>
      <c r="F172" s="1" t="s">
        <v>40</v>
      </c>
      <c r="G172" t="s">
        <v>35</v>
      </c>
      <c r="H172" t="s">
        <v>36</v>
      </c>
      <c r="I172" t="s">
        <v>398</v>
      </c>
      <c r="J172" t="s">
        <v>438</v>
      </c>
      <c r="K172">
        <v>1</v>
      </c>
      <c r="L172">
        <v>55</v>
      </c>
      <c r="M172" s="1" t="s">
        <v>40</v>
      </c>
      <c r="N172" t="s">
        <v>40</v>
      </c>
      <c r="O172" t="s">
        <v>40</v>
      </c>
      <c r="Q172" t="s">
        <v>40</v>
      </c>
      <c r="R172" t="s">
        <v>40</v>
      </c>
      <c r="T172" t="s">
        <v>40</v>
      </c>
      <c r="U172" t="s">
        <v>40</v>
      </c>
      <c r="V172" t="s">
        <v>40</v>
      </c>
      <c r="X172" t="s">
        <v>40</v>
      </c>
      <c r="Y172" s="1">
        <v>43591</v>
      </c>
      <c r="Z172" t="s">
        <v>40</v>
      </c>
      <c r="AA172" t="s">
        <v>444</v>
      </c>
      <c r="AB172">
        <v>6.4775</v>
      </c>
      <c r="AC172">
        <v>33.683</v>
      </c>
      <c r="AD172" s="1">
        <v>43669</v>
      </c>
      <c r="AE172">
        <v>36</v>
      </c>
      <c r="AF172" t="s">
        <v>512</v>
      </c>
      <c r="AG172">
        <v>4</v>
      </c>
      <c r="AH172" t="s">
        <v>440</v>
      </c>
      <c r="AI172">
        <v>25.17</v>
      </c>
      <c r="AJ172" s="1">
        <v>44510</v>
      </c>
      <c r="AK172">
        <v>10069235602</v>
      </c>
      <c r="AL172">
        <v>99695402</v>
      </c>
      <c r="AM172">
        <v>2.3E-3</v>
      </c>
      <c r="AN172">
        <v>42.1</v>
      </c>
      <c r="AO172">
        <v>97.32</v>
      </c>
      <c r="AP172">
        <v>93.36</v>
      </c>
      <c r="AQ172" t="s">
        <v>398</v>
      </c>
      <c r="AR172" t="s">
        <v>46</v>
      </c>
      <c r="AS172">
        <v>-1.7567743798983</v>
      </c>
      <c r="AT172" t="s">
        <v>35</v>
      </c>
      <c r="AU172" t="s">
        <v>35</v>
      </c>
      <c r="AV172" t="s">
        <v>403</v>
      </c>
      <c r="AW172" t="s">
        <v>40</v>
      </c>
      <c r="AX172" t="s">
        <v>40</v>
      </c>
      <c r="AY172" t="s">
        <v>40</v>
      </c>
      <c r="AZ172" t="s">
        <v>40</v>
      </c>
      <c r="BA172" t="s">
        <v>40</v>
      </c>
      <c r="BB172" t="s">
        <v>40</v>
      </c>
      <c r="BC172" t="s">
        <v>40</v>
      </c>
      <c r="BD172" s="1" t="s">
        <v>40</v>
      </c>
      <c r="BE172" s="1" t="s">
        <v>40</v>
      </c>
      <c r="BF172" s="1" t="s">
        <v>40</v>
      </c>
      <c r="BG172" s="1" t="s">
        <v>40</v>
      </c>
      <c r="BH172" t="s">
        <v>40</v>
      </c>
      <c r="BI172" s="1" t="s">
        <v>1120</v>
      </c>
      <c r="BL172">
        <v>1</v>
      </c>
      <c r="BQ172" t="s">
        <v>1174</v>
      </c>
      <c r="BR172" t="s">
        <v>40</v>
      </c>
    </row>
    <row r="173" spans="1:70" x14ac:dyDescent="0.25">
      <c r="A173" t="s">
        <v>513</v>
      </c>
      <c r="B173" s="3">
        <v>6.7637244374709003E-4</v>
      </c>
      <c r="C173" t="e">
        <v>#N/A</v>
      </c>
      <c r="D173">
        <v>1</v>
      </c>
      <c r="E173">
        <v>5.2</v>
      </c>
      <c r="F173" s="1" t="s">
        <v>40</v>
      </c>
      <c r="G173" t="s">
        <v>35</v>
      </c>
      <c r="H173" t="s">
        <v>36</v>
      </c>
      <c r="I173" t="s">
        <v>398</v>
      </c>
      <c r="J173" t="s">
        <v>438</v>
      </c>
      <c r="K173">
        <v>1</v>
      </c>
      <c r="L173">
        <v>53</v>
      </c>
      <c r="M173" s="1" t="s">
        <v>40</v>
      </c>
      <c r="N173" t="s">
        <v>40</v>
      </c>
      <c r="O173" t="s">
        <v>40</v>
      </c>
      <c r="Q173" t="s">
        <v>40</v>
      </c>
      <c r="R173" t="s">
        <v>40</v>
      </c>
      <c r="T173" t="s">
        <v>40</v>
      </c>
      <c r="U173" t="s">
        <v>40</v>
      </c>
      <c r="V173" t="s">
        <v>40</v>
      </c>
      <c r="X173" t="s">
        <v>40</v>
      </c>
      <c r="Y173" s="1">
        <v>43591</v>
      </c>
      <c r="Z173" t="s">
        <v>40</v>
      </c>
      <c r="AA173" t="s">
        <v>444</v>
      </c>
      <c r="AB173">
        <v>9.6453846149999993</v>
      </c>
      <c r="AC173">
        <v>50.155999999999999</v>
      </c>
      <c r="AD173" s="1">
        <v>43669</v>
      </c>
      <c r="AE173">
        <v>36</v>
      </c>
      <c r="AF173" t="s">
        <v>514</v>
      </c>
      <c r="AG173">
        <v>4</v>
      </c>
      <c r="AH173" t="s">
        <v>440</v>
      </c>
      <c r="AI173">
        <v>21.69</v>
      </c>
      <c r="AJ173" s="1">
        <v>44510</v>
      </c>
      <c r="AK173">
        <v>7275187358</v>
      </c>
      <c r="AL173">
        <v>72031558</v>
      </c>
      <c r="AM173">
        <v>2.3E-3</v>
      </c>
      <c r="AN173">
        <v>42.12</v>
      </c>
      <c r="AO173">
        <v>97.67</v>
      </c>
      <c r="AP173">
        <v>93.83</v>
      </c>
      <c r="AQ173" t="s">
        <v>398</v>
      </c>
      <c r="AR173" t="s">
        <v>46</v>
      </c>
      <c r="AS173">
        <v>-3.1695202502048301</v>
      </c>
      <c r="AT173" t="s">
        <v>35</v>
      </c>
      <c r="AU173" t="s">
        <v>35</v>
      </c>
      <c r="AV173" t="s">
        <v>403</v>
      </c>
      <c r="AW173" t="s">
        <v>40</v>
      </c>
      <c r="AX173" t="s">
        <v>40</v>
      </c>
      <c r="AY173" t="s">
        <v>40</v>
      </c>
      <c r="AZ173" t="s">
        <v>40</v>
      </c>
      <c r="BA173" t="s">
        <v>40</v>
      </c>
      <c r="BB173" t="s">
        <v>40</v>
      </c>
      <c r="BC173" t="s">
        <v>40</v>
      </c>
      <c r="BD173" s="1" t="s">
        <v>40</v>
      </c>
      <c r="BE173" s="1" t="s">
        <v>40</v>
      </c>
      <c r="BF173" s="1" t="s">
        <v>40</v>
      </c>
      <c r="BG173" s="1" t="s">
        <v>40</v>
      </c>
      <c r="BH173" t="s">
        <v>40</v>
      </c>
      <c r="BI173" s="1" t="s">
        <v>1120</v>
      </c>
      <c r="BL173">
        <v>1</v>
      </c>
      <c r="BQ173" t="s">
        <v>1174</v>
      </c>
      <c r="BR173" t="s">
        <v>40</v>
      </c>
    </row>
    <row r="174" spans="1:70" x14ac:dyDescent="0.25">
      <c r="A174" t="s">
        <v>515</v>
      </c>
      <c r="B174">
        <v>1.2159358119606599E-2</v>
      </c>
      <c r="C174" t="e">
        <v>#N/A</v>
      </c>
      <c r="D174">
        <v>1</v>
      </c>
      <c r="E174">
        <v>5.0999999999999996</v>
      </c>
      <c r="F174" s="1" t="s">
        <v>40</v>
      </c>
      <c r="G174" t="s">
        <v>35</v>
      </c>
      <c r="H174" t="s">
        <v>36</v>
      </c>
      <c r="I174" t="s">
        <v>398</v>
      </c>
      <c r="J174" t="s">
        <v>438</v>
      </c>
      <c r="K174">
        <v>2</v>
      </c>
      <c r="L174">
        <v>60</v>
      </c>
      <c r="M174" s="1" t="s">
        <v>40</v>
      </c>
      <c r="N174" t="s">
        <v>40</v>
      </c>
      <c r="O174" t="s">
        <v>40</v>
      </c>
      <c r="Q174" t="s">
        <v>40</v>
      </c>
      <c r="R174" t="s">
        <v>40</v>
      </c>
      <c r="T174" t="s">
        <v>40</v>
      </c>
      <c r="U174" t="s">
        <v>40</v>
      </c>
      <c r="V174" t="s">
        <v>40</v>
      </c>
      <c r="X174" t="s">
        <v>40</v>
      </c>
      <c r="Y174" s="1">
        <v>43591</v>
      </c>
      <c r="Z174" t="s">
        <v>40</v>
      </c>
      <c r="AA174" t="s">
        <v>444</v>
      </c>
      <c r="AB174">
        <v>5.3710784309999999</v>
      </c>
      <c r="AC174">
        <v>27.392499999999998</v>
      </c>
      <c r="AD174" s="1">
        <v>43669</v>
      </c>
      <c r="AE174">
        <v>36</v>
      </c>
      <c r="AF174" t="s">
        <v>516</v>
      </c>
      <c r="AG174">
        <v>4</v>
      </c>
      <c r="AH174" t="s">
        <v>440</v>
      </c>
      <c r="AI174">
        <v>12.88</v>
      </c>
      <c r="AJ174" s="1">
        <v>44510</v>
      </c>
      <c r="AK174">
        <v>10970821394</v>
      </c>
      <c r="AL174">
        <v>108621994</v>
      </c>
      <c r="AM174">
        <v>2.2000000000000001E-3</v>
      </c>
      <c r="AN174">
        <v>42.33</v>
      </c>
      <c r="AO174">
        <v>97.44</v>
      </c>
      <c r="AP174">
        <v>93.52</v>
      </c>
      <c r="AQ174" t="s">
        <v>398</v>
      </c>
      <c r="AR174" t="s">
        <v>53</v>
      </c>
      <c r="AS174">
        <v>-1.90977624042946</v>
      </c>
      <c r="AT174" t="s">
        <v>35</v>
      </c>
      <c r="AU174" t="s">
        <v>35</v>
      </c>
      <c r="AV174" t="s">
        <v>410</v>
      </c>
      <c r="AW174" t="s">
        <v>40</v>
      </c>
      <c r="AX174" t="s">
        <v>40</v>
      </c>
      <c r="AY174" t="s">
        <v>40</v>
      </c>
      <c r="AZ174" t="s">
        <v>40</v>
      </c>
      <c r="BA174" t="s">
        <v>40</v>
      </c>
      <c r="BB174" t="s">
        <v>40</v>
      </c>
      <c r="BC174" t="s">
        <v>40</v>
      </c>
      <c r="BD174" s="1" t="s">
        <v>40</v>
      </c>
      <c r="BE174" s="1" t="s">
        <v>40</v>
      </c>
      <c r="BF174" s="1" t="s">
        <v>40</v>
      </c>
      <c r="BG174" s="1" t="s">
        <v>40</v>
      </c>
      <c r="BH174" t="s">
        <v>40</v>
      </c>
      <c r="BI174" s="1" t="s">
        <v>1120</v>
      </c>
      <c r="BL174">
        <v>1</v>
      </c>
      <c r="BQ174" t="s">
        <v>1174</v>
      </c>
      <c r="BR174" t="s">
        <v>40</v>
      </c>
    </row>
    <row r="175" spans="1:70" x14ac:dyDescent="0.25">
      <c r="A175" t="s">
        <v>517</v>
      </c>
      <c r="B175">
        <v>6.9375396123333303E-3</v>
      </c>
      <c r="C175" t="e">
        <v>#N/A</v>
      </c>
      <c r="D175">
        <v>1</v>
      </c>
      <c r="E175">
        <v>5.2</v>
      </c>
      <c r="F175" s="1" t="s">
        <v>40</v>
      </c>
      <c r="G175" t="s">
        <v>35</v>
      </c>
      <c r="H175" t="s">
        <v>36</v>
      </c>
      <c r="I175" t="s">
        <v>398</v>
      </c>
      <c r="J175" t="s">
        <v>438</v>
      </c>
      <c r="K175">
        <v>1</v>
      </c>
      <c r="L175">
        <v>50</v>
      </c>
      <c r="M175" s="1" t="s">
        <v>40</v>
      </c>
      <c r="N175" t="s">
        <v>40</v>
      </c>
      <c r="O175" t="s">
        <v>40</v>
      </c>
      <c r="Q175" t="s">
        <v>40</v>
      </c>
      <c r="R175" t="s">
        <v>40</v>
      </c>
      <c r="T175" t="s">
        <v>40</v>
      </c>
      <c r="U175" t="s">
        <v>40</v>
      </c>
      <c r="V175" t="s">
        <v>40</v>
      </c>
      <c r="X175" t="s">
        <v>40</v>
      </c>
      <c r="Y175" s="1">
        <v>43591</v>
      </c>
      <c r="Z175" t="s">
        <v>40</v>
      </c>
      <c r="AA175" t="s">
        <v>444</v>
      </c>
      <c r="AB175">
        <v>3.7352884620000002</v>
      </c>
      <c r="AC175">
        <v>19.423500000000001</v>
      </c>
      <c r="AD175" s="1">
        <v>43669</v>
      </c>
      <c r="AE175">
        <v>36</v>
      </c>
      <c r="AF175" t="s">
        <v>518</v>
      </c>
      <c r="AG175">
        <v>4</v>
      </c>
      <c r="AH175" t="s">
        <v>440</v>
      </c>
      <c r="AI175">
        <v>112.49</v>
      </c>
      <c r="AJ175" s="1">
        <v>44510</v>
      </c>
      <c r="AK175">
        <v>8925212844</v>
      </c>
      <c r="AL175">
        <v>88368444</v>
      </c>
      <c r="AM175">
        <v>2.2000000000000001E-3</v>
      </c>
      <c r="AN175">
        <v>42.47</v>
      </c>
      <c r="AO175">
        <v>97.5</v>
      </c>
      <c r="AP175">
        <v>93.67</v>
      </c>
      <c r="AQ175" t="s">
        <v>398</v>
      </c>
      <c r="AR175" t="s">
        <v>46</v>
      </c>
      <c r="AS175">
        <v>-2.1557710891643498</v>
      </c>
      <c r="AT175" t="s">
        <v>35</v>
      </c>
      <c r="AU175" t="s">
        <v>35</v>
      </c>
      <c r="AV175" t="s">
        <v>403</v>
      </c>
      <c r="AW175" t="s">
        <v>40</v>
      </c>
      <c r="AX175" t="s">
        <v>40</v>
      </c>
      <c r="AY175" t="s">
        <v>40</v>
      </c>
      <c r="AZ175" t="s">
        <v>40</v>
      </c>
      <c r="BA175" t="s">
        <v>40</v>
      </c>
      <c r="BB175" t="s">
        <v>40</v>
      </c>
      <c r="BC175" t="s">
        <v>40</v>
      </c>
      <c r="BD175" s="1" t="s">
        <v>40</v>
      </c>
      <c r="BE175" s="1" t="s">
        <v>40</v>
      </c>
      <c r="BF175" s="1" t="s">
        <v>40</v>
      </c>
      <c r="BG175" s="1" t="s">
        <v>40</v>
      </c>
      <c r="BH175" t="s">
        <v>40</v>
      </c>
      <c r="BI175" s="1" t="s">
        <v>1120</v>
      </c>
      <c r="BL175">
        <v>1</v>
      </c>
      <c r="BQ175" t="s">
        <v>1174</v>
      </c>
      <c r="BR175" t="s">
        <v>40</v>
      </c>
    </row>
    <row r="176" spans="1:70" x14ac:dyDescent="0.25">
      <c r="A176" t="s">
        <v>519</v>
      </c>
      <c r="B176">
        <v>2.9927467347730598E-3</v>
      </c>
      <c r="C176" t="e">
        <v>#N/A</v>
      </c>
      <c r="D176">
        <v>1</v>
      </c>
      <c r="E176">
        <v>5.2</v>
      </c>
      <c r="F176" s="1" t="s">
        <v>40</v>
      </c>
      <c r="G176" t="s">
        <v>35</v>
      </c>
      <c r="H176" t="s">
        <v>36</v>
      </c>
      <c r="I176" t="s">
        <v>398</v>
      </c>
      <c r="J176" t="s">
        <v>438</v>
      </c>
      <c r="K176">
        <v>1</v>
      </c>
      <c r="L176">
        <v>63</v>
      </c>
      <c r="M176" s="1" t="s">
        <v>40</v>
      </c>
      <c r="N176" t="s">
        <v>40</v>
      </c>
      <c r="O176" t="s">
        <v>40</v>
      </c>
      <c r="Q176" t="s">
        <v>40</v>
      </c>
      <c r="R176" t="s">
        <v>40</v>
      </c>
      <c r="T176" t="s">
        <v>40</v>
      </c>
      <c r="U176" t="s">
        <v>40</v>
      </c>
      <c r="V176" t="s">
        <v>40</v>
      </c>
      <c r="X176" t="s">
        <v>40</v>
      </c>
      <c r="Y176" s="1">
        <v>43591</v>
      </c>
      <c r="Z176" t="s">
        <v>40</v>
      </c>
      <c r="AA176" t="s">
        <v>444</v>
      </c>
      <c r="AB176">
        <v>2.0727884620000001</v>
      </c>
      <c r="AC176">
        <v>10.778499999999999</v>
      </c>
      <c r="AD176" s="1">
        <v>43672</v>
      </c>
      <c r="AE176">
        <v>0</v>
      </c>
      <c r="AF176" t="s">
        <v>520</v>
      </c>
      <c r="AG176">
        <v>4</v>
      </c>
      <c r="AH176" t="s">
        <v>440</v>
      </c>
      <c r="AI176">
        <v>7.83</v>
      </c>
      <c r="AJ176" s="1">
        <v>44551</v>
      </c>
      <c r="AK176">
        <v>13271327684</v>
      </c>
      <c r="AL176">
        <v>131399284</v>
      </c>
      <c r="AM176">
        <v>42.56</v>
      </c>
      <c r="AN176">
        <v>57.44</v>
      </c>
      <c r="AO176">
        <v>97.63</v>
      </c>
      <c r="AP176">
        <v>93.66</v>
      </c>
      <c r="AQ176" t="s">
        <v>398</v>
      </c>
      <c r="AR176" t="s">
        <v>46</v>
      </c>
      <c r="AS176">
        <v>-2.5226283521925899</v>
      </c>
      <c r="AT176" t="s">
        <v>35</v>
      </c>
      <c r="AU176" t="s">
        <v>35</v>
      </c>
      <c r="AV176" t="s">
        <v>403</v>
      </c>
      <c r="AW176" t="s">
        <v>40</v>
      </c>
      <c r="AX176" t="s">
        <v>40</v>
      </c>
      <c r="AY176" t="s">
        <v>40</v>
      </c>
      <c r="AZ176" t="s">
        <v>40</v>
      </c>
      <c r="BA176" t="s">
        <v>40</v>
      </c>
      <c r="BB176" t="s">
        <v>40</v>
      </c>
      <c r="BC176" t="s">
        <v>40</v>
      </c>
      <c r="BD176" s="1" t="s">
        <v>40</v>
      </c>
      <c r="BE176" s="1" t="s">
        <v>40</v>
      </c>
      <c r="BF176" s="1" t="s">
        <v>40</v>
      </c>
      <c r="BG176" s="1" t="s">
        <v>40</v>
      </c>
      <c r="BH176" t="s">
        <v>40</v>
      </c>
      <c r="BI176" s="1" t="s">
        <v>1120</v>
      </c>
      <c r="BL176">
        <v>1</v>
      </c>
      <c r="BQ176" t="s">
        <v>1174</v>
      </c>
      <c r="BR176" t="s">
        <v>40</v>
      </c>
    </row>
    <row r="177" spans="1:70" x14ac:dyDescent="0.25">
      <c r="A177" t="s">
        <v>521</v>
      </c>
      <c r="B177" s="3">
        <v>9.1754361370475004E-4</v>
      </c>
      <c r="C177" t="e">
        <v>#N/A</v>
      </c>
      <c r="D177">
        <v>1</v>
      </c>
      <c r="E177">
        <v>5</v>
      </c>
      <c r="F177" s="1" t="s">
        <v>40</v>
      </c>
      <c r="G177" t="s">
        <v>35</v>
      </c>
      <c r="H177" t="s">
        <v>36</v>
      </c>
      <c r="I177" t="s">
        <v>398</v>
      </c>
      <c r="J177" t="s">
        <v>438</v>
      </c>
      <c r="K177">
        <v>1</v>
      </c>
      <c r="L177">
        <v>59</v>
      </c>
      <c r="M177" s="1" t="s">
        <v>40</v>
      </c>
      <c r="N177" t="s">
        <v>40</v>
      </c>
      <c r="O177" t="s">
        <v>40</v>
      </c>
      <c r="Q177" t="s">
        <v>40</v>
      </c>
      <c r="R177" t="s">
        <v>40</v>
      </c>
      <c r="T177" t="s">
        <v>40</v>
      </c>
      <c r="U177" t="s">
        <v>40</v>
      </c>
      <c r="V177" t="s">
        <v>40</v>
      </c>
      <c r="X177" t="s">
        <v>40</v>
      </c>
      <c r="Y177" s="1">
        <v>43591</v>
      </c>
      <c r="Z177" t="s">
        <v>40</v>
      </c>
      <c r="AA177" t="s">
        <v>444</v>
      </c>
      <c r="AB177">
        <v>26.733000000000001</v>
      </c>
      <c r="AC177">
        <v>125</v>
      </c>
      <c r="AD177" s="1">
        <v>43672</v>
      </c>
      <c r="AE177">
        <v>0</v>
      </c>
      <c r="AF177" t="s">
        <v>522</v>
      </c>
      <c r="AG177">
        <v>4</v>
      </c>
      <c r="AH177" t="s">
        <v>440</v>
      </c>
      <c r="AI177">
        <v>53.19</v>
      </c>
      <c r="AJ177" s="1">
        <v>44551</v>
      </c>
      <c r="AK177">
        <v>8969404586</v>
      </c>
      <c r="AL177">
        <v>88805986</v>
      </c>
      <c r="AM177">
        <v>41.99</v>
      </c>
      <c r="AN177">
        <v>58.01</v>
      </c>
      <c r="AO177">
        <v>97.56</v>
      </c>
      <c r="AP177">
        <v>93.4</v>
      </c>
      <c r="AQ177" t="s">
        <v>398</v>
      </c>
      <c r="AR177" t="s">
        <v>46</v>
      </c>
      <c r="AS177">
        <v>-3.0369746161628002</v>
      </c>
      <c r="AT177" t="s">
        <v>35</v>
      </c>
      <c r="AU177" t="s">
        <v>35</v>
      </c>
      <c r="AV177" t="s">
        <v>403</v>
      </c>
      <c r="AW177" t="s">
        <v>40</v>
      </c>
      <c r="AX177" t="s">
        <v>40</v>
      </c>
      <c r="AY177" t="s">
        <v>40</v>
      </c>
      <c r="AZ177" t="s">
        <v>40</v>
      </c>
      <c r="BA177" t="s">
        <v>40</v>
      </c>
      <c r="BB177" t="s">
        <v>40</v>
      </c>
      <c r="BC177" t="s">
        <v>40</v>
      </c>
      <c r="BD177" s="1" t="s">
        <v>40</v>
      </c>
      <c r="BE177" s="1" t="s">
        <v>40</v>
      </c>
      <c r="BF177" s="1" t="s">
        <v>40</v>
      </c>
      <c r="BG177" s="1" t="s">
        <v>40</v>
      </c>
      <c r="BH177" t="s">
        <v>40</v>
      </c>
      <c r="BI177" s="1" t="s">
        <v>1120</v>
      </c>
      <c r="BL177">
        <v>1</v>
      </c>
      <c r="BQ177" t="s">
        <v>1174</v>
      </c>
      <c r="BR177" t="s">
        <v>40</v>
      </c>
    </row>
    <row r="178" spans="1:70" x14ac:dyDescent="0.25">
      <c r="A178" t="s">
        <v>523</v>
      </c>
      <c r="B178" s="3">
        <v>5.5860131112782697E-5</v>
      </c>
      <c r="C178" t="e">
        <v>#N/A</v>
      </c>
      <c r="D178">
        <v>1</v>
      </c>
      <c r="E178">
        <v>5.5</v>
      </c>
      <c r="F178" s="1" t="s">
        <v>40</v>
      </c>
      <c r="G178" t="s">
        <v>35</v>
      </c>
      <c r="H178" t="s">
        <v>36</v>
      </c>
      <c r="I178" t="s">
        <v>398</v>
      </c>
      <c r="J178" t="s">
        <v>438</v>
      </c>
      <c r="K178">
        <v>1</v>
      </c>
      <c r="L178">
        <v>51</v>
      </c>
      <c r="M178" s="1" t="s">
        <v>40</v>
      </c>
      <c r="N178" t="s">
        <v>40</v>
      </c>
      <c r="O178" t="s">
        <v>40</v>
      </c>
      <c r="Q178" t="s">
        <v>40</v>
      </c>
      <c r="R178" t="s">
        <v>40</v>
      </c>
      <c r="T178" t="s">
        <v>40</v>
      </c>
      <c r="U178" t="s">
        <v>40</v>
      </c>
      <c r="V178" t="s">
        <v>40</v>
      </c>
      <c r="X178" t="s">
        <v>40</v>
      </c>
      <c r="Y178" s="1">
        <v>43591</v>
      </c>
      <c r="Z178" t="s">
        <v>40</v>
      </c>
      <c r="AA178" t="s">
        <v>444</v>
      </c>
      <c r="AB178">
        <v>1.897818182</v>
      </c>
      <c r="AC178">
        <v>10.438000000000001</v>
      </c>
      <c r="AD178" s="1">
        <v>43682</v>
      </c>
      <c r="AE178">
        <v>56</v>
      </c>
      <c r="AF178" t="s">
        <v>524</v>
      </c>
      <c r="AG178">
        <v>4</v>
      </c>
      <c r="AH178" t="s">
        <v>440</v>
      </c>
      <c r="AI178">
        <v>7.98</v>
      </c>
      <c r="AJ178" s="1">
        <v>44510</v>
      </c>
      <c r="AK178">
        <v>13234709932</v>
      </c>
      <c r="AL178">
        <v>131036732</v>
      </c>
      <c r="AM178">
        <v>7.7399999999999997E-2</v>
      </c>
      <c r="AN178">
        <v>42.22</v>
      </c>
      <c r="AO178">
        <v>97.38</v>
      </c>
      <c r="AP178">
        <v>93.6</v>
      </c>
      <c r="AQ178" t="s">
        <v>398</v>
      </c>
      <c r="AR178" t="s">
        <v>46</v>
      </c>
      <c r="AS178">
        <v>-4.2528737888499597</v>
      </c>
      <c r="AT178" t="s">
        <v>35</v>
      </c>
      <c r="AU178" t="s">
        <v>35</v>
      </c>
      <c r="AV178" t="s">
        <v>403</v>
      </c>
      <c r="AW178" t="s">
        <v>40</v>
      </c>
      <c r="AX178" t="s">
        <v>40</v>
      </c>
      <c r="AY178" t="s">
        <v>40</v>
      </c>
      <c r="AZ178" t="s">
        <v>40</v>
      </c>
      <c r="BA178" t="s">
        <v>40</v>
      </c>
      <c r="BB178" t="s">
        <v>40</v>
      </c>
      <c r="BC178" t="s">
        <v>40</v>
      </c>
      <c r="BD178" s="1" t="s">
        <v>40</v>
      </c>
      <c r="BE178" s="1" t="s">
        <v>40</v>
      </c>
      <c r="BF178" s="1" t="s">
        <v>40</v>
      </c>
      <c r="BG178" s="1" t="s">
        <v>40</v>
      </c>
      <c r="BH178" t="s">
        <v>40</v>
      </c>
      <c r="BI178" s="1" t="s">
        <v>1120</v>
      </c>
      <c r="BL178">
        <v>1</v>
      </c>
      <c r="BQ178" t="s">
        <v>1174</v>
      </c>
      <c r="BR178" t="s">
        <v>40</v>
      </c>
    </row>
    <row r="179" spans="1:70" x14ac:dyDescent="0.25">
      <c r="A179" t="s">
        <v>525</v>
      </c>
      <c r="B179">
        <v>0.57448778606446904</v>
      </c>
      <c r="C179" t="e">
        <v>#N/A</v>
      </c>
      <c r="D179">
        <v>1</v>
      </c>
      <c r="E179">
        <v>5.4</v>
      </c>
      <c r="F179" s="1" t="s">
        <v>40</v>
      </c>
      <c r="G179" t="s">
        <v>35</v>
      </c>
      <c r="H179" t="s">
        <v>36</v>
      </c>
      <c r="I179" t="s">
        <v>398</v>
      </c>
      <c r="J179" t="s">
        <v>438</v>
      </c>
      <c r="K179">
        <v>1</v>
      </c>
      <c r="L179">
        <v>54</v>
      </c>
      <c r="M179" s="1" t="s">
        <v>40</v>
      </c>
      <c r="N179" t="s">
        <v>40</v>
      </c>
      <c r="O179" t="s">
        <v>40</v>
      </c>
      <c r="Q179" t="s">
        <v>40</v>
      </c>
      <c r="R179" t="s">
        <v>40</v>
      </c>
      <c r="T179" t="s">
        <v>40</v>
      </c>
      <c r="U179" t="s">
        <v>40</v>
      </c>
      <c r="V179" t="s">
        <v>40</v>
      </c>
      <c r="X179" t="s">
        <v>40</v>
      </c>
      <c r="Y179" s="1">
        <v>43591</v>
      </c>
      <c r="Z179" t="s">
        <v>40</v>
      </c>
      <c r="AA179" t="s">
        <v>444</v>
      </c>
      <c r="AB179">
        <v>2.2491666669999999</v>
      </c>
      <c r="AC179">
        <v>12.1455</v>
      </c>
      <c r="AD179" s="1">
        <v>43682</v>
      </c>
      <c r="AE179">
        <v>56</v>
      </c>
      <c r="AF179" t="s">
        <v>526</v>
      </c>
      <c r="AG179">
        <v>4</v>
      </c>
      <c r="AH179" t="s">
        <v>440</v>
      </c>
      <c r="AI179">
        <v>9.0399999999999991</v>
      </c>
      <c r="AJ179" s="1">
        <v>44510</v>
      </c>
      <c r="AK179">
        <v>11649882168</v>
      </c>
      <c r="AL179">
        <v>115345368</v>
      </c>
      <c r="AM179">
        <v>7.85E-2</v>
      </c>
      <c r="AN179">
        <v>41.73</v>
      </c>
      <c r="AO179">
        <v>97.41</v>
      </c>
      <c r="AP179">
        <v>93.69</v>
      </c>
      <c r="AQ179" t="s">
        <v>398</v>
      </c>
      <c r="AR179" t="s">
        <v>46</v>
      </c>
      <c r="AS179">
        <v>0.13036876915397599</v>
      </c>
      <c r="AT179" t="s">
        <v>35</v>
      </c>
      <c r="AU179" t="s">
        <v>35</v>
      </c>
      <c r="AV179" t="s">
        <v>403</v>
      </c>
      <c r="AW179" t="s">
        <v>40</v>
      </c>
      <c r="AX179" t="s">
        <v>40</v>
      </c>
      <c r="AY179" t="s">
        <v>40</v>
      </c>
      <c r="AZ179" t="s">
        <v>40</v>
      </c>
      <c r="BA179" t="s">
        <v>40</v>
      </c>
      <c r="BB179" t="s">
        <v>40</v>
      </c>
      <c r="BC179" t="s">
        <v>40</v>
      </c>
      <c r="BD179" s="1" t="s">
        <v>40</v>
      </c>
      <c r="BE179" s="1" t="s">
        <v>40</v>
      </c>
      <c r="BF179" s="1" t="s">
        <v>40</v>
      </c>
      <c r="BG179" s="1" t="s">
        <v>40</v>
      </c>
      <c r="BH179" t="s">
        <v>40</v>
      </c>
      <c r="BI179" s="1" t="s">
        <v>1120</v>
      </c>
      <c r="BL179">
        <v>1</v>
      </c>
      <c r="BQ179" t="s">
        <v>1174</v>
      </c>
      <c r="BR179" t="s">
        <v>40</v>
      </c>
    </row>
    <row r="180" spans="1:70" x14ac:dyDescent="0.25">
      <c r="A180" t="s">
        <v>527</v>
      </c>
      <c r="B180" s="3">
        <v>4.2309256395427002E-4</v>
      </c>
      <c r="C180" t="e">
        <v>#N/A</v>
      </c>
      <c r="D180">
        <v>1</v>
      </c>
      <c r="E180">
        <v>5</v>
      </c>
      <c r="F180" s="1" t="s">
        <v>40</v>
      </c>
      <c r="G180" t="s">
        <v>35</v>
      </c>
      <c r="H180" t="s">
        <v>36</v>
      </c>
      <c r="I180" t="s">
        <v>398</v>
      </c>
      <c r="J180" t="s">
        <v>438</v>
      </c>
      <c r="K180">
        <v>2</v>
      </c>
      <c r="L180">
        <v>60</v>
      </c>
      <c r="M180" s="1" t="s">
        <v>40</v>
      </c>
      <c r="N180" t="s">
        <v>40</v>
      </c>
      <c r="O180" t="s">
        <v>40</v>
      </c>
      <c r="Q180" t="s">
        <v>40</v>
      </c>
      <c r="R180" t="s">
        <v>40</v>
      </c>
      <c r="T180" t="s">
        <v>40</v>
      </c>
      <c r="U180" t="s">
        <v>40</v>
      </c>
      <c r="V180" t="s">
        <v>40</v>
      </c>
      <c r="X180" t="s">
        <v>40</v>
      </c>
      <c r="Y180" s="1">
        <v>43591</v>
      </c>
      <c r="Z180" t="s">
        <v>40</v>
      </c>
      <c r="AA180" t="s">
        <v>444</v>
      </c>
      <c r="AB180">
        <v>5.5457999999999998</v>
      </c>
      <c r="AC180">
        <v>27.728999999999999</v>
      </c>
      <c r="AD180" s="1">
        <v>43682</v>
      </c>
      <c r="AE180">
        <v>56</v>
      </c>
      <c r="AF180" t="s">
        <v>528</v>
      </c>
      <c r="AG180">
        <v>4</v>
      </c>
      <c r="AH180" t="s">
        <v>440</v>
      </c>
      <c r="AI180">
        <v>13.97</v>
      </c>
      <c r="AJ180" s="1">
        <v>44510</v>
      </c>
      <c r="AK180">
        <v>8311066588</v>
      </c>
      <c r="AL180">
        <v>82287788</v>
      </c>
      <c r="AM180">
        <v>7.8399999999999997E-2</v>
      </c>
      <c r="AN180">
        <v>42.45</v>
      </c>
      <c r="AO180">
        <v>97.61</v>
      </c>
      <c r="AP180">
        <v>93.94</v>
      </c>
      <c r="AQ180" t="s">
        <v>398</v>
      </c>
      <c r="AR180" t="s">
        <v>53</v>
      </c>
      <c r="AS180">
        <v>-3.3733808218784298</v>
      </c>
      <c r="AT180" t="s">
        <v>35</v>
      </c>
      <c r="AU180" t="s">
        <v>35</v>
      </c>
      <c r="AV180" t="s">
        <v>410</v>
      </c>
      <c r="AW180" t="s">
        <v>40</v>
      </c>
      <c r="AX180" t="s">
        <v>40</v>
      </c>
      <c r="AY180" t="s">
        <v>40</v>
      </c>
      <c r="AZ180" t="s">
        <v>40</v>
      </c>
      <c r="BA180" t="s">
        <v>40</v>
      </c>
      <c r="BB180" t="s">
        <v>40</v>
      </c>
      <c r="BC180" t="s">
        <v>40</v>
      </c>
      <c r="BD180" s="1" t="s">
        <v>40</v>
      </c>
      <c r="BE180" s="1" t="s">
        <v>40</v>
      </c>
      <c r="BF180" s="1" t="s">
        <v>40</v>
      </c>
      <c r="BG180" s="1" t="s">
        <v>40</v>
      </c>
      <c r="BH180" t="s">
        <v>40</v>
      </c>
      <c r="BI180" s="1" t="s">
        <v>1120</v>
      </c>
      <c r="BL180">
        <v>1</v>
      </c>
      <c r="BQ180" t="s">
        <v>1174</v>
      </c>
      <c r="BR180" t="s">
        <v>40</v>
      </c>
    </row>
    <row r="181" spans="1:70" x14ac:dyDescent="0.25">
      <c r="A181" t="s">
        <v>529</v>
      </c>
      <c r="B181">
        <v>6.2878633927947502E-3</v>
      </c>
      <c r="C181" t="e">
        <v>#N/A</v>
      </c>
      <c r="D181">
        <v>1</v>
      </c>
      <c r="E181">
        <v>5.0999999999999996</v>
      </c>
      <c r="F181" s="1" t="s">
        <v>40</v>
      </c>
      <c r="G181" t="s">
        <v>35</v>
      </c>
      <c r="H181" t="s">
        <v>36</v>
      </c>
      <c r="I181" t="s">
        <v>398</v>
      </c>
      <c r="J181" t="s">
        <v>438</v>
      </c>
      <c r="K181">
        <v>2</v>
      </c>
      <c r="L181">
        <v>63</v>
      </c>
      <c r="M181" s="1" t="s">
        <v>40</v>
      </c>
      <c r="N181" t="s">
        <v>40</v>
      </c>
      <c r="O181" t="s">
        <v>40</v>
      </c>
      <c r="Q181" t="s">
        <v>40</v>
      </c>
      <c r="R181" t="s">
        <v>40</v>
      </c>
      <c r="T181" t="s">
        <v>40</v>
      </c>
      <c r="U181" t="s">
        <v>40</v>
      </c>
      <c r="V181" t="s">
        <v>40</v>
      </c>
      <c r="X181" t="s">
        <v>40</v>
      </c>
      <c r="Y181" s="1">
        <v>43591</v>
      </c>
      <c r="Z181" t="s">
        <v>40</v>
      </c>
      <c r="AA181" t="s">
        <v>444</v>
      </c>
      <c r="AB181">
        <v>8.866078431</v>
      </c>
      <c r="AC181">
        <v>45.216999999999999</v>
      </c>
      <c r="AD181" s="1">
        <v>43682</v>
      </c>
      <c r="AE181">
        <v>56</v>
      </c>
      <c r="AF181" t="s">
        <v>530</v>
      </c>
      <c r="AG181">
        <v>4</v>
      </c>
      <c r="AH181" t="s">
        <v>440</v>
      </c>
      <c r="AI181">
        <v>34.130000000000003</v>
      </c>
      <c r="AJ181" s="1">
        <v>44510</v>
      </c>
      <c r="AK181">
        <v>10704535096</v>
      </c>
      <c r="AL181">
        <v>105985496</v>
      </c>
      <c r="AM181">
        <v>7.8200000000000006E-2</v>
      </c>
      <c r="AN181">
        <v>42.74</v>
      </c>
      <c r="AO181">
        <v>97.61</v>
      </c>
      <c r="AP181">
        <v>93.8</v>
      </c>
      <c r="AQ181" t="s">
        <v>398</v>
      </c>
      <c r="AR181" t="s">
        <v>53</v>
      </c>
      <c r="AS181">
        <v>-2.1987574962129499</v>
      </c>
      <c r="AT181" t="s">
        <v>35</v>
      </c>
      <c r="AU181" t="s">
        <v>35</v>
      </c>
      <c r="AV181" t="s">
        <v>410</v>
      </c>
      <c r="AW181" t="s">
        <v>40</v>
      </c>
      <c r="AX181" t="s">
        <v>40</v>
      </c>
      <c r="AY181" t="s">
        <v>40</v>
      </c>
      <c r="AZ181" t="s">
        <v>40</v>
      </c>
      <c r="BA181" t="s">
        <v>40</v>
      </c>
      <c r="BB181" t="s">
        <v>40</v>
      </c>
      <c r="BC181" t="s">
        <v>40</v>
      </c>
      <c r="BD181" s="1" t="s">
        <v>40</v>
      </c>
      <c r="BE181" s="1" t="s">
        <v>40</v>
      </c>
      <c r="BF181" s="1" t="s">
        <v>40</v>
      </c>
      <c r="BG181" s="1" t="s">
        <v>40</v>
      </c>
      <c r="BH181" t="s">
        <v>40</v>
      </c>
      <c r="BI181" s="1" t="s">
        <v>1120</v>
      </c>
      <c r="BL181">
        <v>1</v>
      </c>
      <c r="BQ181" t="s">
        <v>1174</v>
      </c>
      <c r="BR181" t="s">
        <v>40</v>
      </c>
    </row>
    <row r="182" spans="1:70" x14ac:dyDescent="0.25">
      <c r="A182" t="s">
        <v>531</v>
      </c>
      <c r="B182">
        <v>1.08800888584723E-2</v>
      </c>
      <c r="C182" t="e">
        <v>#N/A</v>
      </c>
      <c r="D182">
        <v>1</v>
      </c>
      <c r="E182">
        <v>4.5</v>
      </c>
      <c r="F182" s="1" t="s">
        <v>40</v>
      </c>
      <c r="G182" t="s">
        <v>35</v>
      </c>
      <c r="H182" t="s">
        <v>36</v>
      </c>
      <c r="I182" t="s">
        <v>398</v>
      </c>
      <c r="J182" t="s">
        <v>438</v>
      </c>
      <c r="K182">
        <v>1</v>
      </c>
      <c r="L182">
        <v>61</v>
      </c>
      <c r="M182" s="1" t="s">
        <v>40</v>
      </c>
      <c r="N182" t="s">
        <v>40</v>
      </c>
      <c r="O182" t="s">
        <v>40</v>
      </c>
      <c r="Q182" t="s">
        <v>40</v>
      </c>
      <c r="R182" t="s">
        <v>40</v>
      </c>
      <c r="T182" t="s">
        <v>40</v>
      </c>
      <c r="U182" t="s">
        <v>40</v>
      </c>
      <c r="V182" t="s">
        <v>40</v>
      </c>
      <c r="X182" t="s">
        <v>40</v>
      </c>
      <c r="Y182" s="1">
        <v>43616</v>
      </c>
      <c r="Z182" t="s">
        <v>40</v>
      </c>
      <c r="AA182" t="s">
        <v>444</v>
      </c>
      <c r="AB182">
        <v>16.928000000000001</v>
      </c>
      <c r="AC182">
        <v>76.176000000000002</v>
      </c>
      <c r="AD182" s="1">
        <v>43682</v>
      </c>
      <c r="AE182">
        <v>56</v>
      </c>
      <c r="AF182" t="s">
        <v>532</v>
      </c>
      <c r="AG182">
        <v>4</v>
      </c>
      <c r="AH182" t="s">
        <v>440</v>
      </c>
      <c r="AI182">
        <v>10.95</v>
      </c>
      <c r="AJ182" s="1">
        <v>44510</v>
      </c>
      <c r="AK182">
        <v>8014895602</v>
      </c>
      <c r="AL182">
        <v>79355402</v>
      </c>
      <c r="AM182">
        <v>7.8E-2</v>
      </c>
      <c r="AN182">
        <v>41.7</v>
      </c>
      <c r="AO182">
        <v>97.68</v>
      </c>
      <c r="AP182">
        <v>94.09</v>
      </c>
      <c r="AQ182" t="s">
        <v>398</v>
      </c>
      <c r="AR182" t="s">
        <v>46</v>
      </c>
      <c r="AS182">
        <v>-1.9586165020769</v>
      </c>
      <c r="AT182" t="s">
        <v>35</v>
      </c>
      <c r="AU182" t="s">
        <v>35</v>
      </c>
      <c r="AV182" t="s">
        <v>403</v>
      </c>
      <c r="AW182" t="s">
        <v>40</v>
      </c>
      <c r="AX182" t="s">
        <v>40</v>
      </c>
      <c r="AY182" t="s">
        <v>40</v>
      </c>
      <c r="AZ182" t="s">
        <v>40</v>
      </c>
      <c r="BA182" t="s">
        <v>40</v>
      </c>
      <c r="BB182" t="s">
        <v>40</v>
      </c>
      <c r="BC182" t="s">
        <v>40</v>
      </c>
      <c r="BD182" s="1" t="s">
        <v>40</v>
      </c>
      <c r="BE182" s="1" t="s">
        <v>40</v>
      </c>
      <c r="BF182" s="1" t="s">
        <v>40</v>
      </c>
      <c r="BG182" s="1" t="s">
        <v>40</v>
      </c>
      <c r="BH182" t="s">
        <v>40</v>
      </c>
      <c r="BI182" s="1" t="s">
        <v>1120</v>
      </c>
      <c r="BL182">
        <v>1</v>
      </c>
      <c r="BQ182" t="s">
        <v>1174</v>
      </c>
      <c r="BR182" t="s">
        <v>40</v>
      </c>
    </row>
    <row r="183" spans="1:70" x14ac:dyDescent="0.25">
      <c r="A183" t="s">
        <v>533</v>
      </c>
      <c r="B183" s="3">
        <v>8.66852795365251E-5</v>
      </c>
      <c r="C183" t="e">
        <v>#N/A</v>
      </c>
      <c r="D183">
        <v>1</v>
      </c>
      <c r="E183">
        <v>4.2</v>
      </c>
      <c r="F183" s="1" t="s">
        <v>40</v>
      </c>
      <c r="G183" t="s">
        <v>35</v>
      </c>
      <c r="H183" t="s">
        <v>36</v>
      </c>
      <c r="I183" t="s">
        <v>398</v>
      </c>
      <c r="J183" t="s">
        <v>438</v>
      </c>
      <c r="K183">
        <v>2</v>
      </c>
      <c r="L183">
        <v>73</v>
      </c>
      <c r="M183" s="1" t="s">
        <v>40</v>
      </c>
      <c r="N183" t="s">
        <v>40</v>
      </c>
      <c r="O183" t="s">
        <v>40</v>
      </c>
      <c r="Q183" t="s">
        <v>40</v>
      </c>
      <c r="R183" t="s">
        <v>40</v>
      </c>
      <c r="T183" t="s">
        <v>40</v>
      </c>
      <c r="U183" t="s">
        <v>40</v>
      </c>
      <c r="V183" t="s">
        <v>40</v>
      </c>
      <c r="X183" t="s">
        <v>40</v>
      </c>
      <c r="Y183" s="1">
        <v>43616</v>
      </c>
      <c r="Z183" t="s">
        <v>40</v>
      </c>
      <c r="AA183" t="s">
        <v>444</v>
      </c>
      <c r="AB183">
        <v>33.535238100000001</v>
      </c>
      <c r="AC183">
        <v>140.84800000000001</v>
      </c>
      <c r="AD183" s="1">
        <v>43762</v>
      </c>
      <c r="AE183" t="s">
        <v>534</v>
      </c>
      <c r="AF183" t="s">
        <v>535</v>
      </c>
      <c r="AG183">
        <v>4</v>
      </c>
      <c r="AH183" t="s">
        <v>440</v>
      </c>
      <c r="AI183">
        <v>19.920000000000002</v>
      </c>
      <c r="AJ183" s="1">
        <v>44551</v>
      </c>
      <c r="AK183">
        <v>9789801730</v>
      </c>
      <c r="AL183">
        <v>96928730</v>
      </c>
      <c r="AM183">
        <v>40.83</v>
      </c>
      <c r="AN183">
        <v>59.17</v>
      </c>
      <c r="AO183">
        <v>97.52</v>
      </c>
      <c r="AP183">
        <v>93.36</v>
      </c>
      <c r="AQ183" t="s">
        <v>398</v>
      </c>
      <c r="AR183" t="s">
        <v>53</v>
      </c>
      <c r="AS183">
        <v>-4.0620169974233296</v>
      </c>
      <c r="AT183" t="s">
        <v>35</v>
      </c>
      <c r="AU183" t="s">
        <v>35</v>
      </c>
      <c r="AV183" t="s">
        <v>410</v>
      </c>
      <c r="AW183" t="s">
        <v>40</v>
      </c>
      <c r="AX183" t="s">
        <v>40</v>
      </c>
      <c r="AY183" t="s">
        <v>40</v>
      </c>
      <c r="AZ183" t="s">
        <v>40</v>
      </c>
      <c r="BA183" t="s">
        <v>40</v>
      </c>
      <c r="BB183" t="s">
        <v>40</v>
      </c>
      <c r="BC183" t="s">
        <v>40</v>
      </c>
      <c r="BD183" s="1" t="s">
        <v>40</v>
      </c>
      <c r="BE183" s="1" t="s">
        <v>40</v>
      </c>
      <c r="BF183" s="1" t="s">
        <v>40</v>
      </c>
      <c r="BG183" s="1" t="s">
        <v>40</v>
      </c>
      <c r="BH183" t="s">
        <v>40</v>
      </c>
      <c r="BI183" s="1" t="s">
        <v>1120</v>
      </c>
      <c r="BL183">
        <v>1</v>
      </c>
      <c r="BQ183" t="s">
        <v>1174</v>
      </c>
      <c r="BR183" t="s">
        <v>40</v>
      </c>
    </row>
    <row r="184" spans="1:70" x14ac:dyDescent="0.25">
      <c r="A184" t="s">
        <v>536</v>
      </c>
      <c r="B184">
        <v>2.9240111473228501E-2</v>
      </c>
      <c r="C184" t="e">
        <v>#N/A</v>
      </c>
      <c r="D184">
        <v>1</v>
      </c>
      <c r="E184">
        <v>4.2</v>
      </c>
      <c r="F184" s="1" t="s">
        <v>40</v>
      </c>
      <c r="G184" t="s">
        <v>35</v>
      </c>
      <c r="H184" t="s">
        <v>36</v>
      </c>
      <c r="I184" t="s">
        <v>398</v>
      </c>
      <c r="J184" t="s">
        <v>438</v>
      </c>
      <c r="K184">
        <v>2</v>
      </c>
      <c r="L184">
        <v>66</v>
      </c>
      <c r="M184" s="1" t="s">
        <v>40</v>
      </c>
      <c r="N184" t="s">
        <v>40</v>
      </c>
      <c r="O184" t="s">
        <v>40</v>
      </c>
      <c r="Q184" t="s">
        <v>40</v>
      </c>
      <c r="R184" t="s">
        <v>40</v>
      </c>
      <c r="T184" t="s">
        <v>40</v>
      </c>
      <c r="U184" t="s">
        <v>40</v>
      </c>
      <c r="V184" t="s">
        <v>40</v>
      </c>
      <c r="X184" t="s">
        <v>40</v>
      </c>
      <c r="Y184" s="1">
        <v>43616</v>
      </c>
      <c r="Z184" t="s">
        <v>40</v>
      </c>
      <c r="AA184" t="s">
        <v>444</v>
      </c>
      <c r="AB184">
        <v>26.248333330000001</v>
      </c>
      <c r="AC184">
        <v>110.24299999999999</v>
      </c>
      <c r="AD184" s="1">
        <v>43683</v>
      </c>
      <c r="AE184">
        <v>67</v>
      </c>
      <c r="AF184" t="s">
        <v>537</v>
      </c>
      <c r="AG184">
        <v>4</v>
      </c>
      <c r="AH184" t="s">
        <v>538</v>
      </c>
      <c r="AI184">
        <v>12.87</v>
      </c>
      <c r="AJ184" s="1">
        <v>44510</v>
      </c>
      <c r="AK184">
        <v>8997094746</v>
      </c>
      <c r="AL184">
        <v>89080146</v>
      </c>
      <c r="AM184">
        <v>7.9299999999999995E-2</v>
      </c>
      <c r="AN184">
        <v>41.79</v>
      </c>
      <c r="AO184">
        <v>97.62</v>
      </c>
      <c r="AP184">
        <v>93.82</v>
      </c>
      <c r="AQ184" t="s">
        <v>398</v>
      </c>
      <c r="AR184" t="s">
        <v>53</v>
      </c>
      <c r="AS184">
        <v>-1.52113279916125</v>
      </c>
      <c r="AT184" t="s">
        <v>35</v>
      </c>
      <c r="AU184" t="s">
        <v>35</v>
      </c>
      <c r="AV184" t="s">
        <v>410</v>
      </c>
      <c r="AW184" t="s">
        <v>40</v>
      </c>
      <c r="AX184" t="s">
        <v>40</v>
      </c>
      <c r="AY184" t="s">
        <v>40</v>
      </c>
      <c r="AZ184" t="s">
        <v>40</v>
      </c>
      <c r="BA184" t="s">
        <v>40</v>
      </c>
      <c r="BB184" t="s">
        <v>40</v>
      </c>
      <c r="BC184" t="s">
        <v>40</v>
      </c>
      <c r="BD184" s="1" t="s">
        <v>40</v>
      </c>
      <c r="BE184" s="1" t="s">
        <v>40</v>
      </c>
      <c r="BF184" s="1" t="s">
        <v>40</v>
      </c>
      <c r="BG184" s="1" t="s">
        <v>40</v>
      </c>
      <c r="BH184" t="s">
        <v>40</v>
      </c>
      <c r="BI184" s="1" t="s">
        <v>1120</v>
      </c>
      <c r="BL184">
        <v>1</v>
      </c>
      <c r="BQ184" t="s">
        <v>1174</v>
      </c>
      <c r="BR184" t="s">
        <v>40</v>
      </c>
    </row>
    <row r="185" spans="1:70" x14ac:dyDescent="0.25">
      <c r="A185" t="s">
        <v>539</v>
      </c>
      <c r="B185">
        <v>1.42032184680125E-2</v>
      </c>
      <c r="C185" t="e">
        <v>#N/A</v>
      </c>
      <c r="D185">
        <v>1</v>
      </c>
      <c r="E185">
        <v>4</v>
      </c>
      <c r="F185" s="1" t="s">
        <v>40</v>
      </c>
      <c r="G185" t="s">
        <v>35</v>
      </c>
      <c r="H185" t="s">
        <v>36</v>
      </c>
      <c r="I185" t="s">
        <v>398</v>
      </c>
      <c r="J185" t="s">
        <v>438</v>
      </c>
      <c r="K185">
        <v>2</v>
      </c>
      <c r="L185">
        <v>50</v>
      </c>
      <c r="M185" s="1" t="s">
        <v>40</v>
      </c>
      <c r="N185" t="s">
        <v>40</v>
      </c>
      <c r="O185" t="s">
        <v>40</v>
      </c>
      <c r="Q185" t="s">
        <v>40</v>
      </c>
      <c r="R185" t="s">
        <v>40</v>
      </c>
      <c r="T185" t="s">
        <v>40</v>
      </c>
      <c r="U185" t="s">
        <v>40</v>
      </c>
      <c r="V185" t="s">
        <v>40</v>
      </c>
      <c r="X185" t="s">
        <v>40</v>
      </c>
      <c r="Y185" s="1">
        <v>43616</v>
      </c>
      <c r="Z185" t="s">
        <v>40</v>
      </c>
      <c r="AA185" t="s">
        <v>444</v>
      </c>
      <c r="AB185">
        <v>24.032125000000001</v>
      </c>
      <c r="AC185">
        <v>96.128500000000003</v>
      </c>
      <c r="AD185" s="1">
        <v>43683</v>
      </c>
      <c r="AE185">
        <v>67</v>
      </c>
      <c r="AF185" t="s">
        <v>540</v>
      </c>
      <c r="AG185">
        <v>4</v>
      </c>
      <c r="AH185" t="s">
        <v>538</v>
      </c>
      <c r="AI185">
        <v>13.36</v>
      </c>
      <c r="AJ185" s="1">
        <v>44510</v>
      </c>
      <c r="AK185">
        <v>8406187378</v>
      </c>
      <c r="AL185">
        <v>83229578</v>
      </c>
      <c r="AM185">
        <v>7.8399999999999997E-2</v>
      </c>
      <c r="AN185">
        <v>41.49</v>
      </c>
      <c r="AO185">
        <v>97.62</v>
      </c>
      <c r="AP185">
        <v>93.96</v>
      </c>
      <c r="AQ185" t="s">
        <v>398</v>
      </c>
      <c r="AR185" t="s">
        <v>53</v>
      </c>
      <c r="AS185">
        <v>-1.8414006286828699</v>
      </c>
      <c r="AT185" t="s">
        <v>35</v>
      </c>
      <c r="AU185" t="s">
        <v>35</v>
      </c>
      <c r="AV185" t="s">
        <v>410</v>
      </c>
      <c r="AW185" t="s">
        <v>40</v>
      </c>
      <c r="AX185" t="s">
        <v>40</v>
      </c>
      <c r="AY185" t="s">
        <v>40</v>
      </c>
      <c r="AZ185" t="s">
        <v>40</v>
      </c>
      <c r="BA185" t="s">
        <v>40</v>
      </c>
      <c r="BB185" t="s">
        <v>40</v>
      </c>
      <c r="BC185" t="s">
        <v>40</v>
      </c>
      <c r="BD185" s="1" t="s">
        <v>40</v>
      </c>
      <c r="BE185" s="1" t="s">
        <v>40</v>
      </c>
      <c r="BF185" s="1" t="s">
        <v>40</v>
      </c>
      <c r="BG185" s="1" t="s">
        <v>40</v>
      </c>
      <c r="BH185" t="s">
        <v>40</v>
      </c>
      <c r="BI185" s="1" t="s">
        <v>1120</v>
      </c>
      <c r="BL185">
        <v>1</v>
      </c>
      <c r="BQ185" t="s">
        <v>1174</v>
      </c>
      <c r="BR185" t="s">
        <v>40</v>
      </c>
    </row>
    <row r="186" spans="1:70" x14ac:dyDescent="0.25">
      <c r="A186" t="s">
        <v>541</v>
      </c>
      <c r="B186" s="3">
        <v>6.5409536895930998E-4</v>
      </c>
      <c r="C186" t="e">
        <v>#N/A</v>
      </c>
      <c r="D186">
        <v>1</v>
      </c>
      <c r="E186">
        <v>4.3</v>
      </c>
      <c r="F186" s="1" t="s">
        <v>40</v>
      </c>
      <c r="G186" t="s">
        <v>35</v>
      </c>
      <c r="H186" t="s">
        <v>36</v>
      </c>
      <c r="I186" t="s">
        <v>398</v>
      </c>
      <c r="J186" t="s">
        <v>438</v>
      </c>
      <c r="K186">
        <v>1</v>
      </c>
      <c r="L186">
        <v>51</v>
      </c>
      <c r="M186" s="1" t="s">
        <v>40</v>
      </c>
      <c r="N186" t="s">
        <v>40</v>
      </c>
      <c r="O186" t="s">
        <v>40</v>
      </c>
      <c r="Q186" t="s">
        <v>40</v>
      </c>
      <c r="R186" t="s">
        <v>40</v>
      </c>
      <c r="T186" t="s">
        <v>40</v>
      </c>
      <c r="U186" t="s">
        <v>40</v>
      </c>
      <c r="V186" t="s">
        <v>40</v>
      </c>
      <c r="X186" t="s">
        <v>40</v>
      </c>
      <c r="Y186" s="1">
        <v>43616</v>
      </c>
      <c r="Z186" t="s">
        <v>40</v>
      </c>
      <c r="AA186" t="s">
        <v>444</v>
      </c>
      <c r="AB186">
        <v>15.313139530000001</v>
      </c>
      <c r="AC186">
        <v>65.846500000000006</v>
      </c>
      <c r="AD186" s="1">
        <v>43684</v>
      </c>
      <c r="AE186" t="s">
        <v>542</v>
      </c>
      <c r="AF186" t="s">
        <v>420</v>
      </c>
      <c r="AG186">
        <v>4</v>
      </c>
      <c r="AH186" t="s">
        <v>538</v>
      </c>
      <c r="AI186">
        <v>8.9</v>
      </c>
      <c r="AJ186" s="1">
        <v>44551</v>
      </c>
      <c r="AK186">
        <v>10459973090</v>
      </c>
      <c r="AL186">
        <v>103564090</v>
      </c>
      <c r="AM186">
        <v>41.47</v>
      </c>
      <c r="AN186">
        <v>58.53</v>
      </c>
      <c r="AO186">
        <v>97.4</v>
      </c>
      <c r="AP186">
        <v>93.22</v>
      </c>
      <c r="AQ186" t="s">
        <v>398</v>
      </c>
      <c r="AR186" t="s">
        <v>46</v>
      </c>
      <c r="AS186">
        <v>-3.1840747627379198</v>
      </c>
      <c r="AT186" t="s">
        <v>35</v>
      </c>
      <c r="AU186" t="s">
        <v>35</v>
      </c>
      <c r="AV186" t="s">
        <v>403</v>
      </c>
      <c r="AW186" t="s">
        <v>40</v>
      </c>
      <c r="AX186" t="s">
        <v>40</v>
      </c>
      <c r="AY186" t="s">
        <v>40</v>
      </c>
      <c r="AZ186" t="s">
        <v>40</v>
      </c>
      <c r="BA186" t="s">
        <v>40</v>
      </c>
      <c r="BB186" t="s">
        <v>40</v>
      </c>
      <c r="BC186" t="s">
        <v>40</v>
      </c>
      <c r="BD186" s="1" t="s">
        <v>40</v>
      </c>
      <c r="BE186" s="1" t="s">
        <v>40</v>
      </c>
      <c r="BF186" s="1" t="s">
        <v>40</v>
      </c>
      <c r="BG186" s="1" t="s">
        <v>40</v>
      </c>
      <c r="BH186" t="s">
        <v>40</v>
      </c>
      <c r="BI186" s="1" t="s">
        <v>1120</v>
      </c>
      <c r="BL186">
        <v>1</v>
      </c>
      <c r="BQ186" t="s">
        <v>1174</v>
      </c>
      <c r="BR186" t="s">
        <v>40</v>
      </c>
    </row>
    <row r="187" spans="1:70" x14ac:dyDescent="0.25">
      <c r="A187" t="s">
        <v>543</v>
      </c>
      <c r="B187">
        <v>1.0696785973110599E-2</v>
      </c>
      <c r="C187" t="e">
        <v>#N/A</v>
      </c>
      <c r="D187">
        <v>1</v>
      </c>
      <c r="E187">
        <v>3.2</v>
      </c>
      <c r="F187" s="1" t="s">
        <v>40</v>
      </c>
      <c r="G187" t="s">
        <v>35</v>
      </c>
      <c r="H187" t="s">
        <v>36</v>
      </c>
      <c r="I187" t="s">
        <v>398</v>
      </c>
      <c r="J187" t="s">
        <v>438</v>
      </c>
      <c r="K187">
        <v>2</v>
      </c>
      <c r="L187">
        <v>63</v>
      </c>
      <c r="M187" s="1" t="s">
        <v>40</v>
      </c>
      <c r="N187" t="s">
        <v>40</v>
      </c>
      <c r="O187" t="s">
        <v>40</v>
      </c>
      <c r="Q187" t="s">
        <v>40</v>
      </c>
      <c r="R187" t="s">
        <v>40</v>
      </c>
      <c r="T187" t="s">
        <v>40</v>
      </c>
      <c r="U187" t="s">
        <v>40</v>
      </c>
      <c r="V187" t="s">
        <v>40</v>
      </c>
      <c r="X187" t="s">
        <v>40</v>
      </c>
      <c r="Y187" s="1">
        <v>43616</v>
      </c>
      <c r="Z187" t="s">
        <v>40</v>
      </c>
      <c r="AA187" t="s">
        <v>444</v>
      </c>
      <c r="AB187">
        <v>21.77296875</v>
      </c>
      <c r="AC187">
        <v>69.673500000000004</v>
      </c>
      <c r="AD187" s="1">
        <v>43684</v>
      </c>
      <c r="AE187">
        <v>71</v>
      </c>
      <c r="AF187" t="s">
        <v>422</v>
      </c>
      <c r="AG187">
        <v>4</v>
      </c>
      <c r="AH187" t="s">
        <v>538</v>
      </c>
      <c r="AI187">
        <v>9.1300000000000008</v>
      </c>
      <c r="AJ187" s="1">
        <v>44510</v>
      </c>
      <c r="AK187">
        <v>8534831886</v>
      </c>
      <c r="AL187">
        <v>84503286</v>
      </c>
      <c r="AM187">
        <v>2.2000000000000001E-3</v>
      </c>
      <c r="AN187">
        <v>42.17</v>
      </c>
      <c r="AO187">
        <v>97.38</v>
      </c>
      <c r="AP187">
        <v>93.49</v>
      </c>
      <c r="AQ187" t="s">
        <v>398</v>
      </c>
      <c r="AR187" t="s">
        <v>53</v>
      </c>
      <c r="AS187">
        <v>-1.9660761137062901</v>
      </c>
      <c r="AT187" t="s">
        <v>35</v>
      </c>
      <c r="AU187" t="s">
        <v>35</v>
      </c>
      <c r="AV187" t="s">
        <v>410</v>
      </c>
      <c r="AW187" t="s">
        <v>40</v>
      </c>
      <c r="AX187" t="s">
        <v>40</v>
      </c>
      <c r="AY187" t="s">
        <v>40</v>
      </c>
      <c r="AZ187" t="s">
        <v>40</v>
      </c>
      <c r="BA187" t="s">
        <v>40</v>
      </c>
      <c r="BB187" t="s">
        <v>40</v>
      </c>
      <c r="BC187" t="s">
        <v>40</v>
      </c>
      <c r="BD187" s="1" t="s">
        <v>40</v>
      </c>
      <c r="BE187" s="1" t="s">
        <v>40</v>
      </c>
      <c r="BF187" s="1" t="s">
        <v>40</v>
      </c>
      <c r="BG187" s="1" t="s">
        <v>40</v>
      </c>
      <c r="BH187" t="s">
        <v>40</v>
      </c>
      <c r="BI187" s="1" t="s">
        <v>1120</v>
      </c>
      <c r="BL187">
        <v>1</v>
      </c>
      <c r="BQ187" t="s">
        <v>1174</v>
      </c>
      <c r="BR187" t="s">
        <v>40</v>
      </c>
    </row>
    <row r="188" spans="1:70" x14ac:dyDescent="0.25">
      <c r="A188" t="s">
        <v>544</v>
      </c>
      <c r="B188" s="3">
        <v>1.6578971222910001E-4</v>
      </c>
      <c r="C188" t="e">
        <v>#N/A</v>
      </c>
      <c r="D188">
        <v>1</v>
      </c>
      <c r="E188">
        <v>4.0999999999999996</v>
      </c>
      <c r="F188" s="1" t="s">
        <v>40</v>
      </c>
      <c r="G188" t="s">
        <v>35</v>
      </c>
      <c r="H188" t="s">
        <v>36</v>
      </c>
      <c r="I188" t="s">
        <v>398</v>
      </c>
      <c r="J188" t="s">
        <v>438</v>
      </c>
      <c r="K188">
        <v>2</v>
      </c>
      <c r="L188">
        <v>61</v>
      </c>
      <c r="M188" s="1" t="s">
        <v>40</v>
      </c>
      <c r="N188" t="s">
        <v>40</v>
      </c>
      <c r="O188" t="s">
        <v>40</v>
      </c>
      <c r="Q188" t="s">
        <v>40</v>
      </c>
      <c r="R188" t="s">
        <v>40</v>
      </c>
      <c r="T188" t="s">
        <v>40</v>
      </c>
      <c r="U188" t="s">
        <v>40</v>
      </c>
      <c r="V188" t="s">
        <v>40</v>
      </c>
      <c r="X188" t="s">
        <v>40</v>
      </c>
      <c r="Y188" s="1">
        <v>43616</v>
      </c>
      <c r="Z188" t="s">
        <v>40</v>
      </c>
      <c r="AA188" t="s">
        <v>444</v>
      </c>
      <c r="AB188">
        <v>7.9662195120000003</v>
      </c>
      <c r="AC188">
        <v>32.661499999999997</v>
      </c>
      <c r="AD188" s="1">
        <v>43684</v>
      </c>
      <c r="AE188">
        <v>71</v>
      </c>
      <c r="AF188" t="s">
        <v>545</v>
      </c>
      <c r="AG188">
        <v>4</v>
      </c>
      <c r="AH188" t="s">
        <v>538</v>
      </c>
      <c r="AI188">
        <v>14.51</v>
      </c>
      <c r="AJ188" s="1">
        <v>44510</v>
      </c>
      <c r="AK188">
        <v>8055410338</v>
      </c>
      <c r="AL188">
        <v>79756538</v>
      </c>
      <c r="AM188">
        <v>2.3E-3</v>
      </c>
      <c r="AN188">
        <v>41.62</v>
      </c>
      <c r="AO188">
        <v>97.53</v>
      </c>
      <c r="AP188">
        <v>93.61</v>
      </c>
      <c r="AQ188" t="s">
        <v>398</v>
      </c>
      <c r="AR188" t="s">
        <v>53</v>
      </c>
      <c r="AS188">
        <v>-3.78037041475605</v>
      </c>
      <c r="AT188" t="s">
        <v>35</v>
      </c>
      <c r="AU188" t="s">
        <v>35</v>
      </c>
      <c r="AV188" t="s">
        <v>410</v>
      </c>
      <c r="AW188" t="s">
        <v>40</v>
      </c>
      <c r="AX188" t="s">
        <v>40</v>
      </c>
      <c r="AY188" t="s">
        <v>40</v>
      </c>
      <c r="AZ188" t="s">
        <v>40</v>
      </c>
      <c r="BA188" t="s">
        <v>40</v>
      </c>
      <c r="BB188" t="s">
        <v>40</v>
      </c>
      <c r="BC188" t="s">
        <v>40</v>
      </c>
      <c r="BD188" s="1" t="s">
        <v>40</v>
      </c>
      <c r="BE188" s="1" t="s">
        <v>40</v>
      </c>
      <c r="BF188" s="1" t="s">
        <v>40</v>
      </c>
      <c r="BG188" s="1" t="s">
        <v>40</v>
      </c>
      <c r="BH188" t="s">
        <v>40</v>
      </c>
      <c r="BI188" s="1" t="s">
        <v>1120</v>
      </c>
      <c r="BL188">
        <v>1</v>
      </c>
      <c r="BQ188" t="s">
        <v>1174</v>
      </c>
      <c r="BR188" t="s">
        <v>40</v>
      </c>
    </row>
    <row r="189" spans="1:70" x14ac:dyDescent="0.25">
      <c r="A189" t="s">
        <v>546</v>
      </c>
      <c r="B189">
        <v>2.25350882944042E-3</v>
      </c>
      <c r="C189" t="e">
        <v>#N/A</v>
      </c>
      <c r="D189">
        <v>1</v>
      </c>
      <c r="E189">
        <v>4.5</v>
      </c>
      <c r="F189" s="1" t="s">
        <v>40</v>
      </c>
      <c r="G189" t="s">
        <v>35</v>
      </c>
      <c r="H189" t="s">
        <v>36</v>
      </c>
      <c r="I189" t="s">
        <v>398</v>
      </c>
      <c r="J189" t="s">
        <v>438</v>
      </c>
      <c r="K189">
        <v>2</v>
      </c>
      <c r="L189">
        <v>67</v>
      </c>
      <c r="M189" s="1" t="s">
        <v>40</v>
      </c>
      <c r="N189" t="s">
        <v>40</v>
      </c>
      <c r="O189" t="s">
        <v>40</v>
      </c>
      <c r="Q189" t="s">
        <v>40</v>
      </c>
      <c r="R189" t="s">
        <v>40</v>
      </c>
      <c r="T189" t="s">
        <v>40</v>
      </c>
      <c r="U189" t="s">
        <v>40</v>
      </c>
      <c r="V189" t="s">
        <v>40</v>
      </c>
      <c r="X189" t="s">
        <v>40</v>
      </c>
      <c r="Y189" s="1">
        <v>43616</v>
      </c>
      <c r="Z189" t="s">
        <v>40</v>
      </c>
      <c r="AA189" t="s">
        <v>444</v>
      </c>
      <c r="AB189">
        <v>12.04611111</v>
      </c>
      <c r="AC189">
        <v>54.207500000000003</v>
      </c>
      <c r="AD189" s="1">
        <v>43684</v>
      </c>
      <c r="AE189">
        <v>71</v>
      </c>
      <c r="AF189" t="s">
        <v>547</v>
      </c>
      <c r="AG189">
        <v>4</v>
      </c>
      <c r="AH189" t="s">
        <v>538</v>
      </c>
      <c r="AI189">
        <v>25.84</v>
      </c>
      <c r="AJ189" s="1">
        <v>44510</v>
      </c>
      <c r="AK189">
        <v>10922056372</v>
      </c>
      <c r="AL189">
        <v>108139172</v>
      </c>
      <c r="AM189">
        <v>2.3E-3</v>
      </c>
      <c r="AN189">
        <v>41.77</v>
      </c>
      <c r="AO189">
        <v>97.63</v>
      </c>
      <c r="AP189">
        <v>93.78</v>
      </c>
      <c r="AQ189" t="s">
        <v>398</v>
      </c>
      <c r="AR189" t="s">
        <v>53</v>
      </c>
      <c r="AS189">
        <v>-2.6461609451384098</v>
      </c>
      <c r="AT189" t="s">
        <v>35</v>
      </c>
      <c r="AU189" t="s">
        <v>35</v>
      </c>
      <c r="AV189" t="s">
        <v>410</v>
      </c>
      <c r="AW189" t="s">
        <v>40</v>
      </c>
      <c r="AX189" t="s">
        <v>40</v>
      </c>
      <c r="AY189" t="s">
        <v>40</v>
      </c>
      <c r="AZ189" t="s">
        <v>40</v>
      </c>
      <c r="BA189" t="s">
        <v>40</v>
      </c>
      <c r="BB189" t="s">
        <v>40</v>
      </c>
      <c r="BC189" t="s">
        <v>40</v>
      </c>
      <c r="BD189" s="1" t="s">
        <v>40</v>
      </c>
      <c r="BE189" s="1" t="s">
        <v>40</v>
      </c>
      <c r="BF189" s="1" t="s">
        <v>40</v>
      </c>
      <c r="BG189" s="1" t="s">
        <v>40</v>
      </c>
      <c r="BH189" t="s">
        <v>40</v>
      </c>
      <c r="BI189" s="1" t="s">
        <v>1120</v>
      </c>
      <c r="BL189">
        <v>1</v>
      </c>
      <c r="BQ189" t="s">
        <v>1174</v>
      </c>
      <c r="BR189" t="s">
        <v>40</v>
      </c>
    </row>
    <row r="190" spans="1:70" x14ac:dyDescent="0.25">
      <c r="A190" t="s">
        <v>548</v>
      </c>
      <c r="B190" s="3">
        <v>9.1276911295285E-4</v>
      </c>
      <c r="C190" t="e">
        <v>#N/A</v>
      </c>
      <c r="D190">
        <v>1</v>
      </c>
      <c r="E190">
        <v>4.2</v>
      </c>
      <c r="F190" s="1" t="s">
        <v>40</v>
      </c>
      <c r="G190" t="s">
        <v>35</v>
      </c>
      <c r="H190" t="s">
        <v>36</v>
      </c>
      <c r="I190" t="s">
        <v>398</v>
      </c>
      <c r="J190" t="s">
        <v>438</v>
      </c>
      <c r="K190">
        <v>2</v>
      </c>
      <c r="L190">
        <v>75</v>
      </c>
      <c r="M190" s="1" t="s">
        <v>40</v>
      </c>
      <c r="N190" t="s">
        <v>40</v>
      </c>
      <c r="O190" t="s">
        <v>40</v>
      </c>
      <c r="Q190" t="s">
        <v>40</v>
      </c>
      <c r="R190" t="s">
        <v>40</v>
      </c>
      <c r="T190" t="s">
        <v>40</v>
      </c>
      <c r="U190" t="s">
        <v>40</v>
      </c>
      <c r="V190" t="s">
        <v>40</v>
      </c>
      <c r="X190" t="s">
        <v>40</v>
      </c>
      <c r="Y190" s="1">
        <v>43616</v>
      </c>
      <c r="Z190" t="s">
        <v>40</v>
      </c>
      <c r="AA190" t="s">
        <v>444</v>
      </c>
      <c r="AB190">
        <v>4.8440476190000004</v>
      </c>
      <c r="AC190">
        <v>20.344999999999999</v>
      </c>
      <c r="AD190" s="1">
        <v>43685</v>
      </c>
      <c r="AE190" t="s">
        <v>549</v>
      </c>
      <c r="AF190" t="s">
        <v>510</v>
      </c>
      <c r="AG190">
        <v>4</v>
      </c>
      <c r="AH190" t="s">
        <v>550</v>
      </c>
      <c r="AI190">
        <v>7.37</v>
      </c>
      <c r="AJ190" s="1">
        <v>44551</v>
      </c>
      <c r="AK190">
        <v>7790341292</v>
      </c>
      <c r="AL190">
        <v>77132092</v>
      </c>
      <c r="AM190">
        <v>42.54</v>
      </c>
      <c r="AN190">
        <v>57.46</v>
      </c>
      <c r="AO190">
        <v>97.36</v>
      </c>
      <c r="AP190">
        <v>93.34</v>
      </c>
      <c r="AQ190" t="s">
        <v>398</v>
      </c>
      <c r="AR190" t="s">
        <v>53</v>
      </c>
      <c r="AS190">
        <v>-3.0392424727474499</v>
      </c>
      <c r="AT190" t="s">
        <v>35</v>
      </c>
      <c r="AU190" t="s">
        <v>35</v>
      </c>
      <c r="AV190" t="s">
        <v>410</v>
      </c>
      <c r="AW190" t="s">
        <v>40</v>
      </c>
      <c r="AX190" t="s">
        <v>40</v>
      </c>
      <c r="AY190" t="s">
        <v>40</v>
      </c>
      <c r="AZ190" t="s">
        <v>40</v>
      </c>
      <c r="BA190" t="s">
        <v>40</v>
      </c>
      <c r="BB190" t="s">
        <v>40</v>
      </c>
      <c r="BC190" t="s">
        <v>40</v>
      </c>
      <c r="BD190" s="1" t="s">
        <v>40</v>
      </c>
      <c r="BE190" s="1" t="s">
        <v>40</v>
      </c>
      <c r="BF190" s="1" t="s">
        <v>40</v>
      </c>
      <c r="BG190" s="1" t="s">
        <v>40</v>
      </c>
      <c r="BH190" t="s">
        <v>40</v>
      </c>
      <c r="BI190" s="1" t="s">
        <v>1120</v>
      </c>
      <c r="BL190">
        <v>1</v>
      </c>
      <c r="BQ190" t="s">
        <v>1174</v>
      </c>
      <c r="BR190" t="s">
        <v>40</v>
      </c>
    </row>
    <row r="191" spans="1:70" x14ac:dyDescent="0.25">
      <c r="A191" t="s">
        <v>551</v>
      </c>
      <c r="B191" s="3">
        <v>2.1355328504991001E-4</v>
      </c>
      <c r="C191" t="e">
        <v>#N/A</v>
      </c>
      <c r="D191">
        <v>1</v>
      </c>
      <c r="E191">
        <v>4.4000000000000004</v>
      </c>
      <c r="F191" s="1" t="s">
        <v>40</v>
      </c>
      <c r="G191" t="s">
        <v>35</v>
      </c>
      <c r="H191" t="s">
        <v>36</v>
      </c>
      <c r="I191" t="s">
        <v>398</v>
      </c>
      <c r="J191" t="s">
        <v>438</v>
      </c>
      <c r="K191">
        <v>1</v>
      </c>
      <c r="L191">
        <v>51</v>
      </c>
      <c r="M191" s="1" t="s">
        <v>40</v>
      </c>
      <c r="N191" t="s">
        <v>40</v>
      </c>
      <c r="O191" t="s">
        <v>40</v>
      </c>
      <c r="Q191" t="s">
        <v>40</v>
      </c>
      <c r="R191" t="s">
        <v>40</v>
      </c>
      <c r="T191" t="s">
        <v>40</v>
      </c>
      <c r="U191" t="s">
        <v>40</v>
      </c>
      <c r="V191" t="s">
        <v>40</v>
      </c>
      <c r="X191" t="s">
        <v>40</v>
      </c>
      <c r="Y191" s="1">
        <v>43616</v>
      </c>
      <c r="Z191" t="s">
        <v>40</v>
      </c>
      <c r="AA191" t="s">
        <v>444</v>
      </c>
      <c r="AB191">
        <v>7.4403409089999997</v>
      </c>
      <c r="AC191">
        <v>32.737499999999997</v>
      </c>
      <c r="AD191" s="1">
        <v>43685</v>
      </c>
      <c r="AE191" t="s">
        <v>549</v>
      </c>
      <c r="AF191" t="s">
        <v>512</v>
      </c>
      <c r="AG191">
        <v>4</v>
      </c>
      <c r="AH191" t="s">
        <v>550</v>
      </c>
      <c r="AI191">
        <v>12.81</v>
      </c>
      <c r="AJ191" s="1">
        <v>44551</v>
      </c>
      <c r="AK191">
        <v>16741922610</v>
      </c>
      <c r="AL191">
        <v>165761610</v>
      </c>
      <c r="AM191">
        <v>42.23</v>
      </c>
      <c r="AN191">
        <v>57.77</v>
      </c>
      <c r="AO191">
        <v>97.39</v>
      </c>
      <c r="AP191">
        <v>93.2</v>
      </c>
      <c r="AQ191" t="s">
        <v>398</v>
      </c>
      <c r="AR191" t="s">
        <v>46</v>
      </c>
      <c r="AS191">
        <v>-3.6704009885979598</v>
      </c>
      <c r="AT191" t="s">
        <v>35</v>
      </c>
      <c r="AU191" t="s">
        <v>35</v>
      </c>
      <c r="AV191" t="s">
        <v>403</v>
      </c>
      <c r="AW191" t="s">
        <v>40</v>
      </c>
      <c r="AX191" t="s">
        <v>40</v>
      </c>
      <c r="AY191" t="s">
        <v>40</v>
      </c>
      <c r="AZ191" t="s">
        <v>40</v>
      </c>
      <c r="BA191" t="s">
        <v>40</v>
      </c>
      <c r="BB191" t="s">
        <v>40</v>
      </c>
      <c r="BC191" t="s">
        <v>40</v>
      </c>
      <c r="BD191" s="1" t="s">
        <v>40</v>
      </c>
      <c r="BE191" s="1" t="s">
        <v>40</v>
      </c>
      <c r="BF191" s="1" t="s">
        <v>40</v>
      </c>
      <c r="BG191" s="1" t="s">
        <v>40</v>
      </c>
      <c r="BH191" t="s">
        <v>40</v>
      </c>
      <c r="BI191" s="1" t="s">
        <v>1120</v>
      </c>
      <c r="BL191">
        <v>1</v>
      </c>
      <c r="BQ191" t="s">
        <v>1174</v>
      </c>
      <c r="BR191" t="s">
        <v>40</v>
      </c>
    </row>
    <row r="192" spans="1:70" x14ac:dyDescent="0.25">
      <c r="A192" t="s">
        <v>552</v>
      </c>
      <c r="B192" s="3">
        <v>3.105395159412E-4</v>
      </c>
      <c r="C192" t="e">
        <v>#N/A</v>
      </c>
      <c r="D192">
        <v>1</v>
      </c>
      <c r="E192">
        <v>4.2</v>
      </c>
      <c r="F192" s="1" t="s">
        <v>40</v>
      </c>
      <c r="G192" t="s">
        <v>35</v>
      </c>
      <c r="H192" t="s">
        <v>36</v>
      </c>
      <c r="I192" t="s">
        <v>398</v>
      </c>
      <c r="J192" t="s">
        <v>438</v>
      </c>
      <c r="K192">
        <v>1</v>
      </c>
      <c r="L192">
        <v>61</v>
      </c>
      <c r="M192" s="1" t="s">
        <v>40</v>
      </c>
      <c r="N192" t="s">
        <v>40</v>
      </c>
      <c r="O192" t="s">
        <v>40</v>
      </c>
      <c r="Q192" t="s">
        <v>40</v>
      </c>
      <c r="R192" t="s">
        <v>40</v>
      </c>
      <c r="T192" t="s">
        <v>40</v>
      </c>
      <c r="U192" t="s">
        <v>40</v>
      </c>
      <c r="V192" t="s">
        <v>40</v>
      </c>
      <c r="X192" t="s">
        <v>40</v>
      </c>
      <c r="Y192" s="1">
        <v>43616</v>
      </c>
      <c r="Z192" t="s">
        <v>40</v>
      </c>
      <c r="AA192" t="s">
        <v>444</v>
      </c>
      <c r="AB192">
        <v>6.7094047620000001</v>
      </c>
      <c r="AC192">
        <v>28.179500000000001</v>
      </c>
      <c r="AD192" s="1">
        <v>43685</v>
      </c>
      <c r="AE192" t="s">
        <v>549</v>
      </c>
      <c r="AF192" t="s">
        <v>514</v>
      </c>
      <c r="AG192">
        <v>4</v>
      </c>
      <c r="AH192" t="s">
        <v>550</v>
      </c>
      <c r="AI192">
        <v>14.54</v>
      </c>
      <c r="AJ192" s="1">
        <v>44551</v>
      </c>
      <c r="AK192">
        <v>7567697094</v>
      </c>
      <c r="AL192">
        <v>74927694</v>
      </c>
      <c r="AM192">
        <v>42.45</v>
      </c>
      <c r="AN192">
        <v>57.55</v>
      </c>
      <c r="AO192">
        <v>97.35</v>
      </c>
      <c r="AP192">
        <v>92.97</v>
      </c>
      <c r="AQ192" t="s">
        <v>398</v>
      </c>
      <c r="AR192" t="s">
        <v>46</v>
      </c>
      <c r="AS192">
        <v>-3.5077482417518402</v>
      </c>
      <c r="AT192" t="s">
        <v>35</v>
      </c>
      <c r="AU192" t="s">
        <v>35</v>
      </c>
      <c r="AV192" t="s">
        <v>403</v>
      </c>
      <c r="AW192" t="s">
        <v>40</v>
      </c>
      <c r="AX192" t="s">
        <v>40</v>
      </c>
      <c r="AY192" t="s">
        <v>40</v>
      </c>
      <c r="AZ192" t="s">
        <v>40</v>
      </c>
      <c r="BA192" t="s">
        <v>40</v>
      </c>
      <c r="BB192" t="s">
        <v>40</v>
      </c>
      <c r="BC192" t="s">
        <v>40</v>
      </c>
      <c r="BD192" s="1" t="s">
        <v>40</v>
      </c>
      <c r="BE192" s="1" t="s">
        <v>40</v>
      </c>
      <c r="BF192" s="1" t="s">
        <v>40</v>
      </c>
      <c r="BG192" s="1" t="s">
        <v>40</v>
      </c>
      <c r="BH192" t="s">
        <v>40</v>
      </c>
      <c r="BI192" s="1" t="s">
        <v>1120</v>
      </c>
      <c r="BL192">
        <v>1</v>
      </c>
      <c r="BQ192" t="s">
        <v>1174</v>
      </c>
      <c r="BR192" t="s">
        <v>40</v>
      </c>
    </row>
    <row r="193" spans="1:70" x14ac:dyDescent="0.25">
      <c r="A193" t="s">
        <v>553</v>
      </c>
      <c r="B193">
        <v>1.1053494105943701E-2</v>
      </c>
      <c r="C193" t="e">
        <v>#N/A</v>
      </c>
      <c r="D193">
        <v>1</v>
      </c>
      <c r="E193">
        <v>4.2</v>
      </c>
      <c r="F193" s="1" t="s">
        <v>40</v>
      </c>
      <c r="G193" t="s">
        <v>35</v>
      </c>
      <c r="H193" t="s">
        <v>36</v>
      </c>
      <c r="I193" t="s">
        <v>398</v>
      </c>
      <c r="J193" t="s">
        <v>438</v>
      </c>
      <c r="K193">
        <v>2</v>
      </c>
      <c r="L193">
        <v>50</v>
      </c>
      <c r="M193" s="1" t="s">
        <v>40</v>
      </c>
      <c r="N193" t="s">
        <v>40</v>
      </c>
      <c r="O193" t="s">
        <v>40</v>
      </c>
      <c r="Q193" t="s">
        <v>40</v>
      </c>
      <c r="R193" t="s">
        <v>40</v>
      </c>
      <c r="T193" t="s">
        <v>40</v>
      </c>
      <c r="U193" t="s">
        <v>40</v>
      </c>
      <c r="V193" t="s">
        <v>40</v>
      </c>
      <c r="X193" t="s">
        <v>40</v>
      </c>
      <c r="Y193" s="1">
        <v>43616</v>
      </c>
      <c r="Z193" t="s">
        <v>40</v>
      </c>
      <c r="AA193" t="s">
        <v>444</v>
      </c>
      <c r="AB193">
        <v>4.4333333330000002</v>
      </c>
      <c r="AC193">
        <v>18.62</v>
      </c>
      <c r="AD193" s="1">
        <v>43685</v>
      </c>
      <c r="AE193" t="s">
        <v>549</v>
      </c>
      <c r="AF193" t="s">
        <v>516</v>
      </c>
      <c r="AG193">
        <v>4</v>
      </c>
      <c r="AH193" t="s">
        <v>550</v>
      </c>
      <c r="AI193">
        <v>4.96</v>
      </c>
      <c r="AJ193" s="1">
        <v>44551</v>
      </c>
      <c r="AK193">
        <v>10440161940</v>
      </c>
      <c r="AL193">
        <v>103367940</v>
      </c>
      <c r="AM193">
        <v>42.32</v>
      </c>
      <c r="AN193">
        <v>57.68</v>
      </c>
      <c r="AO193">
        <v>96.73</v>
      </c>
      <c r="AP193">
        <v>92.23</v>
      </c>
      <c r="AQ193" t="s">
        <v>398</v>
      </c>
      <c r="AR193" t="s">
        <v>53</v>
      </c>
      <c r="AS193">
        <v>-1.9516732163707</v>
      </c>
      <c r="AT193" t="s">
        <v>35</v>
      </c>
      <c r="AU193" t="s">
        <v>35</v>
      </c>
      <c r="AV193" t="s">
        <v>410</v>
      </c>
      <c r="AW193" t="s">
        <v>40</v>
      </c>
      <c r="AX193" t="s">
        <v>40</v>
      </c>
      <c r="AY193" t="s">
        <v>40</v>
      </c>
      <c r="AZ193" t="s">
        <v>40</v>
      </c>
      <c r="BA193" t="s">
        <v>40</v>
      </c>
      <c r="BB193" t="s">
        <v>40</v>
      </c>
      <c r="BC193" t="s">
        <v>40</v>
      </c>
      <c r="BD193" s="1" t="s">
        <v>40</v>
      </c>
      <c r="BE193" s="1" t="s">
        <v>40</v>
      </c>
      <c r="BF193" s="1" t="s">
        <v>40</v>
      </c>
      <c r="BG193" s="1" t="s">
        <v>40</v>
      </c>
      <c r="BH193" t="s">
        <v>40</v>
      </c>
      <c r="BI193" s="1" t="s">
        <v>1120</v>
      </c>
      <c r="BL193">
        <v>1</v>
      </c>
      <c r="BQ193" t="s">
        <v>1174</v>
      </c>
      <c r="BR193" t="s">
        <v>40</v>
      </c>
    </row>
    <row r="194" spans="1:70" x14ac:dyDescent="0.25">
      <c r="A194" t="s">
        <v>554</v>
      </c>
      <c r="B194" s="3">
        <v>3.7521132544430998E-4</v>
      </c>
      <c r="C194" t="e">
        <v>#N/A</v>
      </c>
      <c r="D194">
        <v>1</v>
      </c>
      <c r="E194">
        <v>4.0999999999999996</v>
      </c>
      <c r="F194" s="1" t="s">
        <v>40</v>
      </c>
      <c r="G194" t="s">
        <v>35</v>
      </c>
      <c r="H194" t="s">
        <v>36</v>
      </c>
      <c r="I194" t="s">
        <v>398</v>
      </c>
      <c r="J194" t="s">
        <v>438</v>
      </c>
      <c r="K194">
        <v>2</v>
      </c>
      <c r="L194">
        <v>52</v>
      </c>
      <c r="M194" s="1" t="s">
        <v>40</v>
      </c>
      <c r="N194" t="s">
        <v>40</v>
      </c>
      <c r="O194" t="s">
        <v>40</v>
      </c>
      <c r="Q194" t="s">
        <v>40</v>
      </c>
      <c r="R194" t="s">
        <v>40</v>
      </c>
      <c r="T194" t="s">
        <v>40</v>
      </c>
      <c r="U194" t="s">
        <v>40</v>
      </c>
      <c r="V194" t="s">
        <v>40</v>
      </c>
      <c r="X194" t="s">
        <v>40</v>
      </c>
      <c r="Y194" s="1">
        <v>43616</v>
      </c>
      <c r="Z194" t="s">
        <v>40</v>
      </c>
      <c r="AA194" t="s">
        <v>444</v>
      </c>
      <c r="AB194">
        <v>3.3086585369999999</v>
      </c>
      <c r="AC194">
        <v>13.5655</v>
      </c>
      <c r="AD194" s="1">
        <v>43685</v>
      </c>
      <c r="AE194" t="s">
        <v>549</v>
      </c>
      <c r="AF194" t="s">
        <v>518</v>
      </c>
      <c r="AG194">
        <v>4</v>
      </c>
      <c r="AH194" t="s">
        <v>550</v>
      </c>
      <c r="AI194">
        <v>5.99</v>
      </c>
      <c r="AJ194" s="1">
        <v>44551</v>
      </c>
      <c r="AK194">
        <v>6353802132</v>
      </c>
      <c r="AL194">
        <v>62908932</v>
      </c>
      <c r="AM194">
        <v>42.27</v>
      </c>
      <c r="AN194">
        <v>57.73</v>
      </c>
      <c r="AO194">
        <v>97.37</v>
      </c>
      <c r="AP194">
        <v>93.03</v>
      </c>
      <c r="AQ194" t="s">
        <v>398</v>
      </c>
      <c r="AR194" t="s">
        <v>53</v>
      </c>
      <c r="AS194">
        <v>-3.42556107848789</v>
      </c>
      <c r="AT194" t="s">
        <v>35</v>
      </c>
      <c r="AU194" t="s">
        <v>35</v>
      </c>
      <c r="AV194" t="s">
        <v>410</v>
      </c>
      <c r="AW194" t="s">
        <v>40</v>
      </c>
      <c r="AX194" t="s">
        <v>40</v>
      </c>
      <c r="AY194" t="s">
        <v>40</v>
      </c>
      <c r="AZ194" t="s">
        <v>40</v>
      </c>
      <c r="BA194" t="s">
        <v>40</v>
      </c>
      <c r="BB194" t="s">
        <v>40</v>
      </c>
      <c r="BC194" t="s">
        <v>40</v>
      </c>
      <c r="BD194" s="1" t="s">
        <v>40</v>
      </c>
      <c r="BE194" s="1" t="s">
        <v>40</v>
      </c>
      <c r="BF194" s="1" t="s">
        <v>40</v>
      </c>
      <c r="BG194" s="1" t="s">
        <v>40</v>
      </c>
      <c r="BH194" t="s">
        <v>40</v>
      </c>
      <c r="BI194" s="1" t="s">
        <v>1120</v>
      </c>
      <c r="BL194">
        <v>1</v>
      </c>
      <c r="BQ194" t="s">
        <v>1174</v>
      </c>
      <c r="BR194" t="s">
        <v>40</v>
      </c>
    </row>
    <row r="195" spans="1:70" x14ac:dyDescent="0.25">
      <c r="A195" t="s">
        <v>555</v>
      </c>
      <c r="B195">
        <v>3.5600031951176198E-2</v>
      </c>
      <c r="C195" t="e">
        <v>#N/A</v>
      </c>
      <c r="D195">
        <v>1</v>
      </c>
      <c r="E195">
        <v>4</v>
      </c>
      <c r="F195" s="1" t="s">
        <v>40</v>
      </c>
      <c r="G195" t="s">
        <v>35</v>
      </c>
      <c r="H195" t="s">
        <v>36</v>
      </c>
      <c r="I195" t="s">
        <v>398</v>
      </c>
      <c r="J195" t="s">
        <v>438</v>
      </c>
      <c r="K195">
        <v>1</v>
      </c>
      <c r="L195">
        <v>50</v>
      </c>
      <c r="M195" s="1" t="s">
        <v>40</v>
      </c>
      <c r="N195" t="s">
        <v>40</v>
      </c>
      <c r="O195" t="s">
        <v>40</v>
      </c>
      <c r="Q195" t="s">
        <v>40</v>
      </c>
      <c r="R195" t="s">
        <v>40</v>
      </c>
      <c r="T195" t="s">
        <v>40</v>
      </c>
      <c r="U195" t="s">
        <v>40</v>
      </c>
      <c r="V195" t="s">
        <v>40</v>
      </c>
      <c r="X195" t="s">
        <v>40</v>
      </c>
      <c r="Y195" s="1">
        <v>43616</v>
      </c>
      <c r="Z195" t="s">
        <v>40</v>
      </c>
      <c r="AA195" t="s">
        <v>444</v>
      </c>
      <c r="AB195">
        <v>3.7131249999999998</v>
      </c>
      <c r="AC195">
        <v>14.852499999999999</v>
      </c>
      <c r="AD195" s="1">
        <v>43685</v>
      </c>
      <c r="AE195">
        <v>0</v>
      </c>
      <c r="AF195" t="s">
        <v>556</v>
      </c>
      <c r="AG195">
        <v>4</v>
      </c>
      <c r="AH195" t="s">
        <v>440</v>
      </c>
      <c r="AI195">
        <v>7.84</v>
      </c>
      <c r="AJ195" s="1">
        <v>44551</v>
      </c>
      <c r="AK195">
        <v>11306486006</v>
      </c>
      <c r="AL195">
        <v>111945406</v>
      </c>
      <c r="AM195">
        <v>42.34</v>
      </c>
      <c r="AN195">
        <v>57.66</v>
      </c>
      <c r="AO195">
        <v>96.98</v>
      </c>
      <c r="AP195">
        <v>92.84</v>
      </c>
      <c r="AQ195" t="s">
        <v>398</v>
      </c>
      <c r="AR195" t="s">
        <v>46</v>
      </c>
      <c r="AS195">
        <v>-1.43280679956282</v>
      </c>
      <c r="AT195" t="s">
        <v>35</v>
      </c>
      <c r="AU195" t="s">
        <v>35</v>
      </c>
      <c r="AV195" t="s">
        <v>403</v>
      </c>
      <c r="AW195" t="s">
        <v>40</v>
      </c>
      <c r="AX195" t="s">
        <v>40</v>
      </c>
      <c r="AY195" t="s">
        <v>40</v>
      </c>
      <c r="AZ195" t="s">
        <v>40</v>
      </c>
      <c r="BA195" t="s">
        <v>40</v>
      </c>
      <c r="BB195" t="s">
        <v>40</v>
      </c>
      <c r="BC195" t="s">
        <v>40</v>
      </c>
      <c r="BD195" s="1" t="s">
        <v>40</v>
      </c>
      <c r="BE195" s="1" t="s">
        <v>40</v>
      </c>
      <c r="BF195" s="1" t="s">
        <v>40</v>
      </c>
      <c r="BG195" s="1" t="s">
        <v>40</v>
      </c>
      <c r="BH195" t="s">
        <v>40</v>
      </c>
      <c r="BI195" s="1" t="s">
        <v>1120</v>
      </c>
      <c r="BL195">
        <v>1</v>
      </c>
      <c r="BQ195" t="s">
        <v>1174</v>
      </c>
      <c r="BR195" t="s">
        <v>40</v>
      </c>
    </row>
    <row r="196" spans="1:70" x14ac:dyDescent="0.25">
      <c r="A196" t="s">
        <v>557</v>
      </c>
      <c r="B196" s="3">
        <v>8.3025071992200996E-4</v>
      </c>
      <c r="C196" t="e">
        <v>#N/A</v>
      </c>
      <c r="D196">
        <v>1</v>
      </c>
      <c r="E196">
        <v>4.2</v>
      </c>
      <c r="F196" s="1" t="s">
        <v>40</v>
      </c>
      <c r="G196" t="s">
        <v>35</v>
      </c>
      <c r="H196" t="s">
        <v>36</v>
      </c>
      <c r="I196" t="s">
        <v>398</v>
      </c>
      <c r="J196" t="s">
        <v>438</v>
      </c>
      <c r="K196">
        <v>2</v>
      </c>
      <c r="L196">
        <v>54</v>
      </c>
      <c r="M196" s="1" t="s">
        <v>40</v>
      </c>
      <c r="N196" t="s">
        <v>40</v>
      </c>
      <c r="O196" t="s">
        <v>40</v>
      </c>
      <c r="Q196" t="s">
        <v>40</v>
      </c>
      <c r="R196" t="s">
        <v>40</v>
      </c>
      <c r="T196" t="s">
        <v>40</v>
      </c>
      <c r="U196" t="s">
        <v>40</v>
      </c>
      <c r="V196" t="s">
        <v>40</v>
      </c>
      <c r="X196" t="s">
        <v>40</v>
      </c>
      <c r="Y196" s="1">
        <v>43616</v>
      </c>
      <c r="Z196" t="s">
        <v>40</v>
      </c>
      <c r="AA196" t="s">
        <v>444</v>
      </c>
      <c r="AB196">
        <v>11.148571430000001</v>
      </c>
      <c r="AC196">
        <v>46.823999999999998</v>
      </c>
      <c r="AD196" s="1">
        <v>43685</v>
      </c>
      <c r="AE196">
        <v>0</v>
      </c>
      <c r="AF196" t="s">
        <v>558</v>
      </c>
      <c r="AG196">
        <v>4</v>
      </c>
      <c r="AH196" t="s">
        <v>440</v>
      </c>
      <c r="AI196">
        <v>25.17</v>
      </c>
      <c r="AJ196" s="1">
        <v>44551</v>
      </c>
      <c r="AK196">
        <v>9558754736</v>
      </c>
      <c r="AL196">
        <v>94641136</v>
      </c>
      <c r="AM196">
        <v>41.22</v>
      </c>
      <c r="AN196">
        <v>58.78</v>
      </c>
      <c r="AO196">
        <v>97.37</v>
      </c>
      <c r="AP196">
        <v>93.03</v>
      </c>
      <c r="AQ196" t="s">
        <v>398</v>
      </c>
      <c r="AR196" t="s">
        <v>53</v>
      </c>
      <c r="AS196">
        <v>-3.0804300160743101</v>
      </c>
      <c r="AT196" t="s">
        <v>35</v>
      </c>
      <c r="AU196" t="s">
        <v>35</v>
      </c>
      <c r="AV196" t="s">
        <v>410</v>
      </c>
      <c r="AW196" t="s">
        <v>40</v>
      </c>
      <c r="AX196" t="s">
        <v>40</v>
      </c>
      <c r="AY196" t="s">
        <v>40</v>
      </c>
      <c r="AZ196" t="s">
        <v>40</v>
      </c>
      <c r="BA196" t="s">
        <v>40</v>
      </c>
      <c r="BB196" t="s">
        <v>40</v>
      </c>
      <c r="BC196" t="s">
        <v>40</v>
      </c>
      <c r="BD196" s="1" t="s">
        <v>40</v>
      </c>
      <c r="BE196" s="1" t="s">
        <v>40</v>
      </c>
      <c r="BF196" s="1" t="s">
        <v>40</v>
      </c>
      <c r="BG196" s="1" t="s">
        <v>40</v>
      </c>
      <c r="BH196" t="s">
        <v>40</v>
      </c>
      <c r="BI196" s="1" t="s">
        <v>1120</v>
      </c>
      <c r="BL196">
        <v>1</v>
      </c>
      <c r="BQ196" t="s">
        <v>1174</v>
      </c>
      <c r="BR196" t="s">
        <v>40</v>
      </c>
    </row>
    <row r="197" spans="1:70" x14ac:dyDescent="0.25">
      <c r="A197" t="s">
        <v>559</v>
      </c>
      <c r="B197">
        <v>1.32214829866141E-3</v>
      </c>
      <c r="C197" t="e">
        <v>#N/A</v>
      </c>
      <c r="D197">
        <v>1</v>
      </c>
      <c r="E197">
        <v>4.5</v>
      </c>
      <c r="F197" s="1" t="s">
        <v>40</v>
      </c>
      <c r="G197" t="s">
        <v>35</v>
      </c>
      <c r="H197" t="s">
        <v>36</v>
      </c>
      <c r="I197" t="s">
        <v>398</v>
      </c>
      <c r="J197" t="s">
        <v>438</v>
      </c>
      <c r="K197">
        <v>1</v>
      </c>
      <c r="L197">
        <v>75</v>
      </c>
      <c r="M197" s="1" t="s">
        <v>40</v>
      </c>
      <c r="N197" t="s">
        <v>40</v>
      </c>
      <c r="O197" t="s">
        <v>40</v>
      </c>
      <c r="Q197" t="s">
        <v>40</v>
      </c>
      <c r="R197" t="s">
        <v>40</v>
      </c>
      <c r="T197" t="s">
        <v>40</v>
      </c>
      <c r="U197" t="s">
        <v>40</v>
      </c>
      <c r="V197" t="s">
        <v>40</v>
      </c>
      <c r="X197" t="s">
        <v>40</v>
      </c>
      <c r="Y197" s="1">
        <v>43616</v>
      </c>
      <c r="Z197" t="s">
        <v>40</v>
      </c>
      <c r="AA197" t="s">
        <v>444</v>
      </c>
      <c r="AB197">
        <v>7.5856666669999999</v>
      </c>
      <c r="AC197">
        <v>34.1355</v>
      </c>
      <c r="AD197" s="1">
        <v>43685</v>
      </c>
      <c r="AE197">
        <v>0</v>
      </c>
      <c r="AF197" t="s">
        <v>560</v>
      </c>
      <c r="AG197">
        <v>4</v>
      </c>
      <c r="AH197" t="s">
        <v>440</v>
      </c>
      <c r="AI197">
        <v>9.01</v>
      </c>
      <c r="AJ197" s="1">
        <v>44551</v>
      </c>
      <c r="AK197">
        <v>8852283370</v>
      </c>
      <c r="AL197">
        <v>87646370</v>
      </c>
      <c r="AM197">
        <v>42.45</v>
      </c>
      <c r="AN197">
        <v>57.55</v>
      </c>
      <c r="AO197">
        <v>97.21</v>
      </c>
      <c r="AP197">
        <v>92.97</v>
      </c>
      <c r="AQ197" t="s">
        <v>398</v>
      </c>
      <c r="AR197" t="s">
        <v>46</v>
      </c>
      <c r="AS197">
        <v>-2.8781452478761702</v>
      </c>
      <c r="AT197" t="s">
        <v>35</v>
      </c>
      <c r="AU197" t="s">
        <v>35</v>
      </c>
      <c r="AV197" t="s">
        <v>403</v>
      </c>
      <c r="AW197" t="s">
        <v>40</v>
      </c>
      <c r="AX197" t="s">
        <v>40</v>
      </c>
      <c r="AY197" t="s">
        <v>40</v>
      </c>
      <c r="AZ197" t="s">
        <v>40</v>
      </c>
      <c r="BA197" t="s">
        <v>40</v>
      </c>
      <c r="BB197" t="s">
        <v>40</v>
      </c>
      <c r="BC197" t="s">
        <v>40</v>
      </c>
      <c r="BD197" s="1" t="s">
        <v>40</v>
      </c>
      <c r="BE197" s="1" t="s">
        <v>40</v>
      </c>
      <c r="BF197" s="1" t="s">
        <v>40</v>
      </c>
      <c r="BG197" s="1" t="s">
        <v>40</v>
      </c>
      <c r="BH197" t="s">
        <v>40</v>
      </c>
      <c r="BI197" s="1" t="s">
        <v>1120</v>
      </c>
      <c r="BL197">
        <v>1</v>
      </c>
      <c r="BQ197" t="s">
        <v>1174</v>
      </c>
      <c r="BR197" t="s">
        <v>40</v>
      </c>
    </row>
    <row r="198" spans="1:70" x14ac:dyDescent="0.25">
      <c r="A198" t="s">
        <v>561</v>
      </c>
      <c r="B198">
        <v>2.3575812856992799E-3</v>
      </c>
      <c r="C198" t="e">
        <v>#N/A</v>
      </c>
      <c r="D198">
        <v>1</v>
      </c>
      <c r="E198">
        <v>4.4000000000000004</v>
      </c>
      <c r="F198" s="1" t="s">
        <v>40</v>
      </c>
      <c r="G198" t="s">
        <v>35</v>
      </c>
      <c r="H198" t="s">
        <v>36</v>
      </c>
      <c r="I198" t="s">
        <v>398</v>
      </c>
      <c r="J198" t="s">
        <v>438</v>
      </c>
      <c r="K198">
        <v>1</v>
      </c>
      <c r="L198">
        <v>50</v>
      </c>
      <c r="M198" s="1" t="s">
        <v>40</v>
      </c>
      <c r="N198" t="s">
        <v>40</v>
      </c>
      <c r="O198" t="s">
        <v>40</v>
      </c>
      <c r="Q198" t="s">
        <v>40</v>
      </c>
      <c r="R198" t="s">
        <v>40</v>
      </c>
      <c r="T198" t="s">
        <v>40</v>
      </c>
      <c r="U198" t="s">
        <v>40</v>
      </c>
      <c r="V198" t="s">
        <v>40</v>
      </c>
      <c r="X198" t="s">
        <v>40</v>
      </c>
      <c r="Y198" s="1">
        <v>43616</v>
      </c>
      <c r="Z198" t="s">
        <v>40</v>
      </c>
      <c r="AA198" t="s">
        <v>444</v>
      </c>
      <c r="AB198">
        <v>84.285681819999994</v>
      </c>
      <c r="AC198">
        <v>370.85700000000003</v>
      </c>
      <c r="AD198" s="1">
        <v>43686</v>
      </c>
      <c r="AE198">
        <v>74</v>
      </c>
      <c r="AF198" t="s">
        <v>526</v>
      </c>
      <c r="AG198">
        <v>4</v>
      </c>
      <c r="AH198" t="s">
        <v>550</v>
      </c>
      <c r="AI198">
        <v>1.86</v>
      </c>
      <c r="AJ198" s="1">
        <v>44510</v>
      </c>
      <c r="AK198">
        <v>11198886262</v>
      </c>
      <c r="AL198">
        <v>110880062</v>
      </c>
      <c r="AM198">
        <v>1.8E-3</v>
      </c>
      <c r="AN198">
        <v>41.7</v>
      </c>
      <c r="AO198">
        <v>97.2</v>
      </c>
      <c r="AP198">
        <v>93.11</v>
      </c>
      <c r="AQ198" t="s">
        <v>398</v>
      </c>
      <c r="AR198" t="s">
        <v>46</v>
      </c>
      <c r="AS198">
        <v>-2.6265082311520902</v>
      </c>
      <c r="AT198" t="s">
        <v>35</v>
      </c>
      <c r="AU198" t="s">
        <v>35</v>
      </c>
      <c r="AV198" t="s">
        <v>403</v>
      </c>
      <c r="AW198" t="s">
        <v>40</v>
      </c>
      <c r="AX198" t="s">
        <v>40</v>
      </c>
      <c r="AY198" t="s">
        <v>40</v>
      </c>
      <c r="AZ198" t="s">
        <v>40</v>
      </c>
      <c r="BA198" t="s">
        <v>40</v>
      </c>
      <c r="BB198" t="s">
        <v>40</v>
      </c>
      <c r="BC198" t="s">
        <v>40</v>
      </c>
      <c r="BD198" s="1" t="s">
        <v>40</v>
      </c>
      <c r="BE198" s="1" t="s">
        <v>40</v>
      </c>
      <c r="BF198" s="1" t="s">
        <v>40</v>
      </c>
      <c r="BG198" s="1" t="s">
        <v>40</v>
      </c>
      <c r="BH198" t="s">
        <v>40</v>
      </c>
      <c r="BI198" s="1" t="s">
        <v>1120</v>
      </c>
      <c r="BL198">
        <v>1</v>
      </c>
      <c r="BQ198" t="s">
        <v>1174</v>
      </c>
      <c r="BR198" t="s">
        <v>40</v>
      </c>
    </row>
    <row r="199" spans="1:70" x14ac:dyDescent="0.25">
      <c r="A199" t="s">
        <v>562</v>
      </c>
      <c r="B199">
        <v>1.7105851046613401E-3</v>
      </c>
      <c r="C199" t="e">
        <v>#N/A</v>
      </c>
      <c r="D199">
        <v>1</v>
      </c>
      <c r="E199">
        <v>4.4000000000000004</v>
      </c>
      <c r="F199" s="1" t="s">
        <v>40</v>
      </c>
      <c r="G199" t="s">
        <v>35</v>
      </c>
      <c r="H199" t="s">
        <v>36</v>
      </c>
      <c r="I199" t="s">
        <v>398</v>
      </c>
      <c r="J199" t="s">
        <v>438</v>
      </c>
      <c r="K199">
        <v>2</v>
      </c>
      <c r="L199">
        <v>50</v>
      </c>
      <c r="M199" s="1" t="s">
        <v>40</v>
      </c>
      <c r="N199" t="s">
        <v>40</v>
      </c>
      <c r="O199" t="s">
        <v>40</v>
      </c>
      <c r="Q199" t="s">
        <v>40</v>
      </c>
      <c r="R199" t="s">
        <v>40</v>
      </c>
      <c r="T199" t="s">
        <v>40</v>
      </c>
      <c r="U199" t="s">
        <v>40</v>
      </c>
      <c r="V199" t="s">
        <v>40</v>
      </c>
      <c r="X199" t="s">
        <v>40</v>
      </c>
      <c r="Y199" s="1">
        <v>43619</v>
      </c>
      <c r="Z199" t="s">
        <v>40</v>
      </c>
      <c r="AA199" t="s">
        <v>444</v>
      </c>
      <c r="AB199">
        <v>6.4195454549999997</v>
      </c>
      <c r="AC199">
        <v>28.245999999999999</v>
      </c>
      <c r="AD199" s="1">
        <v>43686</v>
      </c>
      <c r="AE199">
        <v>74</v>
      </c>
      <c r="AF199" t="s">
        <v>528</v>
      </c>
      <c r="AG199">
        <v>4</v>
      </c>
      <c r="AH199" t="s">
        <v>550</v>
      </c>
      <c r="AI199">
        <v>17.690000000000001</v>
      </c>
      <c r="AJ199" s="1">
        <v>44510</v>
      </c>
      <c r="AK199">
        <v>6839664450</v>
      </c>
      <c r="AL199">
        <v>67719450</v>
      </c>
      <c r="AM199">
        <v>2.3999999999999998E-3</v>
      </c>
      <c r="AN199">
        <v>41.63</v>
      </c>
      <c r="AO199">
        <v>97.63</v>
      </c>
      <c r="AP199">
        <v>93.77</v>
      </c>
      <c r="AQ199" t="s">
        <v>398</v>
      </c>
      <c r="AR199" t="s">
        <v>53</v>
      </c>
      <c r="AS199">
        <v>-2.7661117802238202</v>
      </c>
      <c r="AT199" t="s">
        <v>35</v>
      </c>
      <c r="AU199" t="s">
        <v>35</v>
      </c>
      <c r="AV199" t="s">
        <v>410</v>
      </c>
      <c r="AW199" t="s">
        <v>40</v>
      </c>
      <c r="AX199" t="s">
        <v>40</v>
      </c>
      <c r="AY199" t="s">
        <v>40</v>
      </c>
      <c r="AZ199" t="s">
        <v>40</v>
      </c>
      <c r="BA199" t="s">
        <v>40</v>
      </c>
      <c r="BB199" t="s">
        <v>40</v>
      </c>
      <c r="BC199" t="s">
        <v>40</v>
      </c>
      <c r="BD199" s="1" t="s">
        <v>40</v>
      </c>
      <c r="BE199" s="1" t="s">
        <v>40</v>
      </c>
      <c r="BF199" s="1" t="s">
        <v>40</v>
      </c>
      <c r="BG199" s="1" t="s">
        <v>40</v>
      </c>
      <c r="BH199" t="s">
        <v>40</v>
      </c>
      <c r="BI199" s="1" t="s">
        <v>1120</v>
      </c>
      <c r="BL199">
        <v>1</v>
      </c>
      <c r="BQ199" t="s">
        <v>1174</v>
      </c>
      <c r="BR199" t="s">
        <v>40</v>
      </c>
    </row>
    <row r="200" spans="1:70" x14ac:dyDescent="0.25">
      <c r="A200" t="s">
        <v>563</v>
      </c>
      <c r="B200" s="3">
        <v>4.1199727397947002E-4</v>
      </c>
      <c r="C200" t="e">
        <v>#N/A</v>
      </c>
      <c r="D200">
        <v>1</v>
      </c>
      <c r="E200">
        <v>4.5</v>
      </c>
      <c r="F200" s="1" t="s">
        <v>40</v>
      </c>
      <c r="G200" t="s">
        <v>35</v>
      </c>
      <c r="H200" t="s">
        <v>36</v>
      </c>
      <c r="I200" t="s">
        <v>398</v>
      </c>
      <c r="J200" t="s">
        <v>438</v>
      </c>
      <c r="K200">
        <v>1</v>
      </c>
      <c r="L200">
        <v>57</v>
      </c>
      <c r="M200" s="1" t="s">
        <v>40</v>
      </c>
      <c r="N200" t="s">
        <v>40</v>
      </c>
      <c r="O200" t="s">
        <v>40</v>
      </c>
      <c r="Q200" t="s">
        <v>40</v>
      </c>
      <c r="R200" t="s">
        <v>40</v>
      </c>
      <c r="T200" t="s">
        <v>40</v>
      </c>
      <c r="U200" t="s">
        <v>40</v>
      </c>
      <c r="V200" t="s">
        <v>40</v>
      </c>
      <c r="X200" t="s">
        <v>40</v>
      </c>
      <c r="Y200" s="1">
        <v>43619</v>
      </c>
      <c r="Z200" t="s">
        <v>40</v>
      </c>
      <c r="AA200" t="s">
        <v>444</v>
      </c>
      <c r="AB200">
        <v>7.3863333329999996</v>
      </c>
      <c r="AC200">
        <v>33.238500000000002</v>
      </c>
      <c r="AD200" s="1">
        <v>43686</v>
      </c>
      <c r="AE200" t="s">
        <v>564</v>
      </c>
      <c r="AF200" t="s">
        <v>530</v>
      </c>
      <c r="AG200">
        <v>4</v>
      </c>
      <c r="AH200" t="s">
        <v>550</v>
      </c>
      <c r="AI200">
        <v>15.29</v>
      </c>
      <c r="AJ200" s="1">
        <v>44551</v>
      </c>
      <c r="AK200">
        <v>11860694014</v>
      </c>
      <c r="AL200">
        <v>117432614</v>
      </c>
      <c r="AM200">
        <v>41.98</v>
      </c>
      <c r="AN200">
        <v>58.02</v>
      </c>
      <c r="AO200">
        <v>97.37</v>
      </c>
      <c r="AP200">
        <v>93.16</v>
      </c>
      <c r="AQ200" t="s">
        <v>398</v>
      </c>
      <c r="AR200" t="s">
        <v>46</v>
      </c>
      <c r="AS200">
        <v>-3.3849266924978298</v>
      </c>
      <c r="AT200" t="s">
        <v>35</v>
      </c>
      <c r="AU200" t="s">
        <v>35</v>
      </c>
      <c r="AV200" t="s">
        <v>403</v>
      </c>
      <c r="AW200" t="s">
        <v>40</v>
      </c>
      <c r="AX200" t="s">
        <v>40</v>
      </c>
      <c r="AY200" t="s">
        <v>40</v>
      </c>
      <c r="AZ200" t="s">
        <v>40</v>
      </c>
      <c r="BA200" t="s">
        <v>40</v>
      </c>
      <c r="BB200" t="s">
        <v>40</v>
      </c>
      <c r="BC200" t="s">
        <v>40</v>
      </c>
      <c r="BD200" s="1" t="s">
        <v>40</v>
      </c>
      <c r="BE200" s="1" t="s">
        <v>40</v>
      </c>
      <c r="BF200" s="1" t="s">
        <v>40</v>
      </c>
      <c r="BG200" s="1" t="s">
        <v>40</v>
      </c>
      <c r="BH200" t="s">
        <v>40</v>
      </c>
      <c r="BI200" s="1" t="s">
        <v>1120</v>
      </c>
      <c r="BL200">
        <v>1</v>
      </c>
      <c r="BQ200" t="s">
        <v>1174</v>
      </c>
      <c r="BR200" t="s">
        <v>40</v>
      </c>
    </row>
    <row r="201" spans="1:70" x14ac:dyDescent="0.25">
      <c r="A201" t="s">
        <v>565</v>
      </c>
      <c r="B201">
        <v>3.7734219153427199E-3</v>
      </c>
      <c r="C201" t="e">
        <v>#N/A</v>
      </c>
      <c r="D201">
        <v>1</v>
      </c>
      <c r="E201">
        <v>4.5</v>
      </c>
      <c r="F201" s="1" t="s">
        <v>40</v>
      </c>
      <c r="G201" t="s">
        <v>35</v>
      </c>
      <c r="H201" t="s">
        <v>36</v>
      </c>
      <c r="I201" t="s">
        <v>398</v>
      </c>
      <c r="J201" t="s">
        <v>438</v>
      </c>
      <c r="K201">
        <v>1</v>
      </c>
      <c r="L201">
        <v>50</v>
      </c>
      <c r="M201" s="1" t="s">
        <v>40</v>
      </c>
      <c r="N201" t="s">
        <v>40</v>
      </c>
      <c r="O201" t="s">
        <v>40</v>
      </c>
      <c r="Q201" t="s">
        <v>40</v>
      </c>
      <c r="R201" t="s">
        <v>40</v>
      </c>
      <c r="T201" t="s">
        <v>40</v>
      </c>
      <c r="U201" t="s">
        <v>40</v>
      </c>
      <c r="V201" t="s">
        <v>40</v>
      </c>
      <c r="X201" t="s">
        <v>40</v>
      </c>
      <c r="Y201" s="1">
        <v>43619</v>
      </c>
      <c r="Z201" t="s">
        <v>40</v>
      </c>
      <c r="AA201" t="s">
        <v>444</v>
      </c>
      <c r="AB201">
        <v>5.2301111110000003</v>
      </c>
      <c r="AC201">
        <v>23.535499999999999</v>
      </c>
      <c r="AD201" s="1">
        <v>43686</v>
      </c>
      <c r="AE201" t="s">
        <v>564</v>
      </c>
      <c r="AF201" t="s">
        <v>532</v>
      </c>
      <c r="AG201">
        <v>4</v>
      </c>
      <c r="AH201" t="s">
        <v>550</v>
      </c>
      <c r="AI201">
        <v>15.76</v>
      </c>
      <c r="AJ201" s="1">
        <v>44551</v>
      </c>
      <c r="AK201">
        <v>9843801784</v>
      </c>
      <c r="AL201">
        <v>97463384</v>
      </c>
      <c r="AM201">
        <v>41.14</v>
      </c>
      <c r="AN201">
        <v>58.86</v>
      </c>
      <c r="AO201">
        <v>97.65</v>
      </c>
      <c r="AP201">
        <v>93.74</v>
      </c>
      <c r="AQ201" t="s">
        <v>398</v>
      </c>
      <c r="AR201" t="s">
        <v>46</v>
      </c>
      <c r="AS201">
        <v>-2.4216227565646902</v>
      </c>
      <c r="AT201" t="s">
        <v>35</v>
      </c>
      <c r="AU201" t="s">
        <v>35</v>
      </c>
      <c r="AV201" t="s">
        <v>403</v>
      </c>
      <c r="AW201" t="s">
        <v>40</v>
      </c>
      <c r="AX201" t="s">
        <v>40</v>
      </c>
      <c r="AY201" t="s">
        <v>40</v>
      </c>
      <c r="AZ201" t="s">
        <v>40</v>
      </c>
      <c r="BA201" t="s">
        <v>40</v>
      </c>
      <c r="BB201" t="s">
        <v>40</v>
      </c>
      <c r="BC201" t="s">
        <v>40</v>
      </c>
      <c r="BD201" s="1" t="s">
        <v>40</v>
      </c>
      <c r="BE201" s="1" t="s">
        <v>40</v>
      </c>
      <c r="BF201" s="1" t="s">
        <v>40</v>
      </c>
      <c r="BG201" s="1" t="s">
        <v>40</v>
      </c>
      <c r="BH201" t="s">
        <v>40</v>
      </c>
      <c r="BI201" s="1" t="s">
        <v>1120</v>
      </c>
      <c r="BL201">
        <v>1</v>
      </c>
      <c r="BQ201" t="s">
        <v>1174</v>
      </c>
      <c r="BR201" t="s">
        <v>40</v>
      </c>
    </row>
    <row r="202" spans="1:70" x14ac:dyDescent="0.25">
      <c r="A202" t="s">
        <v>566</v>
      </c>
      <c r="B202">
        <v>2.0670434961746601E-3</v>
      </c>
      <c r="C202" t="e">
        <v>#N/A</v>
      </c>
      <c r="D202">
        <v>1</v>
      </c>
      <c r="E202">
        <v>4.5999999999999996</v>
      </c>
      <c r="F202" s="1" t="s">
        <v>40</v>
      </c>
      <c r="G202" t="s">
        <v>35</v>
      </c>
      <c r="H202" t="s">
        <v>36</v>
      </c>
      <c r="I202" t="s">
        <v>398</v>
      </c>
      <c r="J202" t="s">
        <v>438</v>
      </c>
      <c r="K202">
        <v>1</v>
      </c>
      <c r="L202">
        <v>73</v>
      </c>
      <c r="M202" s="1" t="s">
        <v>40</v>
      </c>
      <c r="N202" t="s">
        <v>40</v>
      </c>
      <c r="O202" t="s">
        <v>40</v>
      </c>
      <c r="Q202" t="s">
        <v>40</v>
      </c>
      <c r="R202" t="s">
        <v>40</v>
      </c>
      <c r="T202" t="s">
        <v>40</v>
      </c>
      <c r="U202" t="s">
        <v>40</v>
      </c>
      <c r="V202" t="s">
        <v>40</v>
      </c>
      <c r="X202" t="s">
        <v>40</v>
      </c>
      <c r="Y202" s="1">
        <v>43619</v>
      </c>
      <c r="Z202" t="s">
        <v>40</v>
      </c>
      <c r="AA202" t="s">
        <v>444</v>
      </c>
      <c r="AB202">
        <v>7.9378260870000004</v>
      </c>
      <c r="AC202">
        <v>36.514000000000003</v>
      </c>
      <c r="AD202" s="1">
        <v>43686</v>
      </c>
      <c r="AE202">
        <v>75</v>
      </c>
      <c r="AF202" t="s">
        <v>432</v>
      </c>
      <c r="AG202">
        <v>4</v>
      </c>
      <c r="AH202" t="s">
        <v>440</v>
      </c>
      <c r="AI202">
        <v>11.83</v>
      </c>
      <c r="AJ202" s="1">
        <v>44510</v>
      </c>
      <c r="AK202">
        <v>7215140030</v>
      </c>
      <c r="AL202">
        <v>71437030</v>
      </c>
      <c r="AM202">
        <v>2.2000000000000001E-3</v>
      </c>
      <c r="AN202">
        <v>41.36</v>
      </c>
      <c r="AO202">
        <v>97.48</v>
      </c>
      <c r="AP202">
        <v>93.56</v>
      </c>
      <c r="AQ202" t="s">
        <v>398</v>
      </c>
      <c r="AR202" t="s">
        <v>46</v>
      </c>
      <c r="AS202">
        <v>-2.6837517498853698</v>
      </c>
      <c r="AT202" t="s">
        <v>35</v>
      </c>
      <c r="AU202" t="s">
        <v>35</v>
      </c>
      <c r="AV202" t="s">
        <v>403</v>
      </c>
      <c r="AW202" t="s">
        <v>40</v>
      </c>
      <c r="AX202" t="s">
        <v>40</v>
      </c>
      <c r="AY202" t="s">
        <v>40</v>
      </c>
      <c r="AZ202" t="s">
        <v>40</v>
      </c>
      <c r="BA202" t="s">
        <v>40</v>
      </c>
      <c r="BB202" t="s">
        <v>40</v>
      </c>
      <c r="BC202" t="s">
        <v>40</v>
      </c>
      <c r="BD202" s="1" t="s">
        <v>40</v>
      </c>
      <c r="BE202" s="1" t="s">
        <v>40</v>
      </c>
      <c r="BF202" s="1" t="s">
        <v>40</v>
      </c>
      <c r="BG202" s="1" t="s">
        <v>40</v>
      </c>
      <c r="BH202" t="s">
        <v>40</v>
      </c>
      <c r="BI202" s="1" t="s">
        <v>1120</v>
      </c>
      <c r="BL202">
        <v>1</v>
      </c>
      <c r="BQ202" t="s">
        <v>1174</v>
      </c>
      <c r="BR202" t="s">
        <v>40</v>
      </c>
    </row>
    <row r="203" spans="1:70" x14ac:dyDescent="0.25">
      <c r="A203" t="s">
        <v>567</v>
      </c>
      <c r="B203" s="3">
        <v>4.1074275572633E-4</v>
      </c>
      <c r="C203" t="e">
        <v>#N/A</v>
      </c>
      <c r="D203">
        <v>1</v>
      </c>
      <c r="E203">
        <v>4.5</v>
      </c>
      <c r="F203" s="1" t="s">
        <v>40</v>
      </c>
      <c r="G203" t="s">
        <v>35</v>
      </c>
      <c r="H203" t="s">
        <v>36</v>
      </c>
      <c r="I203" t="s">
        <v>398</v>
      </c>
      <c r="J203" t="s">
        <v>438</v>
      </c>
      <c r="K203">
        <v>2</v>
      </c>
      <c r="L203">
        <v>50</v>
      </c>
      <c r="M203" s="1" t="s">
        <v>40</v>
      </c>
      <c r="N203" t="s">
        <v>40</v>
      </c>
      <c r="O203" t="s">
        <v>40</v>
      </c>
      <c r="Q203" t="s">
        <v>40</v>
      </c>
      <c r="R203" t="s">
        <v>40</v>
      </c>
      <c r="T203" t="s">
        <v>40</v>
      </c>
      <c r="U203" t="s">
        <v>40</v>
      </c>
      <c r="V203" t="s">
        <v>40</v>
      </c>
      <c r="X203" t="s">
        <v>40</v>
      </c>
      <c r="Y203" s="1">
        <v>43619</v>
      </c>
      <c r="Z203" t="s">
        <v>40</v>
      </c>
      <c r="AA203" t="s">
        <v>444</v>
      </c>
      <c r="AB203">
        <v>7.5617777779999997</v>
      </c>
      <c r="AC203">
        <v>34.027999999999999</v>
      </c>
      <c r="AD203" s="1">
        <v>43686</v>
      </c>
      <c r="AE203">
        <v>75</v>
      </c>
      <c r="AF203" t="s">
        <v>568</v>
      </c>
      <c r="AG203">
        <v>4</v>
      </c>
      <c r="AH203" t="s">
        <v>440</v>
      </c>
      <c r="AI203">
        <v>18.09</v>
      </c>
      <c r="AJ203" s="1">
        <v>44510</v>
      </c>
      <c r="AK203">
        <v>9204820436</v>
      </c>
      <c r="AL203">
        <v>91136836</v>
      </c>
      <c r="AM203">
        <v>2.3E-3</v>
      </c>
      <c r="AN203">
        <v>41.38</v>
      </c>
      <c r="AO203">
        <v>97.72</v>
      </c>
      <c r="AP203">
        <v>93.94</v>
      </c>
      <c r="AQ203" t="s">
        <v>398</v>
      </c>
      <c r="AR203" t="s">
        <v>53</v>
      </c>
      <c r="AS203">
        <v>-3.3862516675238701</v>
      </c>
      <c r="AT203" t="s">
        <v>35</v>
      </c>
      <c r="AU203" t="s">
        <v>35</v>
      </c>
      <c r="AV203" t="s">
        <v>410</v>
      </c>
      <c r="AW203" t="s">
        <v>40</v>
      </c>
      <c r="AX203" t="s">
        <v>40</v>
      </c>
      <c r="AY203" t="s">
        <v>40</v>
      </c>
      <c r="AZ203" t="s">
        <v>40</v>
      </c>
      <c r="BA203" t="s">
        <v>40</v>
      </c>
      <c r="BB203" t="s">
        <v>40</v>
      </c>
      <c r="BC203" t="s">
        <v>40</v>
      </c>
      <c r="BD203" s="1" t="s">
        <v>40</v>
      </c>
      <c r="BE203" s="1" t="s">
        <v>40</v>
      </c>
      <c r="BF203" s="1" t="s">
        <v>40</v>
      </c>
      <c r="BG203" s="1" t="s">
        <v>40</v>
      </c>
      <c r="BH203" t="s">
        <v>40</v>
      </c>
      <c r="BI203" s="1" t="s">
        <v>1120</v>
      </c>
      <c r="BL203">
        <v>1</v>
      </c>
      <c r="BQ203" t="s">
        <v>1174</v>
      </c>
      <c r="BR203" t="s">
        <v>40</v>
      </c>
    </row>
    <row r="204" spans="1:70" x14ac:dyDescent="0.25">
      <c r="A204" t="s">
        <v>569</v>
      </c>
      <c r="B204">
        <v>1.0880792206735101E-3</v>
      </c>
      <c r="C204" t="e">
        <v>#N/A</v>
      </c>
      <c r="D204">
        <v>1</v>
      </c>
      <c r="E204">
        <v>4.5</v>
      </c>
      <c r="F204" s="1" t="s">
        <v>40</v>
      </c>
      <c r="G204" t="s">
        <v>35</v>
      </c>
      <c r="H204" t="s">
        <v>36</v>
      </c>
      <c r="I204" t="s">
        <v>398</v>
      </c>
      <c r="J204" t="s">
        <v>438</v>
      </c>
      <c r="K204">
        <v>1</v>
      </c>
      <c r="L204">
        <v>54</v>
      </c>
      <c r="M204" s="1" t="s">
        <v>40</v>
      </c>
      <c r="N204" t="s">
        <v>40</v>
      </c>
      <c r="O204" t="s">
        <v>40</v>
      </c>
      <c r="Q204" t="s">
        <v>40</v>
      </c>
      <c r="R204" t="s">
        <v>40</v>
      </c>
      <c r="T204" t="s">
        <v>40</v>
      </c>
      <c r="U204" t="s">
        <v>40</v>
      </c>
      <c r="V204" t="s">
        <v>40</v>
      </c>
      <c r="X204" t="s">
        <v>40</v>
      </c>
      <c r="Y204" s="1">
        <v>43619</v>
      </c>
      <c r="Z204" t="s">
        <v>40</v>
      </c>
      <c r="AA204" t="s">
        <v>444</v>
      </c>
      <c r="AB204">
        <v>11.43455556</v>
      </c>
      <c r="AC204">
        <v>51.455500000000001</v>
      </c>
      <c r="AD204" s="1">
        <v>43686</v>
      </c>
      <c r="AE204">
        <v>75</v>
      </c>
      <c r="AF204" t="s">
        <v>537</v>
      </c>
      <c r="AG204">
        <v>4</v>
      </c>
      <c r="AH204" t="s">
        <v>440</v>
      </c>
      <c r="AI204">
        <v>8.6</v>
      </c>
      <c r="AJ204" s="1">
        <v>44510</v>
      </c>
      <c r="AK204">
        <v>9688278752</v>
      </c>
      <c r="AL204">
        <v>95923552</v>
      </c>
      <c r="AM204">
        <v>2.3E-3</v>
      </c>
      <c r="AN204">
        <v>41.78</v>
      </c>
      <c r="AO204">
        <v>97.42</v>
      </c>
      <c r="AP204">
        <v>93.39</v>
      </c>
      <c r="AQ204" t="s">
        <v>398</v>
      </c>
      <c r="AR204" t="s">
        <v>46</v>
      </c>
      <c r="AS204">
        <v>-2.9628666793809999</v>
      </c>
      <c r="AT204" t="s">
        <v>35</v>
      </c>
      <c r="AU204" t="s">
        <v>35</v>
      </c>
      <c r="AV204" t="s">
        <v>403</v>
      </c>
      <c r="AW204" t="s">
        <v>40</v>
      </c>
      <c r="AX204" t="s">
        <v>40</v>
      </c>
      <c r="AY204" t="s">
        <v>40</v>
      </c>
      <c r="AZ204" t="s">
        <v>40</v>
      </c>
      <c r="BA204" t="s">
        <v>40</v>
      </c>
      <c r="BB204" t="s">
        <v>40</v>
      </c>
      <c r="BC204" t="s">
        <v>40</v>
      </c>
      <c r="BD204" s="1" t="s">
        <v>40</v>
      </c>
      <c r="BE204" s="1" t="s">
        <v>40</v>
      </c>
      <c r="BF204" s="1" t="s">
        <v>40</v>
      </c>
      <c r="BG204" s="1" t="s">
        <v>40</v>
      </c>
      <c r="BH204" t="s">
        <v>40</v>
      </c>
      <c r="BI204" s="1" t="s">
        <v>1120</v>
      </c>
      <c r="BL204">
        <v>1</v>
      </c>
      <c r="BQ204" t="s">
        <v>1174</v>
      </c>
      <c r="BR204" t="s">
        <v>40</v>
      </c>
    </row>
    <row r="205" spans="1:70" x14ac:dyDescent="0.25">
      <c r="A205" t="s">
        <v>570</v>
      </c>
      <c r="B205">
        <v>2.0133887878934398E-3</v>
      </c>
      <c r="C205" t="e">
        <v>#N/A</v>
      </c>
      <c r="D205">
        <v>1</v>
      </c>
      <c r="E205">
        <v>4.5</v>
      </c>
      <c r="F205" s="1" t="s">
        <v>40</v>
      </c>
      <c r="G205" t="s">
        <v>35</v>
      </c>
      <c r="H205" t="s">
        <v>36</v>
      </c>
      <c r="I205" t="s">
        <v>398</v>
      </c>
      <c r="J205" t="s">
        <v>438</v>
      </c>
      <c r="K205">
        <v>2</v>
      </c>
      <c r="L205">
        <v>50</v>
      </c>
      <c r="M205" s="1" t="s">
        <v>40</v>
      </c>
      <c r="N205" t="s">
        <v>40</v>
      </c>
      <c r="O205" t="s">
        <v>40</v>
      </c>
      <c r="Q205" t="s">
        <v>40</v>
      </c>
      <c r="R205" t="s">
        <v>40</v>
      </c>
      <c r="T205" t="s">
        <v>40</v>
      </c>
      <c r="U205" t="s">
        <v>40</v>
      </c>
      <c r="V205" t="s">
        <v>40</v>
      </c>
      <c r="X205" t="s">
        <v>40</v>
      </c>
      <c r="Y205" s="1">
        <v>43619</v>
      </c>
      <c r="Z205" t="s">
        <v>40</v>
      </c>
      <c r="AA205" t="s">
        <v>444</v>
      </c>
      <c r="AB205">
        <v>6.673666667</v>
      </c>
      <c r="AC205">
        <v>30.031500000000001</v>
      </c>
      <c r="AD205" s="1">
        <v>43686</v>
      </c>
      <c r="AE205">
        <v>75</v>
      </c>
      <c r="AF205" t="s">
        <v>540</v>
      </c>
      <c r="AG205">
        <v>4</v>
      </c>
      <c r="AH205" t="s">
        <v>440</v>
      </c>
      <c r="AI205">
        <v>23.14</v>
      </c>
      <c r="AJ205" s="1">
        <v>44510</v>
      </c>
      <c r="AK205">
        <v>7801031536</v>
      </c>
      <c r="AL205">
        <v>77237936</v>
      </c>
      <c r="AM205">
        <v>2.3E-3</v>
      </c>
      <c r="AN205">
        <v>40.98</v>
      </c>
      <c r="AO205">
        <v>97.73</v>
      </c>
      <c r="AP205">
        <v>93.97</v>
      </c>
      <c r="AQ205" t="s">
        <v>398</v>
      </c>
      <c r="AR205" t="s">
        <v>53</v>
      </c>
      <c r="AS205">
        <v>-2.6951970691245202</v>
      </c>
      <c r="AT205" t="s">
        <v>35</v>
      </c>
      <c r="AU205" t="s">
        <v>35</v>
      </c>
      <c r="AV205" t="s">
        <v>410</v>
      </c>
      <c r="AW205" t="s">
        <v>40</v>
      </c>
      <c r="AX205" t="s">
        <v>40</v>
      </c>
      <c r="AY205" t="s">
        <v>40</v>
      </c>
      <c r="AZ205" t="s">
        <v>40</v>
      </c>
      <c r="BA205" t="s">
        <v>40</v>
      </c>
      <c r="BB205" t="s">
        <v>40</v>
      </c>
      <c r="BC205" t="s">
        <v>40</v>
      </c>
      <c r="BD205" s="1" t="s">
        <v>40</v>
      </c>
      <c r="BE205" s="1" t="s">
        <v>40</v>
      </c>
      <c r="BF205" s="1" t="s">
        <v>40</v>
      </c>
      <c r="BG205" s="1" t="s">
        <v>40</v>
      </c>
      <c r="BH205" t="s">
        <v>40</v>
      </c>
      <c r="BI205" s="1" t="s">
        <v>1120</v>
      </c>
      <c r="BL205">
        <v>1</v>
      </c>
      <c r="BQ205" t="s">
        <v>1174</v>
      </c>
      <c r="BR205" t="s">
        <v>40</v>
      </c>
    </row>
    <row r="206" spans="1:70" x14ac:dyDescent="0.25">
      <c r="A206" t="s">
        <v>571</v>
      </c>
      <c r="B206">
        <v>1.61195811242722E-3</v>
      </c>
      <c r="C206" t="e">
        <v>#N/A</v>
      </c>
      <c r="D206">
        <v>1</v>
      </c>
      <c r="E206">
        <v>4.5</v>
      </c>
      <c r="F206" s="1" t="s">
        <v>40</v>
      </c>
      <c r="G206" t="s">
        <v>35</v>
      </c>
      <c r="H206" t="s">
        <v>36</v>
      </c>
      <c r="I206" t="s">
        <v>398</v>
      </c>
      <c r="J206" t="s">
        <v>438</v>
      </c>
      <c r="K206">
        <v>1</v>
      </c>
      <c r="L206">
        <v>50</v>
      </c>
      <c r="M206" s="1" t="s">
        <v>40</v>
      </c>
      <c r="N206" t="s">
        <v>40</v>
      </c>
      <c r="O206" t="s">
        <v>40</v>
      </c>
      <c r="Q206" t="s">
        <v>40</v>
      </c>
      <c r="R206" t="s">
        <v>40</v>
      </c>
      <c r="T206" t="s">
        <v>40</v>
      </c>
      <c r="U206" t="s">
        <v>40</v>
      </c>
      <c r="V206" t="s">
        <v>40</v>
      </c>
      <c r="X206" t="s">
        <v>40</v>
      </c>
      <c r="Y206" s="1">
        <v>43619</v>
      </c>
      <c r="Z206" t="s">
        <v>40</v>
      </c>
      <c r="AA206" t="s">
        <v>444</v>
      </c>
      <c r="AB206">
        <v>19.850222219999999</v>
      </c>
      <c r="AC206">
        <v>89.325999999999993</v>
      </c>
      <c r="AD206" s="1">
        <v>43686</v>
      </c>
      <c r="AE206">
        <v>75</v>
      </c>
      <c r="AF206" t="s">
        <v>572</v>
      </c>
      <c r="AG206">
        <v>4</v>
      </c>
      <c r="AH206" t="s">
        <v>440</v>
      </c>
      <c r="AI206">
        <v>19.95</v>
      </c>
      <c r="AJ206" s="1">
        <v>44510</v>
      </c>
      <c r="AK206">
        <v>18374386822</v>
      </c>
      <c r="AL206">
        <v>181924622</v>
      </c>
      <c r="AM206">
        <v>7.9500000000000001E-2</v>
      </c>
      <c r="AN206">
        <v>42.33</v>
      </c>
      <c r="AO206">
        <v>97.34</v>
      </c>
      <c r="AP206">
        <v>93.4</v>
      </c>
      <c r="AQ206" t="s">
        <v>398</v>
      </c>
      <c r="AR206" t="s">
        <v>46</v>
      </c>
      <c r="AS206">
        <v>-2.7919456183953502</v>
      </c>
      <c r="AT206" t="s">
        <v>35</v>
      </c>
      <c r="AU206" t="s">
        <v>35</v>
      </c>
      <c r="AV206" t="s">
        <v>403</v>
      </c>
      <c r="AW206" t="s">
        <v>40</v>
      </c>
      <c r="AX206" t="s">
        <v>40</v>
      </c>
      <c r="AY206" t="s">
        <v>40</v>
      </c>
      <c r="AZ206" t="s">
        <v>40</v>
      </c>
      <c r="BA206" t="s">
        <v>40</v>
      </c>
      <c r="BB206" t="s">
        <v>40</v>
      </c>
      <c r="BC206" t="s">
        <v>40</v>
      </c>
      <c r="BD206" s="1" t="s">
        <v>40</v>
      </c>
      <c r="BE206" s="1" t="s">
        <v>40</v>
      </c>
      <c r="BF206" s="1" t="s">
        <v>40</v>
      </c>
      <c r="BG206" s="1" t="s">
        <v>40</v>
      </c>
      <c r="BH206" t="s">
        <v>40</v>
      </c>
      <c r="BI206" s="1" t="s">
        <v>1120</v>
      </c>
      <c r="BL206">
        <v>1</v>
      </c>
      <c r="BQ206" t="s">
        <v>1174</v>
      </c>
      <c r="BR206" t="s">
        <v>40</v>
      </c>
    </row>
    <row r="207" spans="1:70" x14ac:dyDescent="0.25">
      <c r="A207" t="s">
        <v>573</v>
      </c>
      <c r="B207" s="3">
        <v>2.2765914431228E-5</v>
      </c>
      <c r="C207" t="e">
        <v>#N/A</v>
      </c>
      <c r="D207">
        <v>1</v>
      </c>
      <c r="E207">
        <v>4.5</v>
      </c>
      <c r="F207" s="1" t="s">
        <v>40</v>
      </c>
      <c r="G207" t="s">
        <v>35</v>
      </c>
      <c r="H207" t="s">
        <v>36</v>
      </c>
      <c r="I207" t="s">
        <v>398</v>
      </c>
      <c r="J207" t="s">
        <v>438</v>
      </c>
      <c r="K207">
        <v>1</v>
      </c>
      <c r="L207">
        <v>50</v>
      </c>
      <c r="M207" s="1" t="s">
        <v>40</v>
      </c>
      <c r="N207" t="s">
        <v>40</v>
      </c>
      <c r="O207" t="s">
        <v>40</v>
      </c>
      <c r="Q207" t="s">
        <v>40</v>
      </c>
      <c r="R207" t="s">
        <v>40</v>
      </c>
      <c r="T207" t="s">
        <v>40</v>
      </c>
      <c r="U207" t="s">
        <v>40</v>
      </c>
      <c r="V207" t="s">
        <v>40</v>
      </c>
      <c r="X207" t="s">
        <v>40</v>
      </c>
      <c r="Y207" s="1">
        <v>43619</v>
      </c>
      <c r="Z207" t="s">
        <v>40</v>
      </c>
      <c r="AA207" t="s">
        <v>444</v>
      </c>
      <c r="AB207">
        <v>5.8908888890000002</v>
      </c>
      <c r="AC207">
        <v>26.509</v>
      </c>
      <c r="AD207" s="1">
        <v>43687</v>
      </c>
      <c r="AE207">
        <v>37</v>
      </c>
      <c r="AF207" t="s">
        <v>418</v>
      </c>
      <c r="AG207">
        <v>4</v>
      </c>
      <c r="AH207" t="s">
        <v>550</v>
      </c>
      <c r="AI207">
        <v>6.27</v>
      </c>
      <c r="AJ207" s="1">
        <v>44510</v>
      </c>
      <c r="AK207">
        <v>8758870086</v>
      </c>
      <c r="AL207">
        <v>86721486</v>
      </c>
      <c r="AM207">
        <v>2.3999999999999998E-3</v>
      </c>
      <c r="AN207">
        <v>42.89</v>
      </c>
      <c r="AO207">
        <v>97.09</v>
      </c>
      <c r="AP207">
        <v>93.12</v>
      </c>
      <c r="AQ207" t="s">
        <v>398</v>
      </c>
      <c r="AR207" t="s">
        <v>46</v>
      </c>
      <c r="AS207">
        <v>-4.6427050136138597</v>
      </c>
      <c r="AT207" t="s">
        <v>35</v>
      </c>
      <c r="AU207" t="s">
        <v>35</v>
      </c>
      <c r="AV207" t="s">
        <v>403</v>
      </c>
      <c r="AW207" t="s">
        <v>40</v>
      </c>
      <c r="AX207" t="s">
        <v>40</v>
      </c>
      <c r="AY207" t="s">
        <v>40</v>
      </c>
      <c r="AZ207" t="s">
        <v>40</v>
      </c>
      <c r="BA207" t="s">
        <v>40</v>
      </c>
      <c r="BB207" t="s">
        <v>40</v>
      </c>
      <c r="BC207" t="s">
        <v>40</v>
      </c>
      <c r="BD207" s="1" t="s">
        <v>40</v>
      </c>
      <c r="BE207" s="1" t="s">
        <v>40</v>
      </c>
      <c r="BF207" s="1" t="s">
        <v>40</v>
      </c>
      <c r="BG207" s="1" t="s">
        <v>40</v>
      </c>
      <c r="BH207" t="s">
        <v>40</v>
      </c>
      <c r="BI207" s="1" t="s">
        <v>1120</v>
      </c>
      <c r="BL207">
        <v>1</v>
      </c>
      <c r="BQ207" t="s">
        <v>1174</v>
      </c>
      <c r="BR207" t="s">
        <v>40</v>
      </c>
    </row>
    <row r="208" spans="1:70" x14ac:dyDescent="0.25">
      <c r="A208" t="s">
        <v>574</v>
      </c>
      <c r="B208">
        <v>2.46903665749203E-3</v>
      </c>
      <c r="C208" t="e">
        <v>#N/A</v>
      </c>
      <c r="D208">
        <v>1</v>
      </c>
      <c r="E208">
        <v>4.5</v>
      </c>
      <c r="F208" s="1" t="s">
        <v>40</v>
      </c>
      <c r="G208" t="s">
        <v>35</v>
      </c>
      <c r="H208" t="s">
        <v>36</v>
      </c>
      <c r="I208" t="s">
        <v>398</v>
      </c>
      <c r="J208" t="s">
        <v>438</v>
      </c>
      <c r="K208">
        <v>2</v>
      </c>
      <c r="L208">
        <v>53</v>
      </c>
      <c r="M208" s="1" t="s">
        <v>40</v>
      </c>
      <c r="N208" t="s">
        <v>40</v>
      </c>
      <c r="O208" t="s">
        <v>40</v>
      </c>
      <c r="Q208" t="s">
        <v>40</v>
      </c>
      <c r="R208" t="s">
        <v>40</v>
      </c>
      <c r="T208" t="s">
        <v>40</v>
      </c>
      <c r="U208" t="s">
        <v>40</v>
      </c>
      <c r="V208" t="s">
        <v>40</v>
      </c>
      <c r="X208" t="s">
        <v>40</v>
      </c>
      <c r="Y208" s="1">
        <v>43619</v>
      </c>
      <c r="Z208" t="s">
        <v>40</v>
      </c>
      <c r="AA208" t="s">
        <v>444</v>
      </c>
      <c r="AB208">
        <v>21.59188889</v>
      </c>
      <c r="AC208">
        <v>97.163499999999999</v>
      </c>
      <c r="AD208" s="1">
        <v>43687</v>
      </c>
      <c r="AE208">
        <v>37</v>
      </c>
      <c r="AF208" t="s">
        <v>420</v>
      </c>
      <c r="AG208">
        <v>4</v>
      </c>
      <c r="AH208" t="s">
        <v>550</v>
      </c>
      <c r="AI208">
        <v>34.11</v>
      </c>
      <c r="AJ208" s="1">
        <v>44510</v>
      </c>
      <c r="AK208">
        <v>10960635140</v>
      </c>
      <c r="AL208">
        <v>108521140</v>
      </c>
      <c r="AM208">
        <v>7.9600000000000004E-2</v>
      </c>
      <c r="AN208">
        <v>41.46</v>
      </c>
      <c r="AO208">
        <v>97.79</v>
      </c>
      <c r="AP208">
        <v>94.03</v>
      </c>
      <c r="AQ208" t="s">
        <v>398</v>
      </c>
      <c r="AR208" t="s">
        <v>53</v>
      </c>
      <c r="AS208">
        <v>-2.6063988471625801</v>
      </c>
      <c r="AT208" t="s">
        <v>35</v>
      </c>
      <c r="AU208" t="s">
        <v>35</v>
      </c>
      <c r="AV208" t="s">
        <v>410</v>
      </c>
      <c r="AW208" t="s">
        <v>40</v>
      </c>
      <c r="AX208" t="s">
        <v>40</v>
      </c>
      <c r="AY208" t="s">
        <v>40</v>
      </c>
      <c r="AZ208" t="s">
        <v>40</v>
      </c>
      <c r="BA208" t="s">
        <v>40</v>
      </c>
      <c r="BB208" t="s">
        <v>40</v>
      </c>
      <c r="BC208" t="s">
        <v>40</v>
      </c>
      <c r="BD208" s="1" t="s">
        <v>40</v>
      </c>
      <c r="BE208" s="1" t="s">
        <v>40</v>
      </c>
      <c r="BF208" s="1" t="s">
        <v>40</v>
      </c>
      <c r="BG208" s="1" t="s">
        <v>40</v>
      </c>
      <c r="BH208" t="s">
        <v>40</v>
      </c>
      <c r="BI208" s="1" t="s">
        <v>1120</v>
      </c>
      <c r="BL208">
        <v>1</v>
      </c>
      <c r="BQ208" t="s">
        <v>1174</v>
      </c>
      <c r="BR208" t="s">
        <v>40</v>
      </c>
    </row>
    <row r="209" spans="1:70" x14ac:dyDescent="0.25">
      <c r="A209" t="s">
        <v>575</v>
      </c>
      <c r="B209" s="3">
        <v>4.0596008639339002E-4</v>
      </c>
      <c r="C209" t="e">
        <v>#N/A</v>
      </c>
      <c r="D209">
        <v>1</v>
      </c>
      <c r="E209">
        <v>4.7</v>
      </c>
      <c r="F209" s="1" t="s">
        <v>40</v>
      </c>
      <c r="G209" t="s">
        <v>35</v>
      </c>
      <c r="H209" t="s">
        <v>36</v>
      </c>
      <c r="I209" t="s">
        <v>398</v>
      </c>
      <c r="J209" t="s">
        <v>438</v>
      </c>
      <c r="K209">
        <v>1</v>
      </c>
      <c r="L209">
        <v>75</v>
      </c>
      <c r="M209" s="1" t="s">
        <v>40</v>
      </c>
      <c r="N209" t="s">
        <v>40</v>
      </c>
      <c r="O209" t="s">
        <v>40</v>
      </c>
      <c r="Q209" t="s">
        <v>40</v>
      </c>
      <c r="R209" t="s">
        <v>40</v>
      </c>
      <c r="T209" t="s">
        <v>40</v>
      </c>
      <c r="U209" t="s">
        <v>40</v>
      </c>
      <c r="V209" t="s">
        <v>40</v>
      </c>
      <c r="X209" t="s">
        <v>40</v>
      </c>
      <c r="Y209" s="1">
        <v>43619</v>
      </c>
      <c r="Z209" t="s">
        <v>40</v>
      </c>
      <c r="AA209" t="s">
        <v>444</v>
      </c>
      <c r="AB209">
        <v>15.147872339999999</v>
      </c>
      <c r="AC209">
        <v>71.194999999999993</v>
      </c>
      <c r="AD209" s="1">
        <v>43687</v>
      </c>
      <c r="AE209">
        <v>37</v>
      </c>
      <c r="AF209" t="s">
        <v>422</v>
      </c>
      <c r="AG209">
        <v>4</v>
      </c>
      <c r="AH209" t="s">
        <v>550</v>
      </c>
      <c r="AI209">
        <v>25.88</v>
      </c>
      <c r="AJ209" s="1">
        <v>44510</v>
      </c>
      <c r="AK209">
        <v>10486784752</v>
      </c>
      <c r="AL209">
        <v>103829552</v>
      </c>
      <c r="AM209">
        <v>7.8299999999999995E-2</v>
      </c>
      <c r="AN209">
        <v>41.24</v>
      </c>
      <c r="AO209">
        <v>97.79</v>
      </c>
      <c r="AP209">
        <v>94.18</v>
      </c>
      <c r="AQ209" t="s">
        <v>398</v>
      </c>
      <c r="AR209" t="s">
        <v>46</v>
      </c>
      <c r="AS209">
        <v>-3.3913403217193498</v>
      </c>
      <c r="AT209" t="s">
        <v>35</v>
      </c>
      <c r="AU209" t="s">
        <v>35</v>
      </c>
      <c r="AV209" t="s">
        <v>403</v>
      </c>
      <c r="AW209" t="s">
        <v>40</v>
      </c>
      <c r="AX209" t="s">
        <v>40</v>
      </c>
      <c r="AY209" t="s">
        <v>40</v>
      </c>
      <c r="AZ209" t="s">
        <v>40</v>
      </c>
      <c r="BA209" t="s">
        <v>40</v>
      </c>
      <c r="BB209" t="s">
        <v>40</v>
      </c>
      <c r="BC209" t="s">
        <v>40</v>
      </c>
      <c r="BD209" s="1" t="s">
        <v>40</v>
      </c>
      <c r="BE209" s="1" t="s">
        <v>40</v>
      </c>
      <c r="BF209" s="1" t="s">
        <v>40</v>
      </c>
      <c r="BG209" s="1" t="s">
        <v>40</v>
      </c>
      <c r="BH209" t="s">
        <v>40</v>
      </c>
      <c r="BI209" s="1" t="s">
        <v>1120</v>
      </c>
      <c r="BL209">
        <v>1</v>
      </c>
      <c r="BQ209" t="s">
        <v>1174</v>
      </c>
      <c r="BR209" t="s">
        <v>40</v>
      </c>
    </row>
    <row r="210" spans="1:70" x14ac:dyDescent="0.25">
      <c r="A210" t="s">
        <v>576</v>
      </c>
      <c r="B210" s="3">
        <v>3.3610186816549999E-4</v>
      </c>
      <c r="C210" t="e">
        <v>#N/A</v>
      </c>
      <c r="D210">
        <v>1</v>
      </c>
      <c r="E210">
        <v>4.5</v>
      </c>
      <c r="F210" s="1" t="s">
        <v>40</v>
      </c>
      <c r="G210" t="s">
        <v>35</v>
      </c>
      <c r="H210" t="s">
        <v>36</v>
      </c>
      <c r="I210" t="s">
        <v>398</v>
      </c>
      <c r="J210" t="s">
        <v>438</v>
      </c>
      <c r="K210">
        <v>1</v>
      </c>
      <c r="L210">
        <v>57</v>
      </c>
      <c r="M210" s="1" t="s">
        <v>40</v>
      </c>
      <c r="N210" t="s">
        <v>40</v>
      </c>
      <c r="O210" t="s">
        <v>40</v>
      </c>
      <c r="Q210" t="s">
        <v>40</v>
      </c>
      <c r="R210" t="s">
        <v>40</v>
      </c>
      <c r="T210" t="s">
        <v>40</v>
      </c>
      <c r="U210" t="s">
        <v>40</v>
      </c>
      <c r="V210" t="s">
        <v>40</v>
      </c>
      <c r="X210" t="s">
        <v>40</v>
      </c>
      <c r="Y210" s="1">
        <v>43619</v>
      </c>
      <c r="Z210" t="s">
        <v>40</v>
      </c>
      <c r="AA210" t="s">
        <v>444</v>
      </c>
      <c r="AB210">
        <v>6.427333333</v>
      </c>
      <c r="AC210">
        <v>28.922999999999998</v>
      </c>
      <c r="AD210" s="1">
        <v>43687</v>
      </c>
      <c r="AE210">
        <v>37</v>
      </c>
      <c r="AF210" t="s">
        <v>545</v>
      </c>
      <c r="AG210">
        <v>4</v>
      </c>
      <c r="AH210" t="s">
        <v>550</v>
      </c>
      <c r="AI210">
        <v>13.5</v>
      </c>
      <c r="AJ210" s="1">
        <v>44510</v>
      </c>
      <c r="AK210">
        <v>10654032470</v>
      </c>
      <c r="AL210">
        <v>105485470</v>
      </c>
      <c r="AM210">
        <v>7.7899999999999997E-2</v>
      </c>
      <c r="AN210">
        <v>41.64</v>
      </c>
      <c r="AO210">
        <v>97.68</v>
      </c>
      <c r="AP210">
        <v>93.99</v>
      </c>
      <c r="AQ210" t="s">
        <v>398</v>
      </c>
      <c r="AR210" t="s">
        <v>46</v>
      </c>
      <c r="AS210">
        <v>-3.47338308184912</v>
      </c>
      <c r="AT210" t="s">
        <v>35</v>
      </c>
      <c r="AU210" t="s">
        <v>35</v>
      </c>
      <c r="AV210" t="s">
        <v>403</v>
      </c>
      <c r="AW210" t="s">
        <v>40</v>
      </c>
      <c r="AX210" t="s">
        <v>40</v>
      </c>
      <c r="AY210" t="s">
        <v>40</v>
      </c>
      <c r="AZ210" t="s">
        <v>40</v>
      </c>
      <c r="BA210" t="s">
        <v>40</v>
      </c>
      <c r="BB210" t="s">
        <v>40</v>
      </c>
      <c r="BC210" t="s">
        <v>40</v>
      </c>
      <c r="BD210" s="1" t="s">
        <v>40</v>
      </c>
      <c r="BE210" s="1" t="s">
        <v>40</v>
      </c>
      <c r="BF210" s="1" t="s">
        <v>40</v>
      </c>
      <c r="BG210" s="1" t="s">
        <v>40</v>
      </c>
      <c r="BH210" t="s">
        <v>40</v>
      </c>
      <c r="BI210" s="1" t="s">
        <v>1120</v>
      </c>
      <c r="BL210">
        <v>1</v>
      </c>
      <c r="BQ210" t="s">
        <v>1174</v>
      </c>
      <c r="BR210" t="s">
        <v>40</v>
      </c>
    </row>
    <row r="211" spans="1:70" x14ac:dyDescent="0.25">
      <c r="A211" t="s">
        <v>577</v>
      </c>
      <c r="B211">
        <v>1.3402361259363101E-3</v>
      </c>
      <c r="C211" t="e">
        <v>#N/A</v>
      </c>
      <c r="D211">
        <v>1</v>
      </c>
      <c r="E211">
        <v>4.3</v>
      </c>
      <c r="F211" s="1" t="s">
        <v>40</v>
      </c>
      <c r="G211" t="s">
        <v>35</v>
      </c>
      <c r="H211" t="s">
        <v>36</v>
      </c>
      <c r="I211" t="s">
        <v>398</v>
      </c>
      <c r="J211" t="s">
        <v>438</v>
      </c>
      <c r="K211">
        <v>1</v>
      </c>
      <c r="L211">
        <v>61</v>
      </c>
      <c r="M211" s="1" t="s">
        <v>40</v>
      </c>
      <c r="N211" t="s">
        <v>40</v>
      </c>
      <c r="O211" t="s">
        <v>40</v>
      </c>
      <c r="Q211" t="s">
        <v>40</v>
      </c>
      <c r="R211" t="s">
        <v>40</v>
      </c>
      <c r="T211" t="s">
        <v>40</v>
      </c>
      <c r="U211" t="s">
        <v>40</v>
      </c>
      <c r="V211" t="s">
        <v>40</v>
      </c>
      <c r="X211" t="s">
        <v>40</v>
      </c>
      <c r="Y211" s="1">
        <v>43619</v>
      </c>
      <c r="Z211" t="s">
        <v>40</v>
      </c>
      <c r="AA211" t="s">
        <v>444</v>
      </c>
      <c r="AB211">
        <v>5.3791860470000001</v>
      </c>
      <c r="AC211">
        <v>23.130500000000001</v>
      </c>
      <c r="AD211" s="1">
        <v>43687</v>
      </c>
      <c r="AE211">
        <v>37</v>
      </c>
      <c r="AF211" t="s">
        <v>547</v>
      </c>
      <c r="AG211">
        <v>4</v>
      </c>
      <c r="AH211" t="s">
        <v>550</v>
      </c>
      <c r="AI211">
        <v>10.93</v>
      </c>
      <c r="AJ211" s="1">
        <v>44510</v>
      </c>
      <c r="AK211">
        <v>8618536646</v>
      </c>
      <c r="AL211">
        <v>85332046</v>
      </c>
      <c r="AM211">
        <v>8.0199999999999994E-2</v>
      </c>
      <c r="AN211">
        <v>41.65</v>
      </c>
      <c r="AO211">
        <v>97.64</v>
      </c>
      <c r="AP211">
        <v>93.93</v>
      </c>
      <c r="AQ211" t="s">
        <v>398</v>
      </c>
      <c r="AR211" t="s">
        <v>46</v>
      </c>
      <c r="AS211">
        <v>-2.8722362323263799</v>
      </c>
      <c r="AT211" t="s">
        <v>35</v>
      </c>
      <c r="AU211" t="s">
        <v>35</v>
      </c>
      <c r="AV211" t="s">
        <v>403</v>
      </c>
      <c r="AW211" t="s">
        <v>40</v>
      </c>
      <c r="AX211" t="s">
        <v>40</v>
      </c>
      <c r="AY211" t="s">
        <v>40</v>
      </c>
      <c r="AZ211" t="s">
        <v>40</v>
      </c>
      <c r="BA211" t="s">
        <v>40</v>
      </c>
      <c r="BB211" t="s">
        <v>40</v>
      </c>
      <c r="BC211" t="s">
        <v>40</v>
      </c>
      <c r="BD211" s="1" t="s">
        <v>40</v>
      </c>
      <c r="BE211" s="1" t="s">
        <v>40</v>
      </c>
      <c r="BF211" s="1" t="s">
        <v>40</v>
      </c>
      <c r="BG211" s="1" t="s">
        <v>40</v>
      </c>
      <c r="BH211" t="s">
        <v>40</v>
      </c>
      <c r="BI211" s="1" t="s">
        <v>1120</v>
      </c>
      <c r="BL211">
        <v>1</v>
      </c>
      <c r="BQ211" t="s">
        <v>1174</v>
      </c>
      <c r="BR211" t="s">
        <v>40</v>
      </c>
    </row>
    <row r="212" spans="1:70" x14ac:dyDescent="0.25">
      <c r="A212" t="s">
        <v>578</v>
      </c>
      <c r="B212">
        <v>2.4849754363863402E-3</v>
      </c>
      <c r="C212" t="e">
        <v>#N/A</v>
      </c>
      <c r="D212">
        <v>1</v>
      </c>
      <c r="E212">
        <v>4.3</v>
      </c>
      <c r="F212" s="1" t="s">
        <v>40</v>
      </c>
      <c r="G212" t="s">
        <v>35</v>
      </c>
      <c r="H212" t="s">
        <v>36</v>
      </c>
      <c r="I212" t="s">
        <v>398</v>
      </c>
      <c r="J212" t="s">
        <v>438</v>
      </c>
      <c r="K212">
        <v>1</v>
      </c>
      <c r="L212">
        <v>71</v>
      </c>
      <c r="M212" s="1" t="s">
        <v>40</v>
      </c>
      <c r="N212" t="s">
        <v>40</v>
      </c>
      <c r="O212" t="s">
        <v>40</v>
      </c>
      <c r="Q212" t="s">
        <v>40</v>
      </c>
      <c r="R212" t="s">
        <v>40</v>
      </c>
      <c r="T212" t="s">
        <v>40</v>
      </c>
      <c r="U212" t="s">
        <v>40</v>
      </c>
      <c r="V212" t="s">
        <v>40</v>
      </c>
      <c r="X212" t="s">
        <v>40</v>
      </c>
      <c r="Y212" s="1">
        <v>43619</v>
      </c>
      <c r="Z212" t="s">
        <v>40</v>
      </c>
      <c r="AA212" t="s">
        <v>444</v>
      </c>
      <c r="AB212">
        <v>5.6906976739999999</v>
      </c>
      <c r="AC212">
        <v>24.47</v>
      </c>
      <c r="AD212" s="1">
        <v>43687</v>
      </c>
      <c r="AE212">
        <v>38</v>
      </c>
      <c r="AF212" t="s">
        <v>510</v>
      </c>
      <c r="AG212">
        <v>4</v>
      </c>
      <c r="AH212" t="s">
        <v>440</v>
      </c>
      <c r="AI212">
        <v>0</v>
      </c>
      <c r="AJ212" s="1">
        <v>44510</v>
      </c>
      <c r="AK212">
        <v>8310481192</v>
      </c>
      <c r="AL212">
        <v>82281992</v>
      </c>
      <c r="AM212">
        <v>7.8200000000000006E-2</v>
      </c>
      <c r="AN212">
        <v>41.77</v>
      </c>
      <c r="AO212">
        <v>97.82</v>
      </c>
      <c r="AP212">
        <v>94.26</v>
      </c>
      <c r="AQ212" t="s">
        <v>398</v>
      </c>
      <c r="AR212" t="s">
        <v>46</v>
      </c>
      <c r="AS212">
        <v>-2.6035973455941601</v>
      </c>
      <c r="AT212" t="s">
        <v>35</v>
      </c>
      <c r="AU212" t="s">
        <v>35</v>
      </c>
      <c r="AV212" t="s">
        <v>403</v>
      </c>
      <c r="AW212" t="s">
        <v>40</v>
      </c>
      <c r="AX212" t="s">
        <v>40</v>
      </c>
      <c r="AY212" t="s">
        <v>40</v>
      </c>
      <c r="AZ212" t="s">
        <v>40</v>
      </c>
      <c r="BA212" t="s">
        <v>40</v>
      </c>
      <c r="BB212" t="s">
        <v>40</v>
      </c>
      <c r="BC212" t="s">
        <v>40</v>
      </c>
      <c r="BD212" s="1" t="s">
        <v>40</v>
      </c>
      <c r="BE212" s="1" t="s">
        <v>40</v>
      </c>
      <c r="BF212" s="1" t="s">
        <v>40</v>
      </c>
      <c r="BG212" s="1" t="s">
        <v>40</v>
      </c>
      <c r="BH212" t="s">
        <v>40</v>
      </c>
      <c r="BI212" s="1" t="s">
        <v>1120</v>
      </c>
      <c r="BL212">
        <v>1</v>
      </c>
      <c r="BQ212" t="s">
        <v>1174</v>
      </c>
      <c r="BR212" t="s">
        <v>40</v>
      </c>
    </row>
    <row r="213" spans="1:70" x14ac:dyDescent="0.25">
      <c r="A213" t="s">
        <v>579</v>
      </c>
      <c r="B213">
        <v>4.3707915347017401E-3</v>
      </c>
      <c r="C213" t="e">
        <v>#N/A</v>
      </c>
      <c r="D213">
        <v>1</v>
      </c>
      <c r="E213">
        <v>4.2</v>
      </c>
      <c r="F213" s="1" t="s">
        <v>40</v>
      </c>
      <c r="G213" t="s">
        <v>35</v>
      </c>
      <c r="H213" t="s">
        <v>36</v>
      </c>
      <c r="I213" t="s">
        <v>398</v>
      </c>
      <c r="J213" t="s">
        <v>438</v>
      </c>
      <c r="K213">
        <v>2</v>
      </c>
      <c r="L213">
        <v>67</v>
      </c>
      <c r="M213" s="1" t="s">
        <v>40</v>
      </c>
      <c r="N213" t="s">
        <v>40</v>
      </c>
      <c r="O213" t="s">
        <v>40</v>
      </c>
      <c r="Q213" t="s">
        <v>40</v>
      </c>
      <c r="R213" t="s">
        <v>40</v>
      </c>
      <c r="T213" t="s">
        <v>40</v>
      </c>
      <c r="U213" t="s">
        <v>40</v>
      </c>
      <c r="V213" t="s">
        <v>40</v>
      </c>
      <c r="X213" t="s">
        <v>40</v>
      </c>
      <c r="Y213" s="1">
        <v>43619</v>
      </c>
      <c r="Z213" t="s">
        <v>40</v>
      </c>
      <c r="AA213" t="s">
        <v>444</v>
      </c>
      <c r="AB213">
        <v>2.2392857140000002</v>
      </c>
      <c r="AC213">
        <v>9.4049999999999994</v>
      </c>
      <c r="AD213" s="1">
        <v>43687</v>
      </c>
      <c r="AE213">
        <v>38</v>
      </c>
      <c r="AF213" t="s">
        <v>512</v>
      </c>
      <c r="AG213">
        <v>4</v>
      </c>
      <c r="AH213" t="s">
        <v>440</v>
      </c>
      <c r="AI213">
        <v>7.14</v>
      </c>
      <c r="AJ213" s="1">
        <v>44510</v>
      </c>
      <c r="AK213">
        <v>9320627238</v>
      </c>
      <c r="AL213">
        <v>92283438</v>
      </c>
      <c r="AM213">
        <v>0.08</v>
      </c>
      <c r="AN213">
        <v>41.76</v>
      </c>
      <c r="AO213">
        <v>97.83</v>
      </c>
      <c r="AP213">
        <v>94.21</v>
      </c>
      <c r="AQ213" t="s">
        <v>398</v>
      </c>
      <c r="AR213" t="s">
        <v>53</v>
      </c>
      <c r="AS213">
        <v>-2.3575375356170198</v>
      </c>
      <c r="AT213" t="s">
        <v>35</v>
      </c>
      <c r="AU213" t="s">
        <v>35</v>
      </c>
      <c r="AV213" t="s">
        <v>410</v>
      </c>
      <c r="AW213" t="s">
        <v>40</v>
      </c>
      <c r="AX213" t="s">
        <v>40</v>
      </c>
      <c r="AY213" t="s">
        <v>40</v>
      </c>
      <c r="AZ213" t="s">
        <v>40</v>
      </c>
      <c r="BA213" t="s">
        <v>40</v>
      </c>
      <c r="BB213" t="s">
        <v>40</v>
      </c>
      <c r="BC213" t="s">
        <v>40</v>
      </c>
      <c r="BD213" s="1" t="s">
        <v>40</v>
      </c>
      <c r="BE213" s="1" t="s">
        <v>40</v>
      </c>
      <c r="BF213" s="1" t="s">
        <v>40</v>
      </c>
      <c r="BG213" s="1" t="s">
        <v>40</v>
      </c>
      <c r="BH213" t="s">
        <v>40</v>
      </c>
      <c r="BI213" s="1" t="s">
        <v>1120</v>
      </c>
      <c r="BL213">
        <v>1</v>
      </c>
      <c r="BQ213" t="s">
        <v>1174</v>
      </c>
      <c r="BR213" t="s">
        <v>40</v>
      </c>
    </row>
    <row r="214" spans="1:70" x14ac:dyDescent="0.25">
      <c r="A214" t="s">
        <v>580</v>
      </c>
      <c r="B214">
        <v>3.12956267374709E-3</v>
      </c>
      <c r="C214" t="e">
        <v>#N/A</v>
      </c>
      <c r="D214">
        <v>1</v>
      </c>
      <c r="E214">
        <v>4.5</v>
      </c>
      <c r="F214" s="1" t="s">
        <v>40</v>
      </c>
      <c r="G214" t="s">
        <v>35</v>
      </c>
      <c r="H214" t="s">
        <v>36</v>
      </c>
      <c r="I214" t="s">
        <v>398</v>
      </c>
      <c r="J214" t="s">
        <v>438</v>
      </c>
      <c r="K214">
        <v>2</v>
      </c>
      <c r="L214">
        <v>52</v>
      </c>
      <c r="M214" s="1" t="s">
        <v>40</v>
      </c>
      <c r="N214" t="s">
        <v>40</v>
      </c>
      <c r="O214" t="s">
        <v>40</v>
      </c>
      <c r="Q214" t="s">
        <v>40</v>
      </c>
      <c r="R214" t="s">
        <v>40</v>
      </c>
      <c r="T214" t="s">
        <v>40</v>
      </c>
      <c r="U214" t="s">
        <v>40</v>
      </c>
      <c r="V214" t="s">
        <v>40</v>
      </c>
      <c r="X214" t="s">
        <v>40</v>
      </c>
      <c r="Y214" s="1">
        <v>43619</v>
      </c>
      <c r="Z214" t="s">
        <v>40</v>
      </c>
      <c r="AA214" t="s">
        <v>444</v>
      </c>
      <c r="AB214">
        <v>2.6165555559999998</v>
      </c>
      <c r="AC214">
        <v>11.7745</v>
      </c>
      <c r="AD214" s="1">
        <v>43687</v>
      </c>
      <c r="AE214">
        <v>38</v>
      </c>
      <c r="AF214" t="s">
        <v>514</v>
      </c>
      <c r="AG214">
        <v>4</v>
      </c>
      <c r="AH214" t="s">
        <v>440</v>
      </c>
      <c r="AI214">
        <v>10.44</v>
      </c>
      <c r="AJ214" s="1">
        <v>44510</v>
      </c>
      <c r="AK214">
        <v>9659044302</v>
      </c>
      <c r="AL214">
        <v>95634102</v>
      </c>
      <c r="AM214">
        <v>7.7299999999999994E-2</v>
      </c>
      <c r="AN214">
        <v>41.72</v>
      </c>
      <c r="AO214">
        <v>97.72</v>
      </c>
      <c r="AP214">
        <v>94.03</v>
      </c>
      <c r="AQ214" t="s">
        <v>398</v>
      </c>
      <c r="AR214" t="s">
        <v>53</v>
      </c>
      <c r="AS214">
        <v>-2.5031550636631401</v>
      </c>
      <c r="AT214" t="s">
        <v>35</v>
      </c>
      <c r="AU214" t="s">
        <v>35</v>
      </c>
      <c r="AV214" t="s">
        <v>410</v>
      </c>
      <c r="AW214" t="s">
        <v>40</v>
      </c>
      <c r="AX214" t="s">
        <v>40</v>
      </c>
      <c r="AY214" t="s">
        <v>40</v>
      </c>
      <c r="AZ214" t="s">
        <v>40</v>
      </c>
      <c r="BA214" t="s">
        <v>40</v>
      </c>
      <c r="BB214" t="s">
        <v>40</v>
      </c>
      <c r="BC214" t="s">
        <v>40</v>
      </c>
      <c r="BD214" s="1" t="s">
        <v>40</v>
      </c>
      <c r="BE214" s="1" t="s">
        <v>40</v>
      </c>
      <c r="BF214" s="1" t="s">
        <v>40</v>
      </c>
      <c r="BG214" s="1" t="s">
        <v>40</v>
      </c>
      <c r="BH214" t="s">
        <v>40</v>
      </c>
      <c r="BI214" s="1" t="s">
        <v>1120</v>
      </c>
      <c r="BL214">
        <v>1</v>
      </c>
      <c r="BQ214" t="s">
        <v>1174</v>
      </c>
      <c r="BR214" t="s">
        <v>40</v>
      </c>
    </row>
    <row r="215" spans="1:70" x14ac:dyDescent="0.25">
      <c r="A215" t="s">
        <v>581</v>
      </c>
      <c r="B215">
        <v>5.2836223847690197E-2</v>
      </c>
      <c r="C215" t="e">
        <v>#N/A</v>
      </c>
      <c r="D215">
        <v>1</v>
      </c>
      <c r="E215">
        <v>4.5</v>
      </c>
      <c r="F215" s="1" t="s">
        <v>40</v>
      </c>
      <c r="G215" t="s">
        <v>35</v>
      </c>
      <c r="H215" t="s">
        <v>36</v>
      </c>
      <c r="I215" t="s">
        <v>398</v>
      </c>
      <c r="J215" t="s">
        <v>438</v>
      </c>
      <c r="K215">
        <v>2</v>
      </c>
      <c r="L215">
        <v>73</v>
      </c>
      <c r="M215" s="1" t="s">
        <v>40</v>
      </c>
      <c r="N215" t="s">
        <v>40</v>
      </c>
      <c r="O215" t="s">
        <v>40</v>
      </c>
      <c r="Q215" t="s">
        <v>40</v>
      </c>
      <c r="R215" t="s">
        <v>40</v>
      </c>
      <c r="T215" t="s">
        <v>40</v>
      </c>
      <c r="U215" t="s">
        <v>40</v>
      </c>
      <c r="V215" t="s">
        <v>40</v>
      </c>
      <c r="X215" t="s">
        <v>40</v>
      </c>
      <c r="Y215" s="1">
        <v>43619</v>
      </c>
      <c r="Z215" t="s">
        <v>40</v>
      </c>
      <c r="AA215" t="s">
        <v>444</v>
      </c>
      <c r="AB215">
        <v>3.094555556</v>
      </c>
      <c r="AC215">
        <v>13.9255</v>
      </c>
      <c r="AD215" s="1">
        <v>43687</v>
      </c>
      <c r="AE215">
        <v>38</v>
      </c>
      <c r="AF215" t="s">
        <v>516</v>
      </c>
      <c r="AG215">
        <v>4</v>
      </c>
      <c r="AH215" t="s">
        <v>440</v>
      </c>
      <c r="AI215">
        <v>9.89</v>
      </c>
      <c r="AJ215" s="1">
        <v>44510</v>
      </c>
      <c r="AK215">
        <v>10110208676</v>
      </c>
      <c r="AL215">
        <v>100101076</v>
      </c>
      <c r="AM215">
        <v>8.0399999999999999E-2</v>
      </c>
      <c r="AN215">
        <v>41.77</v>
      </c>
      <c r="AO215">
        <v>97.67</v>
      </c>
      <c r="AP215">
        <v>94</v>
      </c>
      <c r="AQ215" t="s">
        <v>398</v>
      </c>
      <c r="AR215" t="s">
        <v>53</v>
      </c>
      <c r="AS215">
        <v>-1.25349330884418</v>
      </c>
      <c r="AT215" t="s">
        <v>35</v>
      </c>
      <c r="AU215" t="s">
        <v>35</v>
      </c>
      <c r="AV215" t="s">
        <v>410</v>
      </c>
      <c r="AW215" t="s">
        <v>40</v>
      </c>
      <c r="AX215" t="s">
        <v>40</v>
      </c>
      <c r="AY215" t="s">
        <v>40</v>
      </c>
      <c r="AZ215" t="s">
        <v>40</v>
      </c>
      <c r="BA215" t="s">
        <v>40</v>
      </c>
      <c r="BB215" t="s">
        <v>40</v>
      </c>
      <c r="BC215" t="s">
        <v>40</v>
      </c>
      <c r="BD215" s="1" t="s">
        <v>40</v>
      </c>
      <c r="BE215" s="1" t="s">
        <v>40</v>
      </c>
      <c r="BF215" s="1" t="s">
        <v>40</v>
      </c>
      <c r="BG215" s="1" t="s">
        <v>40</v>
      </c>
      <c r="BH215" t="s">
        <v>40</v>
      </c>
      <c r="BI215" s="1" t="s">
        <v>1120</v>
      </c>
      <c r="BL215">
        <v>1</v>
      </c>
      <c r="BQ215" t="s">
        <v>1174</v>
      </c>
      <c r="BR215" t="s">
        <v>40</v>
      </c>
    </row>
    <row r="216" spans="1:70" x14ac:dyDescent="0.25">
      <c r="A216" t="s">
        <v>582</v>
      </c>
      <c r="B216" s="3">
        <v>2.833143940255E-4</v>
      </c>
      <c r="C216" t="e">
        <v>#N/A</v>
      </c>
      <c r="D216">
        <v>1</v>
      </c>
      <c r="E216">
        <v>4.4000000000000004</v>
      </c>
      <c r="F216" s="1" t="s">
        <v>40</v>
      </c>
      <c r="G216" t="s">
        <v>35</v>
      </c>
      <c r="H216" t="s">
        <v>36</v>
      </c>
      <c r="I216" t="s">
        <v>398</v>
      </c>
      <c r="J216" t="s">
        <v>438</v>
      </c>
      <c r="K216">
        <v>2</v>
      </c>
      <c r="L216">
        <v>56</v>
      </c>
      <c r="M216" s="1" t="s">
        <v>40</v>
      </c>
      <c r="N216" t="s">
        <v>40</v>
      </c>
      <c r="O216" t="s">
        <v>40</v>
      </c>
      <c r="Q216" t="s">
        <v>40</v>
      </c>
      <c r="R216" t="s">
        <v>40</v>
      </c>
      <c r="T216" t="s">
        <v>40</v>
      </c>
      <c r="U216" t="s">
        <v>40</v>
      </c>
      <c r="V216" t="s">
        <v>40</v>
      </c>
      <c r="X216" t="s">
        <v>40</v>
      </c>
      <c r="Y216" s="1">
        <v>43619</v>
      </c>
      <c r="Z216" t="s">
        <v>40</v>
      </c>
      <c r="AA216" t="s">
        <v>444</v>
      </c>
      <c r="AB216">
        <v>2.2679545449999998</v>
      </c>
      <c r="AC216">
        <v>9.9789999999999992</v>
      </c>
      <c r="AD216" s="1">
        <v>43687</v>
      </c>
      <c r="AE216">
        <v>38</v>
      </c>
      <c r="AF216" t="s">
        <v>518</v>
      </c>
      <c r="AG216">
        <v>4</v>
      </c>
      <c r="AH216" t="s">
        <v>440</v>
      </c>
      <c r="AI216">
        <v>7.75</v>
      </c>
      <c r="AJ216" s="1">
        <v>44510</v>
      </c>
      <c r="AK216">
        <v>8735945106</v>
      </c>
      <c r="AL216">
        <v>86494506</v>
      </c>
      <c r="AM216">
        <v>7.7700000000000005E-2</v>
      </c>
      <c r="AN216">
        <v>41.84</v>
      </c>
      <c r="AO216">
        <v>97.8</v>
      </c>
      <c r="AP216">
        <v>94.11</v>
      </c>
      <c r="AQ216" t="s">
        <v>398</v>
      </c>
      <c r="AR216" t="s">
        <v>53</v>
      </c>
      <c r="AS216">
        <v>-3.5476083009124602</v>
      </c>
      <c r="AT216" t="s">
        <v>35</v>
      </c>
      <c r="AU216" t="s">
        <v>35</v>
      </c>
      <c r="AV216" t="s">
        <v>410</v>
      </c>
      <c r="AW216" t="s">
        <v>40</v>
      </c>
      <c r="AX216" t="s">
        <v>40</v>
      </c>
      <c r="AY216" t="s">
        <v>40</v>
      </c>
      <c r="AZ216" t="s">
        <v>40</v>
      </c>
      <c r="BA216" t="s">
        <v>40</v>
      </c>
      <c r="BB216" t="s">
        <v>40</v>
      </c>
      <c r="BC216" t="s">
        <v>40</v>
      </c>
      <c r="BD216" s="1" t="s">
        <v>40</v>
      </c>
      <c r="BE216" s="1" t="s">
        <v>40</v>
      </c>
      <c r="BF216" s="1" t="s">
        <v>40</v>
      </c>
      <c r="BG216" s="1" t="s">
        <v>40</v>
      </c>
      <c r="BH216" t="s">
        <v>40</v>
      </c>
      <c r="BI216" s="1" t="s">
        <v>1120</v>
      </c>
      <c r="BL216">
        <v>1</v>
      </c>
      <c r="BQ216" t="s">
        <v>1174</v>
      </c>
      <c r="BR216" t="s">
        <v>40</v>
      </c>
    </row>
    <row r="217" spans="1:70" x14ac:dyDescent="0.25">
      <c r="A217" t="s">
        <v>583</v>
      </c>
      <c r="B217">
        <v>3.4652072708820799E-3</v>
      </c>
      <c r="C217" t="e">
        <v>#N/A</v>
      </c>
      <c r="D217">
        <v>1</v>
      </c>
      <c r="E217">
        <v>4.4000000000000004</v>
      </c>
      <c r="F217" s="1" t="s">
        <v>40</v>
      </c>
      <c r="G217" t="s">
        <v>35</v>
      </c>
      <c r="H217" t="s">
        <v>36</v>
      </c>
      <c r="I217" t="s">
        <v>398</v>
      </c>
      <c r="J217" t="s">
        <v>438</v>
      </c>
      <c r="K217">
        <v>2</v>
      </c>
      <c r="L217">
        <v>58</v>
      </c>
      <c r="M217" s="1" t="s">
        <v>40</v>
      </c>
      <c r="N217" t="s">
        <v>40</v>
      </c>
      <c r="O217" t="s">
        <v>40</v>
      </c>
      <c r="Q217" t="s">
        <v>40</v>
      </c>
      <c r="R217" t="s">
        <v>40</v>
      </c>
      <c r="T217" t="s">
        <v>40</v>
      </c>
      <c r="U217" t="s">
        <v>40</v>
      </c>
      <c r="V217" t="s">
        <v>40</v>
      </c>
      <c r="X217" t="s">
        <v>40</v>
      </c>
      <c r="Y217" s="1">
        <v>43654</v>
      </c>
      <c r="Z217" t="s">
        <v>40</v>
      </c>
      <c r="AA217" t="s">
        <v>402</v>
      </c>
      <c r="AB217">
        <v>8.9247727270000006</v>
      </c>
      <c r="AC217">
        <v>39.268999999999998</v>
      </c>
      <c r="AD217" s="1">
        <v>43689</v>
      </c>
      <c r="AE217">
        <v>39</v>
      </c>
      <c r="AF217" t="s">
        <v>520</v>
      </c>
      <c r="AG217">
        <v>4</v>
      </c>
      <c r="AH217" t="s">
        <v>440</v>
      </c>
      <c r="AI217">
        <v>0</v>
      </c>
      <c r="AJ217" s="1">
        <v>44510</v>
      </c>
      <c r="AK217">
        <v>8813612894</v>
      </c>
      <c r="AL217">
        <v>87263494</v>
      </c>
      <c r="AM217">
        <v>7.9000000000000001E-2</v>
      </c>
      <c r="AN217">
        <v>41.12</v>
      </c>
      <c r="AO217">
        <v>97.8</v>
      </c>
      <c r="AP217">
        <v>94.18</v>
      </c>
      <c r="AQ217" t="s">
        <v>398</v>
      </c>
      <c r="AR217" t="s">
        <v>53</v>
      </c>
      <c r="AS217">
        <v>-2.45876324914614</v>
      </c>
      <c r="AT217" t="s">
        <v>35</v>
      </c>
      <c r="AU217" t="s">
        <v>35</v>
      </c>
      <c r="AV217" t="s">
        <v>410</v>
      </c>
      <c r="AW217" t="s">
        <v>40</v>
      </c>
      <c r="AX217" t="s">
        <v>40</v>
      </c>
      <c r="AY217" t="s">
        <v>40</v>
      </c>
      <c r="AZ217" t="s">
        <v>40</v>
      </c>
      <c r="BA217" t="s">
        <v>40</v>
      </c>
      <c r="BB217" t="s">
        <v>40</v>
      </c>
      <c r="BC217" t="s">
        <v>40</v>
      </c>
      <c r="BD217" s="1" t="s">
        <v>40</v>
      </c>
      <c r="BE217" s="1" t="s">
        <v>40</v>
      </c>
      <c r="BF217" s="1" t="s">
        <v>40</v>
      </c>
      <c r="BG217" s="1" t="s">
        <v>40</v>
      </c>
      <c r="BH217" t="s">
        <v>40</v>
      </c>
      <c r="BI217" s="1" t="s">
        <v>1120</v>
      </c>
      <c r="BL217">
        <v>1</v>
      </c>
      <c r="BQ217" t="s">
        <v>1174</v>
      </c>
      <c r="BR217" t="s">
        <v>40</v>
      </c>
    </row>
    <row r="218" spans="1:70" x14ac:dyDescent="0.25">
      <c r="A218" t="s">
        <v>584</v>
      </c>
      <c r="B218">
        <v>2.3611392168419801E-3</v>
      </c>
      <c r="C218" t="e">
        <v>#N/A</v>
      </c>
      <c r="D218">
        <v>1</v>
      </c>
      <c r="E218">
        <v>4.4000000000000004</v>
      </c>
      <c r="F218" s="1" t="s">
        <v>40</v>
      </c>
      <c r="G218" t="s">
        <v>35</v>
      </c>
      <c r="H218" t="s">
        <v>36</v>
      </c>
      <c r="I218" t="s">
        <v>398</v>
      </c>
      <c r="J218" t="s">
        <v>438</v>
      </c>
      <c r="K218">
        <v>1</v>
      </c>
      <c r="L218">
        <v>56</v>
      </c>
      <c r="M218" s="1" t="s">
        <v>40</v>
      </c>
      <c r="N218" t="s">
        <v>40</v>
      </c>
      <c r="O218" t="s">
        <v>40</v>
      </c>
      <c r="Q218" t="s">
        <v>40</v>
      </c>
      <c r="R218" t="s">
        <v>40</v>
      </c>
      <c r="T218" t="s">
        <v>40</v>
      </c>
      <c r="U218" t="s">
        <v>40</v>
      </c>
      <c r="V218" t="s">
        <v>40</v>
      </c>
      <c r="X218" t="s">
        <v>40</v>
      </c>
      <c r="Y218" s="1">
        <v>43654</v>
      </c>
      <c r="Z218" t="s">
        <v>40</v>
      </c>
      <c r="AA218" t="s">
        <v>402</v>
      </c>
      <c r="AB218">
        <v>9.7479545450000007</v>
      </c>
      <c r="AC218">
        <v>42.890999999999998</v>
      </c>
      <c r="AD218" s="1">
        <v>43689</v>
      </c>
      <c r="AE218">
        <v>39</v>
      </c>
      <c r="AF218" t="s">
        <v>522</v>
      </c>
      <c r="AG218">
        <v>4</v>
      </c>
      <c r="AH218" t="s">
        <v>440</v>
      </c>
      <c r="AI218">
        <v>0</v>
      </c>
      <c r="AJ218" s="1">
        <v>44510</v>
      </c>
      <c r="AK218">
        <v>9254702922</v>
      </c>
      <c r="AL218">
        <v>91630722</v>
      </c>
      <c r="AM218">
        <v>2.3E-3</v>
      </c>
      <c r="AN218">
        <v>41.23</v>
      </c>
      <c r="AO218">
        <v>97.46</v>
      </c>
      <c r="AP218">
        <v>93.52</v>
      </c>
      <c r="AQ218" t="s">
        <v>398</v>
      </c>
      <c r="AR218" t="s">
        <v>46</v>
      </c>
      <c r="AS218">
        <v>-2.6258517631813501</v>
      </c>
      <c r="AT218" t="s">
        <v>35</v>
      </c>
      <c r="AU218" t="s">
        <v>35</v>
      </c>
      <c r="AV218" t="s">
        <v>403</v>
      </c>
      <c r="AW218" t="s">
        <v>40</v>
      </c>
      <c r="AX218" t="s">
        <v>40</v>
      </c>
      <c r="AY218" t="s">
        <v>40</v>
      </c>
      <c r="AZ218" t="s">
        <v>40</v>
      </c>
      <c r="BA218" t="s">
        <v>40</v>
      </c>
      <c r="BB218" t="s">
        <v>40</v>
      </c>
      <c r="BC218" t="s">
        <v>40</v>
      </c>
      <c r="BD218" s="1" t="s">
        <v>40</v>
      </c>
      <c r="BE218" s="1" t="s">
        <v>40</v>
      </c>
      <c r="BF218" s="1" t="s">
        <v>40</v>
      </c>
      <c r="BG218" s="1" t="s">
        <v>40</v>
      </c>
      <c r="BH218" t="s">
        <v>40</v>
      </c>
      <c r="BI218" s="1" t="s">
        <v>1120</v>
      </c>
      <c r="BL218">
        <v>1</v>
      </c>
      <c r="BQ218" t="s">
        <v>1174</v>
      </c>
      <c r="BR218" t="s">
        <v>40</v>
      </c>
    </row>
    <row r="219" spans="1:70" x14ac:dyDescent="0.25">
      <c r="A219" t="s">
        <v>585</v>
      </c>
      <c r="B219">
        <v>3.31182052890437E-3</v>
      </c>
      <c r="C219" t="e">
        <v>#N/A</v>
      </c>
      <c r="D219">
        <v>1</v>
      </c>
      <c r="E219">
        <v>4.2</v>
      </c>
      <c r="F219" s="1" t="s">
        <v>40</v>
      </c>
      <c r="G219" t="s">
        <v>35</v>
      </c>
      <c r="H219" t="s">
        <v>36</v>
      </c>
      <c r="I219" t="s">
        <v>398</v>
      </c>
      <c r="J219" t="s">
        <v>438</v>
      </c>
      <c r="K219">
        <v>1</v>
      </c>
      <c r="L219">
        <v>74</v>
      </c>
      <c r="M219" s="1" t="s">
        <v>40</v>
      </c>
      <c r="N219" t="s">
        <v>40</v>
      </c>
      <c r="O219" t="s">
        <v>40</v>
      </c>
      <c r="Q219" t="s">
        <v>40</v>
      </c>
      <c r="R219" t="s">
        <v>40</v>
      </c>
      <c r="T219" t="s">
        <v>40</v>
      </c>
      <c r="U219" t="s">
        <v>40</v>
      </c>
      <c r="V219" t="s">
        <v>40</v>
      </c>
      <c r="X219" t="s">
        <v>40</v>
      </c>
      <c r="Y219" s="1">
        <v>43654</v>
      </c>
      <c r="Z219" t="s">
        <v>40</v>
      </c>
      <c r="AA219" t="s">
        <v>402</v>
      </c>
      <c r="AB219">
        <v>4.2072619050000002</v>
      </c>
      <c r="AC219">
        <v>17.670500000000001</v>
      </c>
      <c r="AD219" s="1">
        <v>43689</v>
      </c>
      <c r="AE219">
        <v>39</v>
      </c>
      <c r="AF219" t="s">
        <v>556</v>
      </c>
      <c r="AG219">
        <v>4</v>
      </c>
      <c r="AH219" t="s">
        <v>440</v>
      </c>
      <c r="AI219">
        <v>0</v>
      </c>
      <c r="AJ219" s="1">
        <v>44510</v>
      </c>
      <c r="AK219">
        <v>7497342312</v>
      </c>
      <c r="AL219">
        <v>74231112</v>
      </c>
      <c r="AM219">
        <v>2.2000000000000001E-3</v>
      </c>
      <c r="AN219">
        <v>41.2</v>
      </c>
      <c r="AO219">
        <v>97.54</v>
      </c>
      <c r="AP219">
        <v>93.69</v>
      </c>
      <c r="AQ219" t="s">
        <v>398</v>
      </c>
      <c r="AR219" t="s">
        <v>46</v>
      </c>
      <c r="AS219">
        <v>-2.4784925137748099</v>
      </c>
      <c r="AT219" t="s">
        <v>35</v>
      </c>
      <c r="AU219" t="s">
        <v>35</v>
      </c>
      <c r="AV219" t="s">
        <v>403</v>
      </c>
      <c r="AW219" t="s">
        <v>40</v>
      </c>
      <c r="AX219" t="s">
        <v>40</v>
      </c>
      <c r="AY219" t="s">
        <v>40</v>
      </c>
      <c r="AZ219" t="s">
        <v>40</v>
      </c>
      <c r="BA219" t="s">
        <v>40</v>
      </c>
      <c r="BB219" t="s">
        <v>40</v>
      </c>
      <c r="BC219" t="s">
        <v>40</v>
      </c>
      <c r="BD219" s="1" t="s">
        <v>40</v>
      </c>
      <c r="BE219" s="1" t="s">
        <v>40</v>
      </c>
      <c r="BF219" s="1" t="s">
        <v>40</v>
      </c>
      <c r="BG219" s="1" t="s">
        <v>40</v>
      </c>
      <c r="BH219" t="s">
        <v>40</v>
      </c>
      <c r="BI219" s="1" t="s">
        <v>1120</v>
      </c>
      <c r="BL219">
        <v>1</v>
      </c>
      <c r="BQ219" t="s">
        <v>1174</v>
      </c>
      <c r="BR219" t="s">
        <v>40</v>
      </c>
    </row>
    <row r="220" spans="1:70" x14ac:dyDescent="0.25">
      <c r="A220" t="s">
        <v>586</v>
      </c>
      <c r="B220">
        <v>6.4876751713934802E-3</v>
      </c>
      <c r="C220" t="e">
        <v>#N/A</v>
      </c>
      <c r="D220">
        <v>1</v>
      </c>
      <c r="E220">
        <v>4.2</v>
      </c>
      <c r="F220" s="1" t="s">
        <v>40</v>
      </c>
      <c r="G220" t="s">
        <v>35</v>
      </c>
      <c r="H220" t="s">
        <v>36</v>
      </c>
      <c r="I220" t="s">
        <v>398</v>
      </c>
      <c r="J220" t="s">
        <v>438</v>
      </c>
      <c r="K220">
        <v>2</v>
      </c>
      <c r="L220">
        <v>72</v>
      </c>
      <c r="M220" s="1" t="s">
        <v>40</v>
      </c>
      <c r="N220" t="s">
        <v>40</v>
      </c>
      <c r="O220" t="s">
        <v>40</v>
      </c>
      <c r="Q220" t="s">
        <v>40</v>
      </c>
      <c r="R220" t="s">
        <v>40</v>
      </c>
      <c r="T220" t="s">
        <v>40</v>
      </c>
      <c r="U220" t="s">
        <v>40</v>
      </c>
      <c r="V220" t="s">
        <v>40</v>
      </c>
      <c r="X220" t="s">
        <v>40</v>
      </c>
      <c r="Y220" s="1">
        <v>43654</v>
      </c>
      <c r="Z220" t="s">
        <v>40</v>
      </c>
      <c r="AA220" t="s">
        <v>402</v>
      </c>
      <c r="AB220">
        <v>15.07130952</v>
      </c>
      <c r="AC220">
        <v>63.299500000000002</v>
      </c>
      <c r="AD220" s="1">
        <v>43689</v>
      </c>
      <c r="AE220">
        <v>39</v>
      </c>
      <c r="AF220" t="s">
        <v>558</v>
      </c>
      <c r="AG220">
        <v>4</v>
      </c>
      <c r="AH220" t="s">
        <v>440</v>
      </c>
      <c r="AI220">
        <v>0</v>
      </c>
      <c r="AJ220" s="1">
        <v>44510</v>
      </c>
      <c r="AK220">
        <v>8360421046</v>
      </c>
      <c r="AL220">
        <v>82776446</v>
      </c>
      <c r="AM220">
        <v>2.3E-3</v>
      </c>
      <c r="AN220">
        <v>40.799999999999997</v>
      </c>
      <c r="AO220">
        <v>97.62</v>
      </c>
      <c r="AP220">
        <v>93.75</v>
      </c>
      <c r="AQ220" t="s">
        <v>398</v>
      </c>
      <c r="AR220" t="s">
        <v>53</v>
      </c>
      <c r="AS220">
        <v>-2.1850841617924499</v>
      </c>
      <c r="AT220" t="s">
        <v>35</v>
      </c>
      <c r="AU220" t="s">
        <v>35</v>
      </c>
      <c r="AV220" t="s">
        <v>410</v>
      </c>
      <c r="AW220" t="s">
        <v>40</v>
      </c>
      <c r="AX220" t="s">
        <v>40</v>
      </c>
      <c r="AY220" t="s">
        <v>40</v>
      </c>
      <c r="AZ220" t="s">
        <v>40</v>
      </c>
      <c r="BA220" t="s">
        <v>40</v>
      </c>
      <c r="BB220" t="s">
        <v>40</v>
      </c>
      <c r="BC220" t="s">
        <v>40</v>
      </c>
      <c r="BD220" s="1" t="s">
        <v>40</v>
      </c>
      <c r="BE220" s="1" t="s">
        <v>40</v>
      </c>
      <c r="BF220" s="1" t="s">
        <v>40</v>
      </c>
      <c r="BG220" s="1" t="s">
        <v>40</v>
      </c>
      <c r="BH220" t="s">
        <v>40</v>
      </c>
      <c r="BI220" s="1" t="s">
        <v>1120</v>
      </c>
      <c r="BL220">
        <v>1</v>
      </c>
      <c r="BQ220" t="s">
        <v>1174</v>
      </c>
      <c r="BR220" t="s">
        <v>40</v>
      </c>
    </row>
    <row r="221" spans="1:70" x14ac:dyDescent="0.25">
      <c r="A221" t="s">
        <v>587</v>
      </c>
      <c r="B221">
        <v>0.2297958500033</v>
      </c>
      <c r="C221" t="e">
        <v>#N/A</v>
      </c>
      <c r="D221">
        <v>1</v>
      </c>
      <c r="E221">
        <v>4.4000000000000004</v>
      </c>
      <c r="F221" s="1" t="s">
        <v>40</v>
      </c>
      <c r="G221" t="s">
        <v>35</v>
      </c>
      <c r="H221" t="s">
        <v>36</v>
      </c>
      <c r="I221" t="s">
        <v>398</v>
      </c>
      <c r="J221" t="s">
        <v>438</v>
      </c>
      <c r="K221">
        <v>2</v>
      </c>
      <c r="L221">
        <v>51</v>
      </c>
      <c r="M221" s="1" t="s">
        <v>40</v>
      </c>
      <c r="N221" t="s">
        <v>40</v>
      </c>
      <c r="O221" t="s">
        <v>40</v>
      </c>
      <c r="Q221" t="s">
        <v>40</v>
      </c>
      <c r="R221" t="s">
        <v>40</v>
      </c>
      <c r="T221" t="s">
        <v>40</v>
      </c>
      <c r="U221" t="s">
        <v>40</v>
      </c>
      <c r="V221" t="s">
        <v>40</v>
      </c>
      <c r="X221" t="s">
        <v>40</v>
      </c>
      <c r="Y221" s="1">
        <v>43654</v>
      </c>
      <c r="Z221" t="s">
        <v>40</v>
      </c>
      <c r="AA221" t="s">
        <v>402</v>
      </c>
      <c r="AB221">
        <v>7.5148863639999997</v>
      </c>
      <c r="AC221">
        <v>33.0655</v>
      </c>
      <c r="AD221" s="1">
        <v>43689</v>
      </c>
      <c r="AE221">
        <v>39</v>
      </c>
      <c r="AF221" t="s">
        <v>560</v>
      </c>
      <c r="AG221">
        <v>4</v>
      </c>
      <c r="AH221" t="s">
        <v>440</v>
      </c>
      <c r="AI221">
        <v>0</v>
      </c>
      <c r="AJ221" s="1">
        <v>44510</v>
      </c>
      <c r="AK221">
        <v>10580307520</v>
      </c>
      <c r="AL221">
        <v>104755520</v>
      </c>
      <c r="AM221">
        <v>7.9699999999999993E-2</v>
      </c>
      <c r="AN221">
        <v>41.92</v>
      </c>
      <c r="AO221">
        <v>97.76</v>
      </c>
      <c r="AP221">
        <v>94.02</v>
      </c>
      <c r="AQ221" t="s">
        <v>398</v>
      </c>
      <c r="AR221" t="s">
        <v>53</v>
      </c>
      <c r="AS221">
        <v>-0.525263673064151</v>
      </c>
      <c r="AT221" t="s">
        <v>35</v>
      </c>
      <c r="AU221" t="s">
        <v>35</v>
      </c>
      <c r="AV221" t="s">
        <v>410</v>
      </c>
      <c r="AW221" t="s">
        <v>40</v>
      </c>
      <c r="AX221" t="s">
        <v>40</v>
      </c>
      <c r="AY221" t="s">
        <v>40</v>
      </c>
      <c r="AZ221" t="s">
        <v>40</v>
      </c>
      <c r="BA221" t="s">
        <v>40</v>
      </c>
      <c r="BB221" t="s">
        <v>40</v>
      </c>
      <c r="BC221" t="s">
        <v>40</v>
      </c>
      <c r="BD221" s="1" t="s">
        <v>40</v>
      </c>
      <c r="BE221" s="1" t="s">
        <v>40</v>
      </c>
      <c r="BF221" s="1" t="s">
        <v>40</v>
      </c>
      <c r="BG221" s="1" t="s">
        <v>40</v>
      </c>
      <c r="BH221" t="s">
        <v>40</v>
      </c>
      <c r="BI221" s="1" t="s">
        <v>1120</v>
      </c>
      <c r="BL221">
        <v>1</v>
      </c>
      <c r="BQ221" t="s">
        <v>1174</v>
      </c>
      <c r="BR221" t="s">
        <v>40</v>
      </c>
    </row>
    <row r="222" spans="1:70" x14ac:dyDescent="0.25">
      <c r="A222" t="s">
        <v>588</v>
      </c>
      <c r="B222">
        <v>1.1588455898366601E-2</v>
      </c>
      <c r="C222" t="e">
        <v>#N/A</v>
      </c>
      <c r="D222">
        <v>1</v>
      </c>
      <c r="E222">
        <v>4.5</v>
      </c>
      <c r="F222" s="1" t="s">
        <v>40</v>
      </c>
      <c r="G222" t="s">
        <v>35</v>
      </c>
      <c r="H222" t="s">
        <v>36</v>
      </c>
      <c r="I222" t="s">
        <v>398</v>
      </c>
      <c r="J222" t="s">
        <v>438</v>
      </c>
      <c r="K222">
        <v>1</v>
      </c>
      <c r="L222">
        <v>59</v>
      </c>
      <c r="M222" s="1" t="s">
        <v>40</v>
      </c>
      <c r="N222" t="s">
        <v>40</v>
      </c>
      <c r="O222" t="s">
        <v>40</v>
      </c>
      <c r="Q222" t="s">
        <v>40</v>
      </c>
      <c r="R222" t="s">
        <v>40</v>
      </c>
      <c r="T222" t="s">
        <v>40</v>
      </c>
      <c r="U222" t="s">
        <v>40</v>
      </c>
      <c r="V222" t="s">
        <v>40</v>
      </c>
      <c r="X222" t="s">
        <v>40</v>
      </c>
      <c r="Y222" s="1">
        <v>43657</v>
      </c>
      <c r="Z222" t="s">
        <v>40</v>
      </c>
      <c r="AA222" t="s">
        <v>402</v>
      </c>
      <c r="AB222">
        <v>10.016999999999999</v>
      </c>
      <c r="AC222">
        <v>45.076500000000003</v>
      </c>
      <c r="AD222" s="1">
        <v>43690</v>
      </c>
      <c r="AE222">
        <v>40</v>
      </c>
      <c r="AF222" t="s">
        <v>589</v>
      </c>
      <c r="AG222">
        <v>4</v>
      </c>
      <c r="AH222" t="s">
        <v>440</v>
      </c>
      <c r="AI222">
        <v>0</v>
      </c>
      <c r="AJ222" s="1">
        <v>44510</v>
      </c>
      <c r="AK222">
        <v>9124719154</v>
      </c>
      <c r="AL222">
        <v>90343754</v>
      </c>
      <c r="AM222">
        <v>2.2000000000000001E-3</v>
      </c>
      <c r="AN222">
        <v>41.02</v>
      </c>
      <c r="AO222">
        <v>97.7</v>
      </c>
      <c r="AP222">
        <v>93.86</v>
      </c>
      <c r="AQ222" t="s">
        <v>398</v>
      </c>
      <c r="AR222" t="s">
        <v>46</v>
      </c>
      <c r="AS222">
        <v>-1.9309122367479401</v>
      </c>
      <c r="AT222" t="s">
        <v>35</v>
      </c>
      <c r="AU222" t="s">
        <v>35</v>
      </c>
      <c r="AV222" t="s">
        <v>403</v>
      </c>
      <c r="AW222" t="s">
        <v>40</v>
      </c>
      <c r="AX222" t="s">
        <v>40</v>
      </c>
      <c r="AY222" t="s">
        <v>40</v>
      </c>
      <c r="AZ222" t="s">
        <v>40</v>
      </c>
      <c r="BA222" t="s">
        <v>40</v>
      </c>
      <c r="BB222" t="s">
        <v>40</v>
      </c>
      <c r="BC222" t="s">
        <v>40</v>
      </c>
      <c r="BD222" s="1" t="s">
        <v>40</v>
      </c>
      <c r="BE222" s="1" t="s">
        <v>40</v>
      </c>
      <c r="BF222" s="1" t="s">
        <v>40</v>
      </c>
      <c r="BG222" s="1" t="s">
        <v>40</v>
      </c>
      <c r="BH222" t="s">
        <v>40</v>
      </c>
      <c r="BI222" s="1" t="s">
        <v>1120</v>
      </c>
      <c r="BL222">
        <v>1</v>
      </c>
      <c r="BQ222" t="s">
        <v>1174</v>
      </c>
      <c r="BR222" t="s">
        <v>40</v>
      </c>
    </row>
    <row r="223" spans="1:70" x14ac:dyDescent="0.25">
      <c r="A223" t="s">
        <v>590</v>
      </c>
      <c r="B223">
        <v>1.4496883351781001E-3</v>
      </c>
      <c r="C223" t="e">
        <v>#N/A</v>
      </c>
      <c r="D223">
        <v>1</v>
      </c>
      <c r="E223">
        <v>4.5</v>
      </c>
      <c r="F223" s="1" t="s">
        <v>40</v>
      </c>
      <c r="G223" t="s">
        <v>35</v>
      </c>
      <c r="H223" t="s">
        <v>36</v>
      </c>
      <c r="I223" t="s">
        <v>398</v>
      </c>
      <c r="J223" t="s">
        <v>438</v>
      </c>
      <c r="K223">
        <v>2</v>
      </c>
      <c r="L223">
        <v>75</v>
      </c>
      <c r="M223" s="1" t="s">
        <v>40</v>
      </c>
      <c r="N223" t="s">
        <v>40</v>
      </c>
      <c r="O223" t="s">
        <v>40</v>
      </c>
      <c r="Q223" t="s">
        <v>40</v>
      </c>
      <c r="R223" t="s">
        <v>40</v>
      </c>
      <c r="T223" t="s">
        <v>40</v>
      </c>
      <c r="U223" t="s">
        <v>40</v>
      </c>
      <c r="V223" t="s">
        <v>40</v>
      </c>
      <c r="X223" t="s">
        <v>40</v>
      </c>
      <c r="Y223" s="1">
        <v>43657</v>
      </c>
      <c r="Z223" t="s">
        <v>40</v>
      </c>
      <c r="AA223" t="s">
        <v>402</v>
      </c>
      <c r="AB223">
        <v>13.93088889</v>
      </c>
      <c r="AC223">
        <v>62.689</v>
      </c>
      <c r="AD223" s="1">
        <v>43690</v>
      </c>
      <c r="AE223">
        <v>40</v>
      </c>
      <c r="AF223" t="s">
        <v>591</v>
      </c>
      <c r="AG223">
        <v>4</v>
      </c>
      <c r="AH223" t="s">
        <v>440</v>
      </c>
      <c r="AI223">
        <v>47.52</v>
      </c>
      <c r="AJ223" s="1">
        <v>44510</v>
      </c>
      <c r="AK223">
        <v>5639166734</v>
      </c>
      <c r="AL223">
        <v>55833334</v>
      </c>
      <c r="AM223">
        <v>2.3E-3</v>
      </c>
      <c r="AN223">
        <v>41.85</v>
      </c>
      <c r="AO223">
        <v>97.51</v>
      </c>
      <c r="AP223">
        <v>93.61</v>
      </c>
      <c r="AQ223" t="s">
        <v>398</v>
      </c>
      <c r="AR223" t="s">
        <v>53</v>
      </c>
      <c r="AS223">
        <v>-2.8380953071584201</v>
      </c>
      <c r="AT223" t="s">
        <v>35</v>
      </c>
      <c r="AU223" t="s">
        <v>35</v>
      </c>
      <c r="AV223" t="s">
        <v>410</v>
      </c>
      <c r="AW223" t="s">
        <v>40</v>
      </c>
      <c r="AX223" t="s">
        <v>40</v>
      </c>
      <c r="AY223" t="s">
        <v>40</v>
      </c>
      <c r="AZ223" t="s">
        <v>40</v>
      </c>
      <c r="BA223" t="s">
        <v>40</v>
      </c>
      <c r="BB223" t="s">
        <v>40</v>
      </c>
      <c r="BC223" t="s">
        <v>40</v>
      </c>
      <c r="BD223" s="1" t="s">
        <v>40</v>
      </c>
      <c r="BE223" s="1" t="s">
        <v>40</v>
      </c>
      <c r="BF223" s="1" t="s">
        <v>40</v>
      </c>
      <c r="BG223" s="1" t="s">
        <v>40</v>
      </c>
      <c r="BH223" t="s">
        <v>40</v>
      </c>
      <c r="BI223" s="1" t="s">
        <v>1120</v>
      </c>
      <c r="BL223">
        <v>1</v>
      </c>
      <c r="BQ223" t="s">
        <v>1174</v>
      </c>
      <c r="BR223" t="s">
        <v>40</v>
      </c>
    </row>
    <row r="224" spans="1:70" x14ac:dyDescent="0.25">
      <c r="A224" t="s">
        <v>592</v>
      </c>
      <c r="B224">
        <v>1.93899147993776E-3</v>
      </c>
      <c r="C224" t="e">
        <v>#N/A</v>
      </c>
      <c r="D224">
        <v>1</v>
      </c>
      <c r="E224">
        <v>4.5</v>
      </c>
      <c r="F224" s="1" t="s">
        <v>40</v>
      </c>
      <c r="G224" t="s">
        <v>35</v>
      </c>
      <c r="H224" t="s">
        <v>36</v>
      </c>
      <c r="I224" t="s">
        <v>398</v>
      </c>
      <c r="J224" t="s">
        <v>438</v>
      </c>
      <c r="K224">
        <v>1</v>
      </c>
      <c r="L224">
        <v>59</v>
      </c>
      <c r="M224" s="1" t="s">
        <v>40</v>
      </c>
      <c r="N224" t="s">
        <v>40</v>
      </c>
      <c r="O224" t="s">
        <v>40</v>
      </c>
      <c r="Q224" t="s">
        <v>40</v>
      </c>
      <c r="R224" t="s">
        <v>40</v>
      </c>
      <c r="T224" t="s">
        <v>40</v>
      </c>
      <c r="U224" t="s">
        <v>40</v>
      </c>
      <c r="V224" t="s">
        <v>40</v>
      </c>
      <c r="X224" t="s">
        <v>40</v>
      </c>
      <c r="Y224" s="1">
        <v>43657</v>
      </c>
      <c r="Z224" t="s">
        <v>40</v>
      </c>
      <c r="AA224" t="s">
        <v>402</v>
      </c>
      <c r="AB224">
        <v>4.2514444439999997</v>
      </c>
      <c r="AC224">
        <v>19.131499999999999</v>
      </c>
      <c r="AD224" s="1">
        <v>43690</v>
      </c>
      <c r="AE224">
        <v>40</v>
      </c>
      <c r="AF224" t="s">
        <v>500</v>
      </c>
      <c r="AG224">
        <v>4</v>
      </c>
      <c r="AH224" t="s">
        <v>440</v>
      </c>
      <c r="AI224">
        <v>10.17</v>
      </c>
      <c r="AJ224" s="1">
        <v>44510</v>
      </c>
      <c r="AK224">
        <v>8957852812</v>
      </c>
      <c r="AL224">
        <v>88691612</v>
      </c>
      <c r="AM224">
        <v>2.3999999999999998E-3</v>
      </c>
      <c r="AN224">
        <v>41.34</v>
      </c>
      <c r="AO224">
        <v>97.48</v>
      </c>
      <c r="AP224">
        <v>93.64</v>
      </c>
      <c r="AQ224" t="s">
        <v>398</v>
      </c>
      <c r="AR224" t="s">
        <v>46</v>
      </c>
      <c r="AS224">
        <v>-2.7115811884740602</v>
      </c>
      <c r="AT224" t="s">
        <v>35</v>
      </c>
      <c r="AU224" t="s">
        <v>35</v>
      </c>
      <c r="AV224" t="s">
        <v>403</v>
      </c>
      <c r="AW224" t="s">
        <v>40</v>
      </c>
      <c r="AX224" t="s">
        <v>40</v>
      </c>
      <c r="AY224" t="s">
        <v>40</v>
      </c>
      <c r="AZ224" t="s">
        <v>40</v>
      </c>
      <c r="BA224" t="s">
        <v>40</v>
      </c>
      <c r="BB224" t="s">
        <v>40</v>
      </c>
      <c r="BC224" t="s">
        <v>40</v>
      </c>
      <c r="BD224" s="1" t="s">
        <v>40</v>
      </c>
      <c r="BE224" s="1" t="s">
        <v>40</v>
      </c>
      <c r="BF224" s="1" t="s">
        <v>40</v>
      </c>
      <c r="BG224" s="1" t="s">
        <v>40</v>
      </c>
      <c r="BH224" t="s">
        <v>40</v>
      </c>
      <c r="BI224" s="1" t="s">
        <v>1120</v>
      </c>
      <c r="BL224">
        <v>1</v>
      </c>
      <c r="BQ224" t="s">
        <v>1174</v>
      </c>
      <c r="BR224" t="s">
        <v>40</v>
      </c>
    </row>
    <row r="225" spans="1:70" x14ac:dyDescent="0.25">
      <c r="A225" t="s">
        <v>593</v>
      </c>
      <c r="B225">
        <v>2.06050947351076E-3</v>
      </c>
      <c r="C225" t="e">
        <v>#N/A</v>
      </c>
      <c r="D225">
        <v>1</v>
      </c>
      <c r="E225">
        <v>4.5</v>
      </c>
      <c r="F225" s="1" t="s">
        <v>40</v>
      </c>
      <c r="G225" t="s">
        <v>35</v>
      </c>
      <c r="H225" t="s">
        <v>36</v>
      </c>
      <c r="I225" t="s">
        <v>398</v>
      </c>
      <c r="J225" t="s">
        <v>438</v>
      </c>
      <c r="K225">
        <v>2</v>
      </c>
      <c r="L225">
        <v>75</v>
      </c>
      <c r="M225" s="1" t="s">
        <v>40</v>
      </c>
      <c r="N225" t="s">
        <v>40</v>
      </c>
      <c r="O225" t="s">
        <v>40</v>
      </c>
      <c r="Q225" t="s">
        <v>40</v>
      </c>
      <c r="R225" t="s">
        <v>40</v>
      </c>
      <c r="T225" t="s">
        <v>40</v>
      </c>
      <c r="U225" t="s">
        <v>40</v>
      </c>
      <c r="V225" t="s">
        <v>40</v>
      </c>
      <c r="X225" t="s">
        <v>40</v>
      </c>
      <c r="Y225" s="1">
        <v>43657</v>
      </c>
      <c r="Z225" t="s">
        <v>40</v>
      </c>
      <c r="AA225" t="s">
        <v>402</v>
      </c>
      <c r="AB225">
        <v>12.045888890000001</v>
      </c>
      <c r="AC225">
        <v>54.206499999999998</v>
      </c>
      <c r="AD225" s="1">
        <v>43690</v>
      </c>
      <c r="AE225">
        <v>40</v>
      </c>
      <c r="AF225" t="s">
        <v>524</v>
      </c>
      <c r="AG225">
        <v>4</v>
      </c>
      <c r="AH225" t="s">
        <v>440</v>
      </c>
      <c r="AI225">
        <v>12.38</v>
      </c>
      <c r="AJ225" s="1">
        <v>44510</v>
      </c>
      <c r="AK225">
        <v>6830905326</v>
      </c>
      <c r="AL225">
        <v>67632726</v>
      </c>
      <c r="AM225">
        <v>2.3999999999999998E-3</v>
      </c>
      <c r="AN225">
        <v>41.54</v>
      </c>
      <c r="AO225">
        <v>97.48</v>
      </c>
      <c r="AP225">
        <v>93.52</v>
      </c>
      <c r="AQ225" t="s">
        <v>398</v>
      </c>
      <c r="AR225" t="s">
        <v>53</v>
      </c>
      <c r="AS225">
        <v>-2.68512959329425</v>
      </c>
      <c r="AT225" t="s">
        <v>35</v>
      </c>
      <c r="AU225" t="s">
        <v>35</v>
      </c>
      <c r="AV225" t="s">
        <v>410</v>
      </c>
      <c r="AW225" t="s">
        <v>40</v>
      </c>
      <c r="AX225" t="s">
        <v>40</v>
      </c>
      <c r="AY225" t="s">
        <v>40</v>
      </c>
      <c r="AZ225" t="s">
        <v>40</v>
      </c>
      <c r="BA225" t="s">
        <v>40</v>
      </c>
      <c r="BB225" t="s">
        <v>40</v>
      </c>
      <c r="BC225" t="s">
        <v>40</v>
      </c>
      <c r="BD225" s="1" t="s">
        <v>40</v>
      </c>
      <c r="BE225" s="1" t="s">
        <v>40</v>
      </c>
      <c r="BF225" s="1" t="s">
        <v>40</v>
      </c>
      <c r="BG225" s="1" t="s">
        <v>40</v>
      </c>
      <c r="BH225" t="s">
        <v>40</v>
      </c>
      <c r="BI225" s="1" t="s">
        <v>1120</v>
      </c>
      <c r="BL225">
        <v>1</v>
      </c>
      <c r="BQ225" t="s">
        <v>1174</v>
      </c>
      <c r="BR225" t="s">
        <v>40</v>
      </c>
    </row>
    <row r="226" spans="1:70" x14ac:dyDescent="0.25">
      <c r="A226" t="s">
        <v>594</v>
      </c>
      <c r="B226" s="3">
        <v>2.5937904637428002E-4</v>
      </c>
      <c r="C226" t="e">
        <v>#N/A</v>
      </c>
      <c r="D226">
        <v>1</v>
      </c>
      <c r="E226">
        <v>4.5</v>
      </c>
      <c r="F226" s="1" t="s">
        <v>40</v>
      </c>
      <c r="G226" t="s">
        <v>35</v>
      </c>
      <c r="H226" t="s">
        <v>36</v>
      </c>
      <c r="I226" t="s">
        <v>398</v>
      </c>
      <c r="J226" t="s">
        <v>438</v>
      </c>
      <c r="K226">
        <v>2</v>
      </c>
      <c r="L226">
        <v>50</v>
      </c>
      <c r="M226" s="1" t="s">
        <v>40</v>
      </c>
      <c r="N226" t="s">
        <v>40</v>
      </c>
      <c r="O226" t="s">
        <v>40</v>
      </c>
      <c r="Q226" t="s">
        <v>40</v>
      </c>
      <c r="R226" t="s">
        <v>40</v>
      </c>
      <c r="T226" t="s">
        <v>40</v>
      </c>
      <c r="U226" t="s">
        <v>40</v>
      </c>
      <c r="V226" t="s">
        <v>40</v>
      </c>
      <c r="X226" t="s">
        <v>40</v>
      </c>
      <c r="Y226" s="1">
        <v>43657</v>
      </c>
      <c r="Z226" t="s">
        <v>40</v>
      </c>
      <c r="AA226" t="s">
        <v>402</v>
      </c>
      <c r="AB226">
        <v>4.817111111</v>
      </c>
      <c r="AC226">
        <v>21.677</v>
      </c>
      <c r="AD226" s="1">
        <v>43690</v>
      </c>
      <c r="AE226">
        <v>40</v>
      </c>
      <c r="AF226" t="s">
        <v>526</v>
      </c>
      <c r="AG226">
        <v>4</v>
      </c>
      <c r="AH226" t="s">
        <v>440</v>
      </c>
      <c r="AI226">
        <v>14.94</v>
      </c>
      <c r="AJ226" s="1">
        <v>44510</v>
      </c>
      <c r="AK226">
        <v>10581036942</v>
      </c>
      <c r="AL226">
        <v>104762742</v>
      </c>
      <c r="AM226">
        <v>1.8E-3</v>
      </c>
      <c r="AN226">
        <v>41.92</v>
      </c>
      <c r="AO226">
        <v>97.47</v>
      </c>
      <c r="AP226">
        <v>93.66</v>
      </c>
      <c r="AQ226" t="s">
        <v>398</v>
      </c>
      <c r="AR226" t="s">
        <v>53</v>
      </c>
      <c r="AS226">
        <v>-3.5859524492944499</v>
      </c>
      <c r="AT226" t="s">
        <v>35</v>
      </c>
      <c r="AU226" t="s">
        <v>35</v>
      </c>
      <c r="AV226" t="s">
        <v>410</v>
      </c>
      <c r="AW226" t="s">
        <v>40</v>
      </c>
      <c r="AX226" t="s">
        <v>40</v>
      </c>
      <c r="AY226" t="s">
        <v>40</v>
      </c>
      <c r="AZ226" t="s">
        <v>40</v>
      </c>
      <c r="BA226" t="s">
        <v>40</v>
      </c>
      <c r="BB226" t="s">
        <v>40</v>
      </c>
      <c r="BC226" t="s">
        <v>40</v>
      </c>
      <c r="BD226" s="1" t="s">
        <v>40</v>
      </c>
      <c r="BE226" s="1" t="s">
        <v>40</v>
      </c>
      <c r="BF226" s="1" t="s">
        <v>40</v>
      </c>
      <c r="BG226" s="1" t="s">
        <v>40</v>
      </c>
      <c r="BH226" t="s">
        <v>40</v>
      </c>
      <c r="BI226" s="1" t="s">
        <v>1120</v>
      </c>
      <c r="BL226">
        <v>1</v>
      </c>
      <c r="BQ226" t="s">
        <v>1174</v>
      </c>
      <c r="BR226" t="s">
        <v>40</v>
      </c>
    </row>
    <row r="227" spans="1:70" x14ac:dyDescent="0.25">
      <c r="A227" t="s">
        <v>595</v>
      </c>
      <c r="B227">
        <v>2.70231462453779E-2</v>
      </c>
      <c r="C227" t="e">
        <v>#N/A</v>
      </c>
      <c r="D227">
        <v>1</v>
      </c>
      <c r="E227">
        <v>4.5</v>
      </c>
      <c r="F227" s="1" t="s">
        <v>40</v>
      </c>
      <c r="G227" t="s">
        <v>35</v>
      </c>
      <c r="H227" t="s">
        <v>36</v>
      </c>
      <c r="I227" t="s">
        <v>398</v>
      </c>
      <c r="J227" t="s">
        <v>438</v>
      </c>
      <c r="K227">
        <v>1</v>
      </c>
      <c r="L227">
        <v>50</v>
      </c>
      <c r="M227" s="1" t="s">
        <v>40</v>
      </c>
      <c r="N227" t="s">
        <v>40</v>
      </c>
      <c r="O227" t="s">
        <v>40</v>
      </c>
      <c r="Q227" t="s">
        <v>40</v>
      </c>
      <c r="R227" t="s">
        <v>40</v>
      </c>
      <c r="T227" t="s">
        <v>40</v>
      </c>
      <c r="U227" t="s">
        <v>40</v>
      </c>
      <c r="V227" t="s">
        <v>40</v>
      </c>
      <c r="X227" t="s">
        <v>40</v>
      </c>
      <c r="Y227" s="1">
        <v>43657</v>
      </c>
      <c r="Z227" t="s">
        <v>40</v>
      </c>
      <c r="AA227" t="s">
        <v>402</v>
      </c>
      <c r="AB227">
        <v>3.6211111109999998</v>
      </c>
      <c r="AC227">
        <v>16.295000000000002</v>
      </c>
      <c r="AD227" s="1">
        <v>43766</v>
      </c>
      <c r="AE227">
        <v>60</v>
      </c>
      <c r="AF227" t="s">
        <v>596</v>
      </c>
      <c r="AG227">
        <v>4</v>
      </c>
      <c r="AH227" t="s">
        <v>440</v>
      </c>
      <c r="AI227">
        <v>13.62</v>
      </c>
      <c r="AJ227" s="1">
        <v>44510</v>
      </c>
      <c r="AK227">
        <v>10295881824</v>
      </c>
      <c r="AL227">
        <v>101939424</v>
      </c>
      <c r="AM227">
        <v>2.3E-3</v>
      </c>
      <c r="AN227">
        <v>41.56</v>
      </c>
      <c r="AO227">
        <v>97.38</v>
      </c>
      <c r="AP227">
        <v>93.49</v>
      </c>
      <c r="AQ227" t="s">
        <v>398</v>
      </c>
      <c r="AR227" t="s">
        <v>46</v>
      </c>
      <c r="AS227">
        <v>-1.55636659733619</v>
      </c>
      <c r="AT227" t="s">
        <v>35</v>
      </c>
      <c r="AU227" t="s">
        <v>35</v>
      </c>
      <c r="AV227" t="s">
        <v>403</v>
      </c>
      <c r="AW227" t="s">
        <v>40</v>
      </c>
      <c r="AX227" t="s">
        <v>40</v>
      </c>
      <c r="AY227" t="s">
        <v>40</v>
      </c>
      <c r="AZ227" t="s">
        <v>40</v>
      </c>
      <c r="BA227" t="s">
        <v>40</v>
      </c>
      <c r="BB227" t="s">
        <v>40</v>
      </c>
      <c r="BC227" t="s">
        <v>40</v>
      </c>
      <c r="BD227" s="1" t="s">
        <v>40</v>
      </c>
      <c r="BE227" s="1" t="s">
        <v>40</v>
      </c>
      <c r="BF227" s="1" t="s">
        <v>40</v>
      </c>
      <c r="BG227" s="1" t="s">
        <v>40</v>
      </c>
      <c r="BH227" t="s">
        <v>40</v>
      </c>
      <c r="BI227" s="1" t="s">
        <v>1120</v>
      </c>
      <c r="BL227">
        <v>1</v>
      </c>
      <c r="BQ227" t="s">
        <v>1174</v>
      </c>
      <c r="BR227" t="s">
        <v>40</v>
      </c>
    </row>
    <row r="228" spans="1:70" x14ac:dyDescent="0.25">
      <c r="A228" t="s">
        <v>597</v>
      </c>
      <c r="B228">
        <v>2.6197087614655602E-2</v>
      </c>
      <c r="C228" t="e">
        <v>#N/A</v>
      </c>
      <c r="D228">
        <v>1</v>
      </c>
      <c r="E228">
        <v>4.5</v>
      </c>
      <c r="F228" s="1" t="s">
        <v>40</v>
      </c>
      <c r="G228" t="s">
        <v>35</v>
      </c>
      <c r="H228" t="s">
        <v>36</v>
      </c>
      <c r="I228" t="s">
        <v>398</v>
      </c>
      <c r="J228" t="s">
        <v>438</v>
      </c>
      <c r="K228">
        <v>1</v>
      </c>
      <c r="L228">
        <v>62</v>
      </c>
      <c r="M228" s="1" t="s">
        <v>40</v>
      </c>
      <c r="N228" t="s">
        <v>40</v>
      </c>
      <c r="O228" t="s">
        <v>40</v>
      </c>
      <c r="Q228" t="s">
        <v>40</v>
      </c>
      <c r="R228" t="s">
        <v>40</v>
      </c>
      <c r="T228" t="s">
        <v>40</v>
      </c>
      <c r="U228" t="s">
        <v>40</v>
      </c>
      <c r="V228" t="s">
        <v>40</v>
      </c>
      <c r="X228" t="s">
        <v>40</v>
      </c>
      <c r="Y228" s="1">
        <v>43658</v>
      </c>
      <c r="Z228" t="s">
        <v>40</v>
      </c>
      <c r="AA228" t="s">
        <v>402</v>
      </c>
      <c r="AB228">
        <v>4.163777778</v>
      </c>
      <c r="AC228">
        <v>18.736999999999998</v>
      </c>
      <c r="AD228" s="1">
        <v>43690</v>
      </c>
      <c r="AE228">
        <v>40</v>
      </c>
      <c r="AF228" t="s">
        <v>528</v>
      </c>
      <c r="AG228">
        <v>4</v>
      </c>
      <c r="AH228" t="s">
        <v>440</v>
      </c>
      <c r="AI228">
        <v>6.65</v>
      </c>
      <c r="AJ228" s="1">
        <v>44510</v>
      </c>
      <c r="AK228">
        <v>10013972240</v>
      </c>
      <c r="AL228">
        <v>99148240</v>
      </c>
      <c r="AM228">
        <v>2.2000000000000001E-3</v>
      </c>
      <c r="AN228">
        <v>41.57</v>
      </c>
      <c r="AO228">
        <v>97.22</v>
      </c>
      <c r="AP228">
        <v>93.28</v>
      </c>
      <c r="AQ228" t="s">
        <v>398</v>
      </c>
      <c r="AR228" t="s">
        <v>46</v>
      </c>
      <c r="AS228">
        <v>-1.5702180564989401</v>
      </c>
      <c r="AT228" t="s">
        <v>35</v>
      </c>
      <c r="AU228" t="s">
        <v>35</v>
      </c>
      <c r="AV228" t="s">
        <v>403</v>
      </c>
      <c r="AW228" t="s">
        <v>40</v>
      </c>
      <c r="AX228" t="s">
        <v>40</v>
      </c>
      <c r="AY228" t="s">
        <v>40</v>
      </c>
      <c r="AZ228" t="s">
        <v>40</v>
      </c>
      <c r="BA228" t="s">
        <v>40</v>
      </c>
      <c r="BB228" t="s">
        <v>40</v>
      </c>
      <c r="BC228" t="s">
        <v>40</v>
      </c>
      <c r="BD228" s="1" t="s">
        <v>40</v>
      </c>
      <c r="BE228" s="1" t="s">
        <v>40</v>
      </c>
      <c r="BF228" s="1" t="s">
        <v>40</v>
      </c>
      <c r="BG228" s="1" t="s">
        <v>40</v>
      </c>
      <c r="BH228" t="s">
        <v>40</v>
      </c>
      <c r="BI228" s="1" t="s">
        <v>1120</v>
      </c>
      <c r="BL228">
        <v>1</v>
      </c>
      <c r="BQ228" t="s">
        <v>1174</v>
      </c>
      <c r="BR228" t="s">
        <v>40</v>
      </c>
    </row>
    <row r="229" spans="1:70" x14ac:dyDescent="0.25">
      <c r="A229" t="s">
        <v>598</v>
      </c>
      <c r="B229">
        <v>4.1949122061674801E-3</v>
      </c>
      <c r="C229" t="e">
        <v>#N/A</v>
      </c>
      <c r="D229">
        <v>1</v>
      </c>
      <c r="E229">
        <v>4.5</v>
      </c>
      <c r="F229" s="1" t="s">
        <v>40</v>
      </c>
      <c r="G229" t="s">
        <v>35</v>
      </c>
      <c r="H229" t="s">
        <v>36</v>
      </c>
      <c r="I229" t="s">
        <v>398</v>
      </c>
      <c r="J229" t="s">
        <v>438</v>
      </c>
      <c r="K229">
        <v>2</v>
      </c>
      <c r="L229">
        <v>65</v>
      </c>
      <c r="M229" s="1" t="s">
        <v>40</v>
      </c>
      <c r="N229" t="s">
        <v>40</v>
      </c>
      <c r="O229" t="s">
        <v>40</v>
      </c>
      <c r="Q229" t="s">
        <v>40</v>
      </c>
      <c r="R229" t="s">
        <v>40</v>
      </c>
      <c r="T229" t="s">
        <v>40</v>
      </c>
      <c r="U229" t="s">
        <v>40</v>
      </c>
      <c r="V229" t="s">
        <v>40</v>
      </c>
      <c r="X229" t="s">
        <v>40</v>
      </c>
      <c r="Y229" s="1">
        <v>43658</v>
      </c>
      <c r="Z229" t="s">
        <v>40</v>
      </c>
      <c r="AA229" t="s">
        <v>402</v>
      </c>
      <c r="AB229">
        <v>9.4901111109999992</v>
      </c>
      <c r="AC229">
        <v>42.705500000000001</v>
      </c>
      <c r="AD229" s="1">
        <v>43690</v>
      </c>
      <c r="AE229">
        <v>40</v>
      </c>
      <c r="AF229" t="s">
        <v>530</v>
      </c>
      <c r="AG229">
        <v>4</v>
      </c>
      <c r="AH229" t="s">
        <v>440</v>
      </c>
      <c r="AI229">
        <v>0</v>
      </c>
      <c r="AJ229" s="1">
        <v>44510</v>
      </c>
      <c r="AK229">
        <v>10092480954</v>
      </c>
      <c r="AL229">
        <v>99925554</v>
      </c>
      <c r="AM229">
        <v>2.2000000000000001E-3</v>
      </c>
      <c r="AN229">
        <v>41.45</v>
      </c>
      <c r="AO229">
        <v>97.57</v>
      </c>
      <c r="AP229">
        <v>93.58</v>
      </c>
      <c r="AQ229" t="s">
        <v>398</v>
      </c>
      <c r="AR229" t="s">
        <v>53</v>
      </c>
      <c r="AS229">
        <v>-2.3754514647896601</v>
      </c>
      <c r="AT229" t="s">
        <v>35</v>
      </c>
      <c r="AU229" t="s">
        <v>35</v>
      </c>
      <c r="AV229" t="s">
        <v>410</v>
      </c>
      <c r="AW229" t="s">
        <v>40</v>
      </c>
      <c r="AX229" t="s">
        <v>40</v>
      </c>
      <c r="AY229" t="s">
        <v>40</v>
      </c>
      <c r="AZ229" t="s">
        <v>40</v>
      </c>
      <c r="BA229" t="s">
        <v>40</v>
      </c>
      <c r="BB229" t="s">
        <v>40</v>
      </c>
      <c r="BC229" t="s">
        <v>40</v>
      </c>
      <c r="BD229" s="1" t="s">
        <v>40</v>
      </c>
      <c r="BE229" s="1" t="s">
        <v>40</v>
      </c>
      <c r="BF229" s="1" t="s">
        <v>40</v>
      </c>
      <c r="BG229" s="1" t="s">
        <v>40</v>
      </c>
      <c r="BH229" t="s">
        <v>40</v>
      </c>
      <c r="BI229" s="1" t="s">
        <v>1120</v>
      </c>
      <c r="BL229">
        <v>1</v>
      </c>
      <c r="BQ229" t="s">
        <v>1174</v>
      </c>
      <c r="BR229" t="s">
        <v>40</v>
      </c>
    </row>
    <row r="230" spans="1:70" x14ac:dyDescent="0.25">
      <c r="A230" t="s">
        <v>599</v>
      </c>
      <c r="B230">
        <v>1.3646999058367301E-2</v>
      </c>
      <c r="C230" t="e">
        <v>#N/A</v>
      </c>
      <c r="D230">
        <v>1</v>
      </c>
      <c r="E230">
        <v>4.5</v>
      </c>
      <c r="F230" s="1" t="s">
        <v>40</v>
      </c>
      <c r="G230" t="s">
        <v>35</v>
      </c>
      <c r="H230" t="s">
        <v>36</v>
      </c>
      <c r="I230" t="s">
        <v>398</v>
      </c>
      <c r="J230" t="s">
        <v>438</v>
      </c>
      <c r="K230">
        <v>2</v>
      </c>
      <c r="L230">
        <v>66</v>
      </c>
      <c r="M230" s="1" t="s">
        <v>40</v>
      </c>
      <c r="N230" t="s">
        <v>40</v>
      </c>
      <c r="O230" t="s">
        <v>40</v>
      </c>
      <c r="Q230" t="s">
        <v>40</v>
      </c>
      <c r="R230" t="s">
        <v>40</v>
      </c>
      <c r="T230" t="s">
        <v>40</v>
      </c>
      <c r="U230" t="s">
        <v>40</v>
      </c>
      <c r="V230" t="s">
        <v>40</v>
      </c>
      <c r="X230" t="s">
        <v>40</v>
      </c>
      <c r="Y230" s="1">
        <v>43658</v>
      </c>
      <c r="Z230" t="s">
        <v>40</v>
      </c>
      <c r="AA230" t="s">
        <v>402</v>
      </c>
      <c r="AB230">
        <v>16.310111110000001</v>
      </c>
      <c r="AC230">
        <v>73.395499999999998</v>
      </c>
      <c r="AD230" s="1">
        <v>43690</v>
      </c>
      <c r="AE230">
        <v>40</v>
      </c>
      <c r="AF230" t="s">
        <v>532</v>
      </c>
      <c r="AG230">
        <v>4</v>
      </c>
      <c r="AH230" t="s">
        <v>440</v>
      </c>
      <c r="AI230">
        <v>0</v>
      </c>
      <c r="AJ230" s="1">
        <v>44510</v>
      </c>
      <c r="AK230">
        <v>7957374688</v>
      </c>
      <c r="AL230">
        <v>78785888</v>
      </c>
      <c r="AM230">
        <v>2.2000000000000001E-3</v>
      </c>
      <c r="AN230">
        <v>41.14</v>
      </c>
      <c r="AO230">
        <v>97.76</v>
      </c>
      <c r="AP230">
        <v>94.05</v>
      </c>
      <c r="AQ230" t="s">
        <v>398</v>
      </c>
      <c r="AR230" t="s">
        <v>53</v>
      </c>
      <c r="AS230">
        <v>-1.85899520865653</v>
      </c>
      <c r="AT230" t="s">
        <v>35</v>
      </c>
      <c r="AU230" t="s">
        <v>35</v>
      </c>
      <c r="AV230" t="s">
        <v>410</v>
      </c>
      <c r="AW230" t="s">
        <v>40</v>
      </c>
      <c r="AX230" t="s">
        <v>40</v>
      </c>
      <c r="AY230" t="s">
        <v>40</v>
      </c>
      <c r="AZ230" t="s">
        <v>40</v>
      </c>
      <c r="BA230" t="s">
        <v>40</v>
      </c>
      <c r="BB230" t="s">
        <v>40</v>
      </c>
      <c r="BC230" t="s">
        <v>40</v>
      </c>
      <c r="BD230" s="1" t="s">
        <v>40</v>
      </c>
      <c r="BE230" s="1" t="s">
        <v>40</v>
      </c>
      <c r="BF230" s="1" t="s">
        <v>40</v>
      </c>
      <c r="BG230" s="1" t="s">
        <v>40</v>
      </c>
      <c r="BH230" t="s">
        <v>40</v>
      </c>
      <c r="BI230" s="1" t="s">
        <v>1120</v>
      </c>
      <c r="BL230">
        <v>1</v>
      </c>
      <c r="BQ230" t="s">
        <v>1174</v>
      </c>
      <c r="BR230" t="s">
        <v>40</v>
      </c>
    </row>
    <row r="231" spans="1:70" x14ac:dyDescent="0.25">
      <c r="A231" t="s">
        <v>600</v>
      </c>
      <c r="B231" s="3">
        <v>2.0694789586395E-4</v>
      </c>
      <c r="C231" t="e">
        <v>#N/A</v>
      </c>
      <c r="D231">
        <v>1</v>
      </c>
      <c r="E231">
        <v>4.5</v>
      </c>
      <c r="F231" s="1" t="s">
        <v>40</v>
      </c>
      <c r="G231" t="s">
        <v>35</v>
      </c>
      <c r="H231" t="s">
        <v>36</v>
      </c>
      <c r="I231" t="s">
        <v>398</v>
      </c>
      <c r="J231" t="s">
        <v>438</v>
      </c>
      <c r="K231">
        <v>1</v>
      </c>
      <c r="L231">
        <v>57</v>
      </c>
      <c r="M231" s="1" t="s">
        <v>40</v>
      </c>
      <c r="N231" t="s">
        <v>40</v>
      </c>
      <c r="O231" t="s">
        <v>40</v>
      </c>
      <c r="Q231" t="s">
        <v>40</v>
      </c>
      <c r="R231" t="s">
        <v>40</v>
      </c>
      <c r="T231" t="s">
        <v>40</v>
      </c>
      <c r="U231" t="s">
        <v>40</v>
      </c>
      <c r="V231" t="s">
        <v>40</v>
      </c>
      <c r="X231" t="s">
        <v>40</v>
      </c>
      <c r="Y231" s="1">
        <v>43658</v>
      </c>
      <c r="Z231" t="s">
        <v>40</v>
      </c>
      <c r="AA231" t="s">
        <v>402</v>
      </c>
      <c r="AB231">
        <v>10.292222219999999</v>
      </c>
      <c r="AC231">
        <v>46.314999999999998</v>
      </c>
      <c r="AD231" s="1">
        <v>43746</v>
      </c>
      <c r="AE231">
        <v>51</v>
      </c>
      <c r="AF231" t="s">
        <v>520</v>
      </c>
      <c r="AG231">
        <v>4</v>
      </c>
      <c r="AH231" t="s">
        <v>440</v>
      </c>
      <c r="AI231">
        <v>21.9</v>
      </c>
      <c r="AJ231" s="1">
        <v>44510</v>
      </c>
      <c r="AK231">
        <v>7634100958</v>
      </c>
      <c r="AL231">
        <v>75585158</v>
      </c>
      <c r="AM231">
        <v>2.2000000000000001E-3</v>
      </c>
      <c r="AN231">
        <v>41.18</v>
      </c>
      <c r="AO231">
        <v>97.64</v>
      </c>
      <c r="AP231">
        <v>93.83</v>
      </c>
      <c r="AQ231" t="s">
        <v>398</v>
      </c>
      <c r="AR231" t="s">
        <v>46</v>
      </c>
      <c r="AS231">
        <v>-3.6840490992855401</v>
      </c>
      <c r="AT231" t="s">
        <v>35</v>
      </c>
      <c r="AU231" t="s">
        <v>35</v>
      </c>
      <c r="AV231" t="s">
        <v>403</v>
      </c>
      <c r="AW231" t="s">
        <v>40</v>
      </c>
      <c r="AX231" t="s">
        <v>40</v>
      </c>
      <c r="AY231" t="s">
        <v>40</v>
      </c>
      <c r="AZ231" t="s">
        <v>40</v>
      </c>
      <c r="BA231" t="s">
        <v>40</v>
      </c>
      <c r="BB231" t="s">
        <v>40</v>
      </c>
      <c r="BC231" t="s">
        <v>40</v>
      </c>
      <c r="BD231" s="1" t="s">
        <v>40</v>
      </c>
      <c r="BE231" s="1" t="s">
        <v>40</v>
      </c>
      <c r="BF231" s="1" t="s">
        <v>40</v>
      </c>
      <c r="BG231" s="1" t="s">
        <v>40</v>
      </c>
      <c r="BH231" t="s">
        <v>40</v>
      </c>
      <c r="BI231" s="1" t="s">
        <v>1120</v>
      </c>
      <c r="BL231">
        <v>1</v>
      </c>
      <c r="BQ231" t="s">
        <v>1174</v>
      </c>
      <c r="BR231" t="s">
        <v>40</v>
      </c>
    </row>
    <row r="232" spans="1:70" x14ac:dyDescent="0.25">
      <c r="A232" t="s">
        <v>601</v>
      </c>
      <c r="B232">
        <v>4.8818202593641103E-3</v>
      </c>
      <c r="C232" t="e">
        <v>#N/A</v>
      </c>
      <c r="D232">
        <v>1</v>
      </c>
      <c r="E232">
        <v>4.5</v>
      </c>
      <c r="F232" s="1" t="s">
        <v>40</v>
      </c>
      <c r="G232" t="s">
        <v>35</v>
      </c>
      <c r="H232" t="s">
        <v>36</v>
      </c>
      <c r="I232" t="s">
        <v>398</v>
      </c>
      <c r="J232" t="s">
        <v>438</v>
      </c>
      <c r="K232">
        <v>2</v>
      </c>
      <c r="L232">
        <v>50</v>
      </c>
      <c r="M232" s="1" t="s">
        <v>40</v>
      </c>
      <c r="N232" t="s">
        <v>40</v>
      </c>
      <c r="O232" t="s">
        <v>40</v>
      </c>
      <c r="Q232" t="s">
        <v>40</v>
      </c>
      <c r="R232" t="s">
        <v>40</v>
      </c>
      <c r="T232" t="s">
        <v>40</v>
      </c>
      <c r="U232" t="s">
        <v>40</v>
      </c>
      <c r="V232" t="s">
        <v>40</v>
      </c>
      <c r="X232" t="s">
        <v>40</v>
      </c>
      <c r="Y232" s="1">
        <v>43658</v>
      </c>
      <c r="Z232" t="s">
        <v>40</v>
      </c>
      <c r="AA232" t="s">
        <v>402</v>
      </c>
      <c r="AB232">
        <v>7.0175555559999996</v>
      </c>
      <c r="AC232">
        <v>31.579000000000001</v>
      </c>
      <c r="AD232" s="1">
        <v>43766</v>
      </c>
      <c r="AE232">
        <v>60</v>
      </c>
      <c r="AF232" t="s">
        <v>602</v>
      </c>
      <c r="AG232">
        <v>4</v>
      </c>
      <c r="AH232" t="s">
        <v>440</v>
      </c>
      <c r="AI232">
        <v>14.39</v>
      </c>
      <c r="AJ232" s="1">
        <v>44510</v>
      </c>
      <c r="AK232">
        <v>8830919648</v>
      </c>
      <c r="AL232">
        <v>87434848</v>
      </c>
      <c r="AM232">
        <v>2.2000000000000001E-3</v>
      </c>
      <c r="AN232">
        <v>41.25</v>
      </c>
      <c r="AO232">
        <v>97.27</v>
      </c>
      <c r="AP232">
        <v>93.28</v>
      </c>
      <c r="AQ232" t="s">
        <v>398</v>
      </c>
      <c r="AR232" t="s">
        <v>53</v>
      </c>
      <c r="AS232">
        <v>-2.3092928750423201</v>
      </c>
      <c r="AT232" t="s">
        <v>35</v>
      </c>
      <c r="AU232" t="s">
        <v>35</v>
      </c>
      <c r="AV232" t="s">
        <v>410</v>
      </c>
      <c r="AW232" t="s">
        <v>40</v>
      </c>
      <c r="AX232" t="s">
        <v>40</v>
      </c>
      <c r="AY232" t="s">
        <v>40</v>
      </c>
      <c r="AZ232" t="s">
        <v>40</v>
      </c>
      <c r="BA232" t="s">
        <v>40</v>
      </c>
      <c r="BB232" t="s">
        <v>40</v>
      </c>
      <c r="BC232" t="s">
        <v>40</v>
      </c>
      <c r="BD232" s="1" t="s">
        <v>40</v>
      </c>
      <c r="BE232" s="1" t="s">
        <v>40</v>
      </c>
      <c r="BF232" s="1" t="s">
        <v>40</v>
      </c>
      <c r="BG232" s="1" t="s">
        <v>40</v>
      </c>
      <c r="BH232" t="s">
        <v>40</v>
      </c>
      <c r="BI232" s="1" t="s">
        <v>1120</v>
      </c>
      <c r="BL232">
        <v>1</v>
      </c>
      <c r="BQ232" t="s">
        <v>1174</v>
      </c>
      <c r="BR232" t="s">
        <v>40</v>
      </c>
    </row>
    <row r="233" spans="1:70" x14ac:dyDescent="0.25">
      <c r="A233" t="s">
        <v>603</v>
      </c>
      <c r="B233">
        <v>8.0801677428155097E-2</v>
      </c>
      <c r="C233" t="e">
        <v>#N/A</v>
      </c>
      <c r="D233">
        <v>1</v>
      </c>
      <c r="E233">
        <v>4.5</v>
      </c>
      <c r="F233" s="1" t="s">
        <v>40</v>
      </c>
      <c r="G233" t="s">
        <v>35</v>
      </c>
      <c r="H233" t="s">
        <v>36</v>
      </c>
      <c r="I233" t="s">
        <v>398</v>
      </c>
      <c r="J233" t="s">
        <v>438</v>
      </c>
      <c r="K233">
        <v>1</v>
      </c>
      <c r="L233">
        <v>50</v>
      </c>
      <c r="M233" s="1" t="s">
        <v>40</v>
      </c>
      <c r="N233" t="s">
        <v>40</v>
      </c>
      <c r="O233" t="s">
        <v>40</v>
      </c>
      <c r="Q233" t="s">
        <v>40</v>
      </c>
      <c r="R233" t="s">
        <v>40</v>
      </c>
      <c r="T233" t="s">
        <v>40</v>
      </c>
      <c r="U233" t="s">
        <v>40</v>
      </c>
      <c r="V233" t="s">
        <v>40</v>
      </c>
      <c r="X233" t="s">
        <v>40</v>
      </c>
      <c r="Y233" s="1">
        <v>43658</v>
      </c>
      <c r="Z233" t="s">
        <v>40</v>
      </c>
      <c r="AA233" t="s">
        <v>402</v>
      </c>
      <c r="AB233">
        <v>8.0090000000000003</v>
      </c>
      <c r="AC233">
        <v>36.040500000000002</v>
      </c>
      <c r="AD233" s="1">
        <v>43766</v>
      </c>
      <c r="AE233">
        <v>60</v>
      </c>
      <c r="AF233" t="s">
        <v>439</v>
      </c>
      <c r="AG233">
        <v>4</v>
      </c>
      <c r="AH233" t="s">
        <v>440</v>
      </c>
      <c r="AI233">
        <v>17.2</v>
      </c>
      <c r="AJ233" s="1">
        <v>44510</v>
      </c>
      <c r="AK233">
        <v>9149296292</v>
      </c>
      <c r="AL233">
        <v>90587092</v>
      </c>
      <c r="AM233">
        <v>7.7799999999999994E-2</v>
      </c>
      <c r="AN233">
        <v>41.48</v>
      </c>
      <c r="AO233">
        <v>97.87</v>
      </c>
      <c r="AP233">
        <v>94.27</v>
      </c>
      <c r="AQ233" t="s">
        <v>398</v>
      </c>
      <c r="AR233" t="s">
        <v>46</v>
      </c>
      <c r="AS233">
        <v>-1.0559888464021401</v>
      </c>
      <c r="AT233" t="s">
        <v>35</v>
      </c>
      <c r="AU233" t="s">
        <v>35</v>
      </c>
      <c r="AV233" t="s">
        <v>403</v>
      </c>
      <c r="AW233" t="s">
        <v>40</v>
      </c>
      <c r="AX233" t="s">
        <v>40</v>
      </c>
      <c r="AY233" t="s">
        <v>40</v>
      </c>
      <c r="AZ233" t="s">
        <v>40</v>
      </c>
      <c r="BA233" t="s">
        <v>40</v>
      </c>
      <c r="BB233" t="s">
        <v>40</v>
      </c>
      <c r="BC233" t="s">
        <v>40</v>
      </c>
      <c r="BD233" s="1" t="s">
        <v>40</v>
      </c>
      <c r="BE233" s="1" t="s">
        <v>40</v>
      </c>
      <c r="BF233" s="1" t="s">
        <v>40</v>
      </c>
      <c r="BG233" s="1" t="s">
        <v>40</v>
      </c>
      <c r="BH233" t="s">
        <v>40</v>
      </c>
      <c r="BI233" s="1" t="s">
        <v>1120</v>
      </c>
      <c r="BL233">
        <v>1</v>
      </c>
      <c r="BQ233" t="s">
        <v>1174</v>
      </c>
      <c r="BR233" t="s">
        <v>40</v>
      </c>
    </row>
    <row r="234" spans="1:70" x14ac:dyDescent="0.25">
      <c r="A234" t="s">
        <v>604</v>
      </c>
      <c r="B234">
        <v>4.1813032064398599E-3</v>
      </c>
      <c r="C234" t="e">
        <v>#N/A</v>
      </c>
      <c r="D234">
        <v>1</v>
      </c>
      <c r="E234">
        <v>4.5</v>
      </c>
      <c r="F234" s="1" t="s">
        <v>40</v>
      </c>
      <c r="G234" t="s">
        <v>35</v>
      </c>
      <c r="H234" t="s">
        <v>36</v>
      </c>
      <c r="I234" t="s">
        <v>398</v>
      </c>
      <c r="J234" t="s">
        <v>438</v>
      </c>
      <c r="K234">
        <v>2</v>
      </c>
      <c r="L234">
        <v>70</v>
      </c>
      <c r="M234" s="1" t="s">
        <v>40</v>
      </c>
      <c r="N234" t="s">
        <v>40</v>
      </c>
      <c r="O234" t="s">
        <v>40</v>
      </c>
      <c r="Q234" t="s">
        <v>40</v>
      </c>
      <c r="R234" t="s">
        <v>40</v>
      </c>
      <c r="T234" t="s">
        <v>40</v>
      </c>
      <c r="U234" t="s">
        <v>40</v>
      </c>
      <c r="V234" t="s">
        <v>40</v>
      </c>
      <c r="X234" t="s">
        <v>40</v>
      </c>
      <c r="Y234" s="1">
        <v>43661</v>
      </c>
      <c r="Z234" t="s">
        <v>40</v>
      </c>
      <c r="AA234" t="s">
        <v>444</v>
      </c>
      <c r="AB234">
        <v>12.66133333</v>
      </c>
      <c r="AC234">
        <v>56.975999999999999</v>
      </c>
      <c r="AD234" s="1">
        <v>43761</v>
      </c>
      <c r="AE234">
        <v>58</v>
      </c>
      <c r="AF234" t="s">
        <v>524</v>
      </c>
      <c r="AG234">
        <v>4</v>
      </c>
      <c r="AH234" t="s">
        <v>402</v>
      </c>
      <c r="AI234">
        <v>32.31</v>
      </c>
      <c r="AJ234" s="1">
        <v>44477</v>
      </c>
      <c r="AK234">
        <v>7977656498</v>
      </c>
      <c r="AL234">
        <v>78986698</v>
      </c>
      <c r="AM234">
        <v>5.7999999999999996E-3</v>
      </c>
      <c r="AN234">
        <v>42.01</v>
      </c>
      <c r="AO234">
        <v>96.53</v>
      </c>
      <c r="AP234">
        <v>91.09</v>
      </c>
      <c r="AQ234" t="s">
        <v>398</v>
      </c>
      <c r="AR234" t="s">
        <v>53</v>
      </c>
      <c r="AS234">
        <v>-2.3768686145471301</v>
      </c>
      <c r="AT234" t="s">
        <v>35</v>
      </c>
      <c r="AU234" t="s">
        <v>35</v>
      </c>
      <c r="AV234" t="s">
        <v>410</v>
      </c>
      <c r="AW234" t="s">
        <v>40</v>
      </c>
      <c r="AX234" t="s">
        <v>40</v>
      </c>
      <c r="AY234" t="s">
        <v>40</v>
      </c>
      <c r="AZ234" t="s">
        <v>40</v>
      </c>
      <c r="BA234" t="s">
        <v>40</v>
      </c>
      <c r="BB234" t="s">
        <v>40</v>
      </c>
      <c r="BC234" t="s">
        <v>40</v>
      </c>
      <c r="BD234" s="1" t="s">
        <v>40</v>
      </c>
      <c r="BE234" s="1" t="s">
        <v>40</v>
      </c>
      <c r="BF234" s="1" t="s">
        <v>40</v>
      </c>
      <c r="BG234" s="1" t="s">
        <v>40</v>
      </c>
      <c r="BH234" t="s">
        <v>40</v>
      </c>
      <c r="BI234" s="1" t="s">
        <v>1120</v>
      </c>
      <c r="BL234">
        <v>1</v>
      </c>
      <c r="BQ234" t="s">
        <v>1174</v>
      </c>
      <c r="BR234" t="s">
        <v>40</v>
      </c>
    </row>
    <row r="235" spans="1:70" x14ac:dyDescent="0.25">
      <c r="A235" t="s">
        <v>605</v>
      </c>
      <c r="B235">
        <v>1.51844824110969E-2</v>
      </c>
      <c r="C235" t="e">
        <v>#N/A</v>
      </c>
      <c r="D235">
        <v>1</v>
      </c>
      <c r="E235">
        <v>4.7</v>
      </c>
      <c r="F235" s="1" t="s">
        <v>40</v>
      </c>
      <c r="G235" t="s">
        <v>35</v>
      </c>
      <c r="H235" t="s">
        <v>36</v>
      </c>
      <c r="I235" t="s">
        <v>398</v>
      </c>
      <c r="J235" t="s">
        <v>438</v>
      </c>
      <c r="K235">
        <v>1</v>
      </c>
      <c r="L235">
        <v>53</v>
      </c>
      <c r="M235" s="1" t="s">
        <v>40</v>
      </c>
      <c r="N235" t="s">
        <v>40</v>
      </c>
      <c r="O235" t="s">
        <v>40</v>
      </c>
      <c r="Q235" t="s">
        <v>40</v>
      </c>
      <c r="R235" t="s">
        <v>40</v>
      </c>
      <c r="T235" t="s">
        <v>40</v>
      </c>
      <c r="U235" t="s">
        <v>40</v>
      </c>
      <c r="V235" t="s">
        <v>40</v>
      </c>
      <c r="X235" t="s">
        <v>40</v>
      </c>
      <c r="Y235" s="1">
        <v>43661</v>
      </c>
      <c r="Z235" t="s">
        <v>40</v>
      </c>
      <c r="AA235" t="s">
        <v>444</v>
      </c>
      <c r="AB235">
        <v>5.0261702130000003</v>
      </c>
      <c r="AC235">
        <v>23.623000000000001</v>
      </c>
      <c r="AD235" s="1">
        <v>43761</v>
      </c>
      <c r="AE235">
        <v>58</v>
      </c>
      <c r="AF235" t="s">
        <v>526</v>
      </c>
      <c r="AG235">
        <v>4</v>
      </c>
      <c r="AH235" t="s">
        <v>402</v>
      </c>
      <c r="AI235">
        <v>13.67</v>
      </c>
      <c r="AJ235" s="1">
        <v>44477</v>
      </c>
      <c r="AK235">
        <v>10262339522</v>
      </c>
      <c r="AL235">
        <v>101607322</v>
      </c>
      <c r="AM235">
        <v>2.3E-3</v>
      </c>
      <c r="AN235">
        <v>42.48</v>
      </c>
      <c r="AO235">
        <v>97.66</v>
      </c>
      <c r="AP235">
        <v>93.85</v>
      </c>
      <c r="AQ235" t="s">
        <v>398</v>
      </c>
      <c r="AR235" t="s">
        <v>46</v>
      </c>
      <c r="AS235">
        <v>-1.81195489024884</v>
      </c>
      <c r="AT235" t="s">
        <v>35</v>
      </c>
      <c r="AU235" t="s">
        <v>35</v>
      </c>
      <c r="AV235" t="s">
        <v>403</v>
      </c>
      <c r="AW235" t="s">
        <v>40</v>
      </c>
      <c r="AX235" t="s">
        <v>40</v>
      </c>
      <c r="AY235" t="s">
        <v>40</v>
      </c>
      <c r="AZ235" t="s">
        <v>40</v>
      </c>
      <c r="BA235" t="s">
        <v>40</v>
      </c>
      <c r="BB235" t="s">
        <v>40</v>
      </c>
      <c r="BC235" t="s">
        <v>40</v>
      </c>
      <c r="BD235" s="1" t="s">
        <v>40</v>
      </c>
      <c r="BE235" s="1" t="s">
        <v>40</v>
      </c>
      <c r="BF235" s="1" t="s">
        <v>40</v>
      </c>
      <c r="BG235" s="1" t="s">
        <v>40</v>
      </c>
      <c r="BH235" t="s">
        <v>40</v>
      </c>
      <c r="BI235" s="1" t="s">
        <v>1120</v>
      </c>
      <c r="BL235">
        <v>1</v>
      </c>
      <c r="BQ235" t="s">
        <v>1174</v>
      </c>
      <c r="BR235" t="s">
        <v>40</v>
      </c>
    </row>
    <row r="236" spans="1:70" x14ac:dyDescent="0.25">
      <c r="A236" t="s">
        <v>606</v>
      </c>
      <c r="B236" s="3">
        <v>3.0840903424224001E-4</v>
      </c>
      <c r="C236" t="e">
        <v>#N/A</v>
      </c>
      <c r="D236">
        <v>1</v>
      </c>
      <c r="E236">
        <v>4.5</v>
      </c>
      <c r="F236" s="1" t="s">
        <v>40</v>
      </c>
      <c r="G236" t="s">
        <v>35</v>
      </c>
      <c r="H236" t="s">
        <v>36</v>
      </c>
      <c r="I236" t="s">
        <v>398</v>
      </c>
      <c r="J236" t="s">
        <v>438</v>
      </c>
      <c r="K236">
        <v>2</v>
      </c>
      <c r="L236">
        <v>59</v>
      </c>
      <c r="M236" s="1" t="s">
        <v>40</v>
      </c>
      <c r="N236" t="s">
        <v>40</v>
      </c>
      <c r="O236" t="s">
        <v>40</v>
      </c>
      <c r="Q236" t="s">
        <v>40</v>
      </c>
      <c r="R236" t="s">
        <v>40</v>
      </c>
      <c r="T236" t="s">
        <v>40</v>
      </c>
      <c r="U236" t="s">
        <v>40</v>
      </c>
      <c r="V236" t="s">
        <v>40</v>
      </c>
      <c r="X236" t="s">
        <v>40</v>
      </c>
      <c r="Y236" s="1">
        <v>43661</v>
      </c>
      <c r="Z236" t="s">
        <v>40</v>
      </c>
      <c r="AA236" t="s">
        <v>444</v>
      </c>
      <c r="AB236">
        <v>6.933444444</v>
      </c>
      <c r="AC236">
        <v>31.200500000000002</v>
      </c>
      <c r="AD236" s="1">
        <v>43780</v>
      </c>
      <c r="AE236">
        <v>63</v>
      </c>
      <c r="AF236" t="s">
        <v>591</v>
      </c>
      <c r="AG236">
        <v>4</v>
      </c>
      <c r="AH236" t="s">
        <v>402</v>
      </c>
      <c r="AI236">
        <v>20.8</v>
      </c>
      <c r="AJ236" s="1">
        <v>44477</v>
      </c>
      <c r="AK236">
        <v>7468135738</v>
      </c>
      <c r="AL236">
        <v>73941938</v>
      </c>
      <c r="AM236">
        <v>1.6000000000000001E-3</v>
      </c>
      <c r="AN236">
        <v>41.9</v>
      </c>
      <c r="AO236">
        <v>97.14</v>
      </c>
      <c r="AP236">
        <v>92.66</v>
      </c>
      <c r="AQ236" t="s">
        <v>398</v>
      </c>
      <c r="AR236" t="s">
        <v>53</v>
      </c>
      <c r="AS236">
        <v>-3.5107389476231998</v>
      </c>
      <c r="AT236" t="s">
        <v>35</v>
      </c>
      <c r="AU236" t="s">
        <v>35</v>
      </c>
      <c r="AV236" t="s">
        <v>410</v>
      </c>
      <c r="AW236" t="s">
        <v>40</v>
      </c>
      <c r="AX236" t="s">
        <v>40</v>
      </c>
      <c r="AY236" t="s">
        <v>40</v>
      </c>
      <c r="AZ236" t="s">
        <v>40</v>
      </c>
      <c r="BA236" t="s">
        <v>40</v>
      </c>
      <c r="BB236" t="s">
        <v>40</v>
      </c>
      <c r="BC236" t="s">
        <v>40</v>
      </c>
      <c r="BD236" s="1" t="s">
        <v>40</v>
      </c>
      <c r="BE236" s="1" t="s">
        <v>40</v>
      </c>
      <c r="BF236" s="1" t="s">
        <v>40</v>
      </c>
      <c r="BG236" s="1" t="s">
        <v>40</v>
      </c>
      <c r="BH236" t="s">
        <v>40</v>
      </c>
      <c r="BI236" s="1" t="s">
        <v>1120</v>
      </c>
      <c r="BL236">
        <v>1</v>
      </c>
      <c r="BQ236" t="s">
        <v>1174</v>
      </c>
      <c r="BR236" t="s">
        <v>40</v>
      </c>
    </row>
    <row r="237" spans="1:70" x14ac:dyDescent="0.25">
      <c r="A237" t="s">
        <v>607</v>
      </c>
      <c r="B237" s="3">
        <v>4.3370281292570999E-4</v>
      </c>
      <c r="C237" t="e">
        <v>#N/A</v>
      </c>
      <c r="D237">
        <v>1</v>
      </c>
      <c r="E237">
        <v>4.4000000000000004</v>
      </c>
      <c r="F237" s="1" t="s">
        <v>40</v>
      </c>
      <c r="G237" t="s">
        <v>35</v>
      </c>
      <c r="H237" t="s">
        <v>36</v>
      </c>
      <c r="I237" t="s">
        <v>398</v>
      </c>
      <c r="J237" t="s">
        <v>438</v>
      </c>
      <c r="K237">
        <v>1</v>
      </c>
      <c r="L237">
        <v>55</v>
      </c>
      <c r="M237" s="1" t="s">
        <v>40</v>
      </c>
      <c r="N237" t="s">
        <v>40</v>
      </c>
      <c r="O237" t="s">
        <v>40</v>
      </c>
      <c r="Q237" t="s">
        <v>40</v>
      </c>
      <c r="R237" t="s">
        <v>40</v>
      </c>
      <c r="T237" t="s">
        <v>40</v>
      </c>
      <c r="U237" t="s">
        <v>40</v>
      </c>
      <c r="V237" t="s">
        <v>40</v>
      </c>
      <c r="X237" t="s">
        <v>40</v>
      </c>
      <c r="Y237" s="1">
        <v>43661</v>
      </c>
      <c r="Z237" t="s">
        <v>40</v>
      </c>
      <c r="AA237" t="s">
        <v>444</v>
      </c>
      <c r="AB237">
        <v>13.62238636</v>
      </c>
      <c r="AC237">
        <v>59.938499999999998</v>
      </c>
      <c r="AD237" s="1">
        <v>43780</v>
      </c>
      <c r="AE237">
        <v>63</v>
      </c>
      <c r="AF237" t="s">
        <v>500</v>
      </c>
      <c r="AG237">
        <v>4</v>
      </c>
      <c r="AH237" t="s">
        <v>402</v>
      </c>
      <c r="AI237">
        <v>22.12</v>
      </c>
      <c r="AJ237" s="1">
        <v>44477</v>
      </c>
      <c r="AK237">
        <v>9575724756</v>
      </c>
      <c r="AL237">
        <v>94809156</v>
      </c>
      <c r="AM237">
        <v>2.8E-3</v>
      </c>
      <c r="AN237">
        <v>41.67</v>
      </c>
      <c r="AO237">
        <v>97.71</v>
      </c>
      <c r="AP237">
        <v>93.83</v>
      </c>
      <c r="AQ237" t="s">
        <v>398</v>
      </c>
      <c r="AR237" t="s">
        <v>46</v>
      </c>
      <c r="AS237">
        <v>-3.3626193654836798</v>
      </c>
      <c r="AT237" t="s">
        <v>35</v>
      </c>
      <c r="AU237" t="s">
        <v>35</v>
      </c>
      <c r="AV237" t="s">
        <v>403</v>
      </c>
      <c r="AW237" t="s">
        <v>40</v>
      </c>
      <c r="AX237" t="s">
        <v>40</v>
      </c>
      <c r="AY237" t="s">
        <v>40</v>
      </c>
      <c r="AZ237" t="s">
        <v>40</v>
      </c>
      <c r="BA237" t="s">
        <v>40</v>
      </c>
      <c r="BB237" t="s">
        <v>40</v>
      </c>
      <c r="BC237" t="s">
        <v>40</v>
      </c>
      <c r="BD237" s="1" t="s">
        <v>40</v>
      </c>
      <c r="BE237" s="1" t="s">
        <v>40</v>
      </c>
      <c r="BF237" s="1" t="s">
        <v>40</v>
      </c>
      <c r="BG237" s="1" t="s">
        <v>40</v>
      </c>
      <c r="BH237" t="s">
        <v>40</v>
      </c>
      <c r="BI237" s="1" t="s">
        <v>1120</v>
      </c>
      <c r="BL237">
        <v>1</v>
      </c>
      <c r="BQ237" t="s">
        <v>1174</v>
      </c>
      <c r="BR237" t="s">
        <v>40</v>
      </c>
    </row>
    <row r="238" spans="1:70" x14ac:dyDescent="0.25">
      <c r="A238" t="s">
        <v>608</v>
      </c>
      <c r="B238" s="3">
        <v>9.3969339432448899E-5</v>
      </c>
      <c r="C238" t="e">
        <v>#N/A</v>
      </c>
      <c r="D238">
        <v>1</v>
      </c>
      <c r="E238">
        <v>4.5</v>
      </c>
      <c r="F238" s="1" t="s">
        <v>40</v>
      </c>
      <c r="G238" t="s">
        <v>35</v>
      </c>
      <c r="H238" t="s">
        <v>36</v>
      </c>
      <c r="I238" t="s">
        <v>398</v>
      </c>
      <c r="J238" t="s">
        <v>438</v>
      </c>
      <c r="K238">
        <v>1</v>
      </c>
      <c r="L238">
        <v>50</v>
      </c>
      <c r="M238" s="1" t="s">
        <v>40</v>
      </c>
      <c r="N238" t="s">
        <v>40</v>
      </c>
      <c r="O238" t="s">
        <v>40</v>
      </c>
      <c r="Q238" t="s">
        <v>40</v>
      </c>
      <c r="R238" t="s">
        <v>40</v>
      </c>
      <c r="T238" t="s">
        <v>40</v>
      </c>
      <c r="U238" t="s">
        <v>40</v>
      </c>
      <c r="V238" t="s">
        <v>40</v>
      </c>
      <c r="X238" t="s">
        <v>40</v>
      </c>
      <c r="Y238" s="1">
        <v>43661</v>
      </c>
      <c r="Z238" t="s">
        <v>40</v>
      </c>
      <c r="AA238" t="s">
        <v>444</v>
      </c>
      <c r="AB238">
        <v>5.1597777779999996</v>
      </c>
      <c r="AC238">
        <v>23.219000000000001</v>
      </c>
      <c r="AD238" s="1">
        <v>43780</v>
      </c>
      <c r="AE238">
        <v>63</v>
      </c>
      <c r="AF238" t="s">
        <v>524</v>
      </c>
      <c r="AG238">
        <v>4</v>
      </c>
      <c r="AH238" t="s">
        <v>402</v>
      </c>
      <c r="AI238">
        <v>11.51</v>
      </c>
      <c r="AJ238" s="1">
        <v>44477</v>
      </c>
      <c r="AK238">
        <v>8453600010</v>
      </c>
      <c r="AL238">
        <v>83699010</v>
      </c>
      <c r="AM238">
        <v>1.4E-3</v>
      </c>
      <c r="AN238">
        <v>42.42</v>
      </c>
      <c r="AO238">
        <v>96.39</v>
      </c>
      <c r="AP238">
        <v>91.46</v>
      </c>
      <c r="AQ238" t="s">
        <v>398</v>
      </c>
      <c r="AR238" t="s">
        <v>46</v>
      </c>
      <c r="AS238">
        <v>-4.0269730137703998</v>
      </c>
      <c r="AT238" t="s">
        <v>35</v>
      </c>
      <c r="AU238" t="s">
        <v>35</v>
      </c>
      <c r="AV238" t="s">
        <v>403</v>
      </c>
      <c r="AW238" t="s">
        <v>40</v>
      </c>
      <c r="AX238" t="s">
        <v>40</v>
      </c>
      <c r="AY238" t="s">
        <v>40</v>
      </c>
      <c r="AZ238" t="s">
        <v>40</v>
      </c>
      <c r="BA238" t="s">
        <v>40</v>
      </c>
      <c r="BB238" t="s">
        <v>40</v>
      </c>
      <c r="BC238" t="s">
        <v>40</v>
      </c>
      <c r="BD238" s="1" t="s">
        <v>40</v>
      </c>
      <c r="BE238" s="1" t="s">
        <v>40</v>
      </c>
      <c r="BF238" s="1" t="s">
        <v>40</v>
      </c>
      <c r="BG238" s="1" t="s">
        <v>40</v>
      </c>
      <c r="BH238" t="s">
        <v>40</v>
      </c>
      <c r="BI238" s="1" t="s">
        <v>1120</v>
      </c>
      <c r="BL238">
        <v>1</v>
      </c>
      <c r="BQ238" t="s">
        <v>1174</v>
      </c>
      <c r="BR238" t="s">
        <v>40</v>
      </c>
    </row>
    <row r="239" spans="1:70" x14ac:dyDescent="0.25">
      <c r="A239" t="s">
        <v>609</v>
      </c>
      <c r="B239" s="3">
        <v>8.1063073663140193E-6</v>
      </c>
      <c r="C239" t="e">
        <v>#N/A</v>
      </c>
      <c r="D239">
        <v>1</v>
      </c>
      <c r="E239">
        <v>4.5</v>
      </c>
      <c r="F239" s="1" t="s">
        <v>40</v>
      </c>
      <c r="G239" t="s">
        <v>35</v>
      </c>
      <c r="H239" t="s">
        <v>36</v>
      </c>
      <c r="I239" t="s">
        <v>398</v>
      </c>
      <c r="J239" t="s">
        <v>438</v>
      </c>
      <c r="K239">
        <v>2</v>
      </c>
      <c r="L239">
        <v>72</v>
      </c>
      <c r="M239" s="1" t="s">
        <v>40</v>
      </c>
      <c r="N239" t="s">
        <v>40</v>
      </c>
      <c r="O239" t="s">
        <v>40</v>
      </c>
      <c r="Q239" t="s">
        <v>40</v>
      </c>
      <c r="R239" t="s">
        <v>40</v>
      </c>
      <c r="T239" t="s">
        <v>40</v>
      </c>
      <c r="U239" t="s">
        <v>40</v>
      </c>
      <c r="V239" t="s">
        <v>40</v>
      </c>
      <c r="X239" t="s">
        <v>40</v>
      </c>
      <c r="Y239" s="1">
        <v>43661</v>
      </c>
      <c r="Z239" t="s">
        <v>40</v>
      </c>
      <c r="AA239" t="s">
        <v>444</v>
      </c>
      <c r="AB239">
        <v>16.619888889999999</v>
      </c>
      <c r="AC239">
        <v>74.789500000000004</v>
      </c>
      <c r="AD239" s="1">
        <v>43780</v>
      </c>
      <c r="AE239">
        <v>63</v>
      </c>
      <c r="AF239" t="s">
        <v>526</v>
      </c>
      <c r="AG239">
        <v>4</v>
      </c>
      <c r="AH239" t="s">
        <v>402</v>
      </c>
      <c r="AI239">
        <v>36.369999999999997</v>
      </c>
      <c r="AJ239" s="1">
        <v>44477</v>
      </c>
      <c r="AK239">
        <v>9082435504</v>
      </c>
      <c r="AL239">
        <v>89925104</v>
      </c>
      <c r="AM239">
        <v>2.2000000000000001E-3</v>
      </c>
      <c r="AN239">
        <v>42</v>
      </c>
      <c r="AO239">
        <v>97.85</v>
      </c>
      <c r="AP239">
        <v>94.06</v>
      </c>
      <c r="AQ239" t="s">
        <v>398</v>
      </c>
      <c r="AR239" t="s">
        <v>53</v>
      </c>
      <c r="AS239">
        <v>-5.0911734126284802</v>
      </c>
      <c r="AT239" t="s">
        <v>35</v>
      </c>
      <c r="AU239" t="s">
        <v>35</v>
      </c>
      <c r="AV239" t="s">
        <v>410</v>
      </c>
      <c r="AW239" t="s">
        <v>40</v>
      </c>
      <c r="AX239" t="s">
        <v>40</v>
      </c>
      <c r="AY239" t="s">
        <v>40</v>
      </c>
      <c r="AZ239" t="s">
        <v>40</v>
      </c>
      <c r="BA239" t="s">
        <v>40</v>
      </c>
      <c r="BB239" t="s">
        <v>40</v>
      </c>
      <c r="BC239" t="s">
        <v>40</v>
      </c>
      <c r="BD239" s="1" t="s">
        <v>40</v>
      </c>
      <c r="BE239" s="1" t="s">
        <v>40</v>
      </c>
      <c r="BF239" s="1" t="s">
        <v>40</v>
      </c>
      <c r="BG239" s="1" t="s">
        <v>40</v>
      </c>
      <c r="BH239" t="s">
        <v>40</v>
      </c>
      <c r="BI239" s="1" t="s">
        <v>1120</v>
      </c>
      <c r="BL239">
        <v>1</v>
      </c>
      <c r="BQ239" t="s">
        <v>1174</v>
      </c>
      <c r="BR239" t="s">
        <v>40</v>
      </c>
    </row>
    <row r="240" spans="1:70" x14ac:dyDescent="0.25">
      <c r="A240" t="s">
        <v>610</v>
      </c>
      <c r="B240">
        <v>1.48599838689356E-3</v>
      </c>
      <c r="C240" t="e">
        <v>#N/A</v>
      </c>
      <c r="D240">
        <v>1</v>
      </c>
      <c r="E240">
        <v>4.5</v>
      </c>
      <c r="F240" s="1" t="s">
        <v>40</v>
      </c>
      <c r="G240" t="s">
        <v>35</v>
      </c>
      <c r="H240" t="s">
        <v>36</v>
      </c>
      <c r="I240" t="s">
        <v>398</v>
      </c>
      <c r="J240" t="s">
        <v>438</v>
      </c>
      <c r="K240">
        <v>1</v>
      </c>
      <c r="L240">
        <v>67</v>
      </c>
      <c r="M240" s="1" t="s">
        <v>40</v>
      </c>
      <c r="N240" t="s">
        <v>40</v>
      </c>
      <c r="O240" t="s">
        <v>40</v>
      </c>
      <c r="Q240" t="s">
        <v>40</v>
      </c>
      <c r="R240" t="s">
        <v>40</v>
      </c>
      <c r="T240" t="s">
        <v>40</v>
      </c>
      <c r="U240" t="s">
        <v>40</v>
      </c>
      <c r="V240" t="s">
        <v>40</v>
      </c>
      <c r="X240" t="s">
        <v>40</v>
      </c>
      <c r="Y240" s="1">
        <v>43661</v>
      </c>
      <c r="Z240" t="s">
        <v>40</v>
      </c>
      <c r="AA240" t="s">
        <v>444</v>
      </c>
      <c r="AB240">
        <v>6.9853333329999998</v>
      </c>
      <c r="AC240">
        <v>31.434000000000001</v>
      </c>
      <c r="AD240" s="1">
        <v>43783</v>
      </c>
      <c r="AE240">
        <v>64</v>
      </c>
      <c r="AF240" t="s">
        <v>611</v>
      </c>
      <c r="AG240">
        <v>4</v>
      </c>
      <c r="AH240" t="s">
        <v>402</v>
      </c>
      <c r="AI240">
        <v>16.64</v>
      </c>
      <c r="AJ240" s="1">
        <v>44477</v>
      </c>
      <c r="AK240">
        <v>9212998406</v>
      </c>
      <c r="AL240">
        <v>91217806</v>
      </c>
      <c r="AM240">
        <v>1.2999999999999999E-3</v>
      </c>
      <c r="AN240">
        <v>41.69</v>
      </c>
      <c r="AO240">
        <v>96.85</v>
      </c>
      <c r="AP240">
        <v>92.27</v>
      </c>
      <c r="AQ240" t="s">
        <v>398</v>
      </c>
      <c r="AR240" t="s">
        <v>46</v>
      </c>
      <c r="AS240">
        <v>-2.82733582114024</v>
      </c>
      <c r="AT240" t="s">
        <v>35</v>
      </c>
      <c r="AU240" t="s">
        <v>35</v>
      </c>
      <c r="AV240" t="s">
        <v>403</v>
      </c>
      <c r="AW240" t="s">
        <v>40</v>
      </c>
      <c r="AX240" t="s">
        <v>40</v>
      </c>
      <c r="AY240" t="s">
        <v>40</v>
      </c>
      <c r="AZ240" t="s">
        <v>40</v>
      </c>
      <c r="BA240" t="s">
        <v>40</v>
      </c>
      <c r="BB240" t="s">
        <v>40</v>
      </c>
      <c r="BC240" t="s">
        <v>40</v>
      </c>
      <c r="BD240" s="1" t="s">
        <v>40</v>
      </c>
      <c r="BE240" s="1" t="s">
        <v>40</v>
      </c>
      <c r="BF240" s="1" t="s">
        <v>40</v>
      </c>
      <c r="BG240" s="1" t="s">
        <v>40</v>
      </c>
      <c r="BH240" t="s">
        <v>40</v>
      </c>
      <c r="BI240" s="1" t="s">
        <v>1120</v>
      </c>
      <c r="BL240">
        <v>1</v>
      </c>
      <c r="BQ240" t="s">
        <v>1174</v>
      </c>
      <c r="BR240" t="s">
        <v>40</v>
      </c>
    </row>
    <row r="241" spans="1:70" x14ac:dyDescent="0.25">
      <c r="A241" t="s">
        <v>612</v>
      </c>
      <c r="B241" s="3">
        <v>7.1709789620638003E-4</v>
      </c>
      <c r="C241" t="e">
        <v>#N/A</v>
      </c>
      <c r="D241">
        <v>1</v>
      </c>
      <c r="E241">
        <v>4.5</v>
      </c>
      <c r="F241" s="1" t="s">
        <v>40</v>
      </c>
      <c r="G241" t="s">
        <v>35</v>
      </c>
      <c r="H241" t="s">
        <v>36</v>
      </c>
      <c r="I241" t="s">
        <v>398</v>
      </c>
      <c r="J241" t="s">
        <v>438</v>
      </c>
      <c r="K241">
        <v>1</v>
      </c>
      <c r="L241">
        <v>50</v>
      </c>
      <c r="M241" s="1" t="s">
        <v>40</v>
      </c>
      <c r="N241" t="s">
        <v>40</v>
      </c>
      <c r="O241" t="s">
        <v>40</v>
      </c>
      <c r="Q241" t="s">
        <v>40</v>
      </c>
      <c r="R241" t="s">
        <v>40</v>
      </c>
      <c r="T241" t="s">
        <v>40</v>
      </c>
      <c r="U241" t="s">
        <v>40</v>
      </c>
      <c r="V241" t="s">
        <v>40</v>
      </c>
      <c r="X241" t="s">
        <v>40</v>
      </c>
      <c r="Y241" s="1">
        <v>43661</v>
      </c>
      <c r="Z241" t="s">
        <v>40</v>
      </c>
      <c r="AA241" t="s">
        <v>444</v>
      </c>
      <c r="AB241">
        <v>3.7549999999999999</v>
      </c>
      <c r="AC241">
        <v>16.897500000000001</v>
      </c>
      <c r="AD241" s="1">
        <v>43783</v>
      </c>
      <c r="AE241">
        <v>64</v>
      </c>
      <c r="AF241" t="s">
        <v>613</v>
      </c>
      <c r="AG241">
        <v>4</v>
      </c>
      <c r="AH241" t="s">
        <v>402</v>
      </c>
      <c r="AI241">
        <v>8.68</v>
      </c>
      <c r="AJ241" s="1">
        <v>44477</v>
      </c>
      <c r="AK241">
        <v>8104572492</v>
      </c>
      <c r="AL241">
        <v>80243292</v>
      </c>
      <c r="AM241">
        <v>1.6000000000000001E-3</v>
      </c>
      <c r="AN241">
        <v>44.47</v>
      </c>
      <c r="AO241">
        <v>94.81</v>
      </c>
      <c r="AP241">
        <v>89.2</v>
      </c>
      <c r="AQ241" t="s">
        <v>398</v>
      </c>
      <c r="AR241" t="s">
        <v>46</v>
      </c>
      <c r="AS241">
        <v>-3.1441100082362801</v>
      </c>
      <c r="AT241" t="s">
        <v>35</v>
      </c>
      <c r="AU241" t="s">
        <v>35</v>
      </c>
      <c r="AV241" t="s">
        <v>403</v>
      </c>
      <c r="AW241" t="s">
        <v>40</v>
      </c>
      <c r="AX241" t="s">
        <v>40</v>
      </c>
      <c r="AY241" t="s">
        <v>40</v>
      </c>
      <c r="AZ241" t="s">
        <v>40</v>
      </c>
      <c r="BA241" t="s">
        <v>40</v>
      </c>
      <c r="BB241" t="s">
        <v>40</v>
      </c>
      <c r="BC241" t="s">
        <v>40</v>
      </c>
      <c r="BD241" s="1" t="s">
        <v>40</v>
      </c>
      <c r="BE241" s="1" t="s">
        <v>40</v>
      </c>
      <c r="BF241" s="1" t="s">
        <v>40</v>
      </c>
      <c r="BG241" s="1" t="s">
        <v>40</v>
      </c>
      <c r="BH241" t="s">
        <v>40</v>
      </c>
      <c r="BI241" s="1" t="s">
        <v>1120</v>
      </c>
      <c r="BL241">
        <v>1</v>
      </c>
      <c r="BQ241" t="s">
        <v>1174</v>
      </c>
      <c r="BR241" t="s">
        <v>40</v>
      </c>
    </row>
    <row r="242" spans="1:70" x14ac:dyDescent="0.25">
      <c r="A242" t="s">
        <v>614</v>
      </c>
      <c r="B242">
        <v>9.6506499111696196E-3</v>
      </c>
      <c r="C242" t="e">
        <v>#N/A</v>
      </c>
      <c r="D242">
        <v>1</v>
      </c>
      <c r="E242">
        <v>4.4000000000000004</v>
      </c>
      <c r="F242" s="1" t="s">
        <v>40</v>
      </c>
      <c r="G242" t="s">
        <v>35</v>
      </c>
      <c r="H242" t="s">
        <v>36</v>
      </c>
      <c r="I242" t="s">
        <v>398</v>
      </c>
      <c r="J242" t="s">
        <v>438</v>
      </c>
      <c r="K242">
        <v>2</v>
      </c>
      <c r="L242">
        <v>56</v>
      </c>
      <c r="M242" s="1" t="s">
        <v>40</v>
      </c>
      <c r="N242" t="s">
        <v>40</v>
      </c>
      <c r="O242" t="s">
        <v>40</v>
      </c>
      <c r="Q242" t="s">
        <v>40</v>
      </c>
      <c r="R242" t="s">
        <v>40</v>
      </c>
      <c r="T242" t="s">
        <v>40</v>
      </c>
      <c r="U242" t="s">
        <v>40</v>
      </c>
      <c r="V242" t="s">
        <v>40</v>
      </c>
      <c r="X242" t="s">
        <v>40</v>
      </c>
      <c r="Y242" s="1">
        <v>43661</v>
      </c>
      <c r="Z242" t="s">
        <v>40</v>
      </c>
      <c r="AA242" t="s">
        <v>444</v>
      </c>
      <c r="AB242">
        <v>1.1729545450000001</v>
      </c>
      <c r="AC242">
        <v>5.1609999999999996</v>
      </c>
      <c r="AD242" s="1">
        <v>43783</v>
      </c>
      <c r="AE242">
        <v>64</v>
      </c>
      <c r="AF242" t="s">
        <v>615</v>
      </c>
      <c r="AG242">
        <v>4</v>
      </c>
      <c r="AH242" t="s">
        <v>402</v>
      </c>
      <c r="AI242">
        <v>4</v>
      </c>
      <c r="AJ242" s="1">
        <v>44477</v>
      </c>
      <c r="AK242">
        <v>10729460684</v>
      </c>
      <c r="AL242">
        <v>106232284</v>
      </c>
      <c r="AM242">
        <v>1.4E-3</v>
      </c>
      <c r="AN242">
        <v>44.59</v>
      </c>
      <c r="AO242">
        <v>94.48</v>
      </c>
      <c r="AP242">
        <v>88.71</v>
      </c>
      <c r="AQ242" t="s">
        <v>398</v>
      </c>
      <c r="AR242" t="s">
        <v>53</v>
      </c>
      <c r="AS242">
        <v>-2.0112318595559802</v>
      </c>
      <c r="AT242" t="s">
        <v>35</v>
      </c>
      <c r="AU242" t="s">
        <v>35</v>
      </c>
      <c r="AV242" t="s">
        <v>410</v>
      </c>
      <c r="AW242" t="s">
        <v>40</v>
      </c>
      <c r="AX242" t="s">
        <v>40</v>
      </c>
      <c r="AY242" t="s">
        <v>40</v>
      </c>
      <c r="AZ242" t="s">
        <v>40</v>
      </c>
      <c r="BA242" t="s">
        <v>40</v>
      </c>
      <c r="BB242" t="s">
        <v>40</v>
      </c>
      <c r="BC242" t="s">
        <v>40</v>
      </c>
      <c r="BD242" s="1" t="s">
        <v>40</v>
      </c>
      <c r="BE242" s="1" t="s">
        <v>40</v>
      </c>
      <c r="BF242" s="1" t="s">
        <v>40</v>
      </c>
      <c r="BG242" s="1" t="s">
        <v>40</v>
      </c>
      <c r="BH242" t="s">
        <v>40</v>
      </c>
      <c r="BI242" s="1" t="s">
        <v>1120</v>
      </c>
      <c r="BL242">
        <v>1</v>
      </c>
      <c r="BQ242" t="s">
        <v>1174</v>
      </c>
      <c r="BR242" t="s">
        <v>40</v>
      </c>
    </row>
    <row r="243" spans="1:70" x14ac:dyDescent="0.25">
      <c r="A243" t="s">
        <v>616</v>
      </c>
      <c r="B243">
        <v>7.2591323032032201E-3</v>
      </c>
      <c r="C243" t="e">
        <v>#N/A</v>
      </c>
      <c r="D243">
        <v>1</v>
      </c>
      <c r="E243">
        <v>4.4000000000000004</v>
      </c>
      <c r="F243" s="1" t="s">
        <v>40</v>
      </c>
      <c r="G243" t="s">
        <v>35</v>
      </c>
      <c r="H243" t="s">
        <v>36</v>
      </c>
      <c r="I243" t="s">
        <v>398</v>
      </c>
      <c r="J243" t="s">
        <v>438</v>
      </c>
      <c r="K243">
        <v>2</v>
      </c>
      <c r="L243">
        <v>50</v>
      </c>
      <c r="M243" s="1" t="s">
        <v>40</v>
      </c>
      <c r="N243" t="s">
        <v>40</v>
      </c>
      <c r="O243" t="s">
        <v>40</v>
      </c>
      <c r="Q243" t="s">
        <v>40</v>
      </c>
      <c r="R243" t="s">
        <v>40</v>
      </c>
      <c r="T243" t="s">
        <v>40</v>
      </c>
      <c r="U243" t="s">
        <v>40</v>
      </c>
      <c r="V243" t="s">
        <v>40</v>
      </c>
      <c r="X243" t="s">
        <v>40</v>
      </c>
      <c r="Y243" s="1">
        <v>43661</v>
      </c>
      <c r="Z243" t="s">
        <v>40</v>
      </c>
      <c r="AA243" t="s">
        <v>444</v>
      </c>
      <c r="AB243">
        <v>4.7645454550000004</v>
      </c>
      <c r="AC243">
        <v>20.963999999999999</v>
      </c>
      <c r="AD243" s="1">
        <v>43791</v>
      </c>
      <c r="AE243">
        <v>65</v>
      </c>
      <c r="AF243" t="s">
        <v>596</v>
      </c>
      <c r="AG243">
        <v>4</v>
      </c>
      <c r="AH243" t="s">
        <v>402</v>
      </c>
      <c r="AI243">
        <v>10.67</v>
      </c>
      <c r="AJ243" s="1">
        <v>44477</v>
      </c>
      <c r="AK243">
        <v>9512317158</v>
      </c>
      <c r="AL243">
        <v>94181358</v>
      </c>
      <c r="AM243">
        <v>2.8E-3</v>
      </c>
      <c r="AN243">
        <v>42.95</v>
      </c>
      <c r="AO243">
        <v>97.21</v>
      </c>
      <c r="AP243">
        <v>92.93</v>
      </c>
      <c r="AQ243" t="s">
        <v>398</v>
      </c>
      <c r="AR243" t="s">
        <v>53</v>
      </c>
      <c r="AS243">
        <v>-2.1359511888219398</v>
      </c>
      <c r="AT243" t="s">
        <v>35</v>
      </c>
      <c r="AU243" t="s">
        <v>35</v>
      </c>
      <c r="AV243" t="s">
        <v>410</v>
      </c>
      <c r="AW243" t="s">
        <v>40</v>
      </c>
      <c r="AX243" t="s">
        <v>40</v>
      </c>
      <c r="AY243" t="s">
        <v>40</v>
      </c>
      <c r="AZ243" t="s">
        <v>40</v>
      </c>
      <c r="BA243" t="s">
        <v>40</v>
      </c>
      <c r="BB243" t="s">
        <v>40</v>
      </c>
      <c r="BC243" t="s">
        <v>40</v>
      </c>
      <c r="BD243" s="1" t="s">
        <v>40</v>
      </c>
      <c r="BE243" s="1" t="s">
        <v>40</v>
      </c>
      <c r="BF243" s="1" t="s">
        <v>40</v>
      </c>
      <c r="BG243" s="1" t="s">
        <v>40</v>
      </c>
      <c r="BH243" t="s">
        <v>40</v>
      </c>
      <c r="BI243" s="1" t="s">
        <v>1120</v>
      </c>
      <c r="BL243">
        <v>1</v>
      </c>
      <c r="BQ243" t="s">
        <v>1174</v>
      </c>
      <c r="BR243" t="s">
        <v>40</v>
      </c>
    </row>
    <row r="244" spans="1:70" x14ac:dyDescent="0.25">
      <c r="A244" t="s">
        <v>617</v>
      </c>
      <c r="B244">
        <v>1.67531079757266E-3</v>
      </c>
      <c r="C244" t="e">
        <v>#N/A</v>
      </c>
      <c r="D244">
        <v>1</v>
      </c>
      <c r="E244">
        <v>4.4000000000000004</v>
      </c>
      <c r="F244" s="1" t="s">
        <v>40</v>
      </c>
      <c r="G244" t="s">
        <v>35</v>
      </c>
      <c r="H244" t="s">
        <v>36</v>
      </c>
      <c r="I244" t="s">
        <v>398</v>
      </c>
      <c r="J244" t="s">
        <v>438</v>
      </c>
      <c r="K244">
        <v>1</v>
      </c>
      <c r="L244">
        <v>50</v>
      </c>
      <c r="M244" s="1" t="s">
        <v>40</v>
      </c>
      <c r="N244" t="s">
        <v>40</v>
      </c>
      <c r="O244" t="s">
        <v>40</v>
      </c>
      <c r="Q244" t="s">
        <v>40</v>
      </c>
      <c r="R244" t="s">
        <v>40</v>
      </c>
      <c r="T244" t="s">
        <v>40</v>
      </c>
      <c r="U244" t="s">
        <v>40</v>
      </c>
      <c r="V244" t="s">
        <v>40</v>
      </c>
      <c r="X244" t="s">
        <v>40</v>
      </c>
      <c r="Y244" s="1">
        <v>43661</v>
      </c>
      <c r="Z244" t="s">
        <v>40</v>
      </c>
      <c r="AA244" t="s">
        <v>444</v>
      </c>
      <c r="AB244">
        <v>3.356022727</v>
      </c>
      <c r="AC244">
        <v>14.766500000000001</v>
      </c>
      <c r="AD244" s="1">
        <v>43791</v>
      </c>
      <c r="AE244">
        <v>65</v>
      </c>
      <c r="AF244" t="s">
        <v>602</v>
      </c>
      <c r="AG244">
        <v>4</v>
      </c>
      <c r="AH244" t="s">
        <v>402</v>
      </c>
      <c r="AI244">
        <v>7.89</v>
      </c>
      <c r="AJ244" s="1">
        <v>44477</v>
      </c>
      <c r="AK244">
        <v>9223807022</v>
      </c>
      <c r="AL244">
        <v>91324822</v>
      </c>
      <c r="AM244">
        <v>2.7000000000000001E-3</v>
      </c>
      <c r="AN244">
        <v>43.06</v>
      </c>
      <c r="AO244">
        <v>96.57</v>
      </c>
      <c r="AP244">
        <v>92.04</v>
      </c>
      <c r="AQ244" t="s">
        <v>398</v>
      </c>
      <c r="AR244" t="s">
        <v>46</v>
      </c>
      <c r="AS244">
        <v>-2.77517642404209</v>
      </c>
      <c r="AT244" t="s">
        <v>35</v>
      </c>
      <c r="AU244" t="s">
        <v>35</v>
      </c>
      <c r="AV244" t="s">
        <v>403</v>
      </c>
      <c r="AW244" t="s">
        <v>40</v>
      </c>
      <c r="AX244" t="s">
        <v>40</v>
      </c>
      <c r="AY244" t="s">
        <v>40</v>
      </c>
      <c r="AZ244" t="s">
        <v>40</v>
      </c>
      <c r="BA244" t="s">
        <v>40</v>
      </c>
      <c r="BB244" t="s">
        <v>40</v>
      </c>
      <c r="BC244" t="s">
        <v>40</v>
      </c>
      <c r="BD244" s="1" t="s">
        <v>40</v>
      </c>
      <c r="BE244" s="1" t="s">
        <v>40</v>
      </c>
      <c r="BF244" s="1" t="s">
        <v>40</v>
      </c>
      <c r="BG244" s="1" t="s">
        <v>40</v>
      </c>
      <c r="BH244" t="s">
        <v>40</v>
      </c>
      <c r="BI244" s="1" t="s">
        <v>1120</v>
      </c>
      <c r="BL244">
        <v>1</v>
      </c>
      <c r="BQ244" t="s">
        <v>1174</v>
      </c>
      <c r="BR244" t="s">
        <v>40</v>
      </c>
    </row>
    <row r="245" spans="1:70" x14ac:dyDescent="0.25">
      <c r="A245" t="s">
        <v>618</v>
      </c>
      <c r="B245" s="3">
        <v>5.0328360069200003E-4</v>
      </c>
      <c r="C245" t="e">
        <v>#N/A</v>
      </c>
      <c r="D245">
        <v>1</v>
      </c>
      <c r="E245">
        <v>4.5</v>
      </c>
      <c r="F245" s="1" t="s">
        <v>40</v>
      </c>
      <c r="G245" t="s">
        <v>35</v>
      </c>
      <c r="H245" t="s">
        <v>36</v>
      </c>
      <c r="I245" t="s">
        <v>398</v>
      </c>
      <c r="J245" t="s">
        <v>438</v>
      </c>
      <c r="K245">
        <v>1</v>
      </c>
      <c r="L245">
        <v>50</v>
      </c>
      <c r="M245" s="1" t="s">
        <v>40</v>
      </c>
      <c r="N245" t="s">
        <v>40</v>
      </c>
      <c r="O245" t="s">
        <v>40</v>
      </c>
      <c r="Q245" t="s">
        <v>40</v>
      </c>
      <c r="R245" t="s">
        <v>40</v>
      </c>
      <c r="T245" t="s">
        <v>40</v>
      </c>
      <c r="U245" t="s">
        <v>40</v>
      </c>
      <c r="V245" t="s">
        <v>40</v>
      </c>
      <c r="X245" t="s">
        <v>40</v>
      </c>
      <c r="Y245" s="1">
        <v>43661</v>
      </c>
      <c r="Z245" t="s">
        <v>40</v>
      </c>
      <c r="AA245" t="s">
        <v>444</v>
      </c>
      <c r="AB245">
        <v>5.7211111109999999</v>
      </c>
      <c r="AC245">
        <v>25.745000000000001</v>
      </c>
      <c r="AD245" s="1">
        <v>43791</v>
      </c>
      <c r="AE245">
        <v>65</v>
      </c>
      <c r="AF245" t="s">
        <v>439</v>
      </c>
      <c r="AG245">
        <v>4</v>
      </c>
      <c r="AH245" t="s">
        <v>402</v>
      </c>
      <c r="AI245">
        <v>16.510000000000002</v>
      </c>
      <c r="AJ245" s="1">
        <v>44477</v>
      </c>
      <c r="AK245">
        <v>9468644556</v>
      </c>
      <c r="AL245">
        <v>93748956</v>
      </c>
      <c r="AM245">
        <v>1.2999999999999999E-3</v>
      </c>
      <c r="AN245">
        <v>41.95</v>
      </c>
      <c r="AO245">
        <v>97.2</v>
      </c>
      <c r="AP245">
        <v>92.77</v>
      </c>
      <c r="AQ245" t="s">
        <v>398</v>
      </c>
      <c r="AR245" t="s">
        <v>46</v>
      </c>
      <c r="AS245">
        <v>-3.2979685923844002</v>
      </c>
      <c r="AT245" t="s">
        <v>35</v>
      </c>
      <c r="AU245" t="s">
        <v>35</v>
      </c>
      <c r="AV245" t="s">
        <v>403</v>
      </c>
      <c r="AW245" t="s">
        <v>40</v>
      </c>
      <c r="AX245" t="s">
        <v>40</v>
      </c>
      <c r="AY245" t="s">
        <v>40</v>
      </c>
      <c r="AZ245" t="s">
        <v>40</v>
      </c>
      <c r="BA245" t="s">
        <v>40</v>
      </c>
      <c r="BB245" t="s">
        <v>40</v>
      </c>
      <c r="BC245" t="s">
        <v>40</v>
      </c>
      <c r="BD245" s="1" t="s">
        <v>40</v>
      </c>
      <c r="BE245" s="1" t="s">
        <v>40</v>
      </c>
      <c r="BF245" s="1" t="s">
        <v>40</v>
      </c>
      <c r="BG245" s="1" t="s">
        <v>40</v>
      </c>
      <c r="BH245" t="s">
        <v>40</v>
      </c>
      <c r="BI245" s="1" t="s">
        <v>1120</v>
      </c>
      <c r="BL245">
        <v>1</v>
      </c>
      <c r="BQ245" t="s">
        <v>1174</v>
      </c>
      <c r="BR245" t="s">
        <v>40</v>
      </c>
    </row>
    <row r="246" spans="1:70" x14ac:dyDescent="0.25">
      <c r="A246" t="s">
        <v>619</v>
      </c>
      <c r="B246">
        <v>1.85065164333779E-3</v>
      </c>
      <c r="C246" t="e">
        <v>#N/A</v>
      </c>
      <c r="D246">
        <v>1</v>
      </c>
      <c r="E246">
        <v>4.5</v>
      </c>
      <c r="F246" s="1" t="s">
        <v>40</v>
      </c>
      <c r="G246" t="s">
        <v>35</v>
      </c>
      <c r="H246" t="s">
        <v>36</v>
      </c>
      <c r="I246" t="s">
        <v>398</v>
      </c>
      <c r="J246" t="s">
        <v>438</v>
      </c>
      <c r="K246">
        <v>2</v>
      </c>
      <c r="L246">
        <v>62</v>
      </c>
      <c r="M246" s="1" t="s">
        <v>40</v>
      </c>
      <c r="N246" t="s">
        <v>40</v>
      </c>
      <c r="O246" t="s">
        <v>40</v>
      </c>
      <c r="Q246" t="s">
        <v>40</v>
      </c>
      <c r="R246" t="s">
        <v>40</v>
      </c>
      <c r="T246" t="s">
        <v>40</v>
      </c>
      <c r="U246" t="s">
        <v>40</v>
      </c>
      <c r="V246" t="s">
        <v>40</v>
      </c>
      <c r="X246" t="s">
        <v>40</v>
      </c>
      <c r="Y246" s="1">
        <v>43661</v>
      </c>
      <c r="Z246" t="s">
        <v>40</v>
      </c>
      <c r="AA246" t="s">
        <v>444</v>
      </c>
      <c r="AB246">
        <v>13.22533333</v>
      </c>
      <c r="AC246">
        <v>59.514000000000003</v>
      </c>
      <c r="AD246" s="1">
        <v>43791</v>
      </c>
      <c r="AE246">
        <v>65</v>
      </c>
      <c r="AF246" t="s">
        <v>620</v>
      </c>
      <c r="AG246">
        <v>4</v>
      </c>
      <c r="AH246" t="s">
        <v>402</v>
      </c>
      <c r="AI246">
        <v>32.869999999999997</v>
      </c>
      <c r="AJ246" s="1">
        <v>44477</v>
      </c>
      <c r="AK246">
        <v>44831921410</v>
      </c>
      <c r="AL246">
        <v>443880410</v>
      </c>
      <c r="AM246">
        <v>1.2999999999999999E-3</v>
      </c>
      <c r="AN246">
        <v>41.44</v>
      </c>
      <c r="AO246">
        <v>97.16</v>
      </c>
      <c r="AP246">
        <v>92.61</v>
      </c>
      <c r="AQ246" t="s">
        <v>398</v>
      </c>
      <c r="AR246" t="s">
        <v>53</v>
      </c>
      <c r="AS246">
        <v>-2.7318708503743099</v>
      </c>
      <c r="AT246" t="s">
        <v>35</v>
      </c>
      <c r="AU246" t="s">
        <v>35</v>
      </c>
      <c r="AV246" t="s">
        <v>410</v>
      </c>
      <c r="AW246" t="s">
        <v>40</v>
      </c>
      <c r="AX246" t="s">
        <v>40</v>
      </c>
      <c r="AY246" t="s">
        <v>40</v>
      </c>
      <c r="AZ246" t="s">
        <v>40</v>
      </c>
      <c r="BA246" t="s">
        <v>40</v>
      </c>
      <c r="BB246" t="s">
        <v>40</v>
      </c>
      <c r="BC246" t="s">
        <v>40</v>
      </c>
      <c r="BD246" s="1" t="s">
        <v>40</v>
      </c>
      <c r="BE246" s="1" t="s">
        <v>40</v>
      </c>
      <c r="BF246" s="1" t="s">
        <v>40</v>
      </c>
      <c r="BG246" s="1" t="s">
        <v>40</v>
      </c>
      <c r="BH246" t="s">
        <v>40</v>
      </c>
      <c r="BI246" s="1" t="s">
        <v>1120</v>
      </c>
      <c r="BL246">
        <v>1</v>
      </c>
      <c r="BQ246" t="s">
        <v>1174</v>
      </c>
      <c r="BR246" t="s">
        <v>40</v>
      </c>
    </row>
    <row r="247" spans="1:70" x14ac:dyDescent="0.25">
      <c r="A247" t="s">
        <v>621</v>
      </c>
      <c r="B247" s="3">
        <v>4.0329194626175001E-4</v>
      </c>
      <c r="C247" t="e">
        <v>#N/A</v>
      </c>
      <c r="D247">
        <v>1</v>
      </c>
      <c r="E247">
        <v>4.4000000000000004</v>
      </c>
      <c r="F247" s="1" t="s">
        <v>40</v>
      </c>
      <c r="G247" t="s">
        <v>35</v>
      </c>
      <c r="H247" t="s">
        <v>36</v>
      </c>
      <c r="I247" t="s">
        <v>398</v>
      </c>
      <c r="J247" t="s">
        <v>438</v>
      </c>
      <c r="K247">
        <v>2</v>
      </c>
      <c r="L247">
        <v>60</v>
      </c>
      <c r="M247" s="1" t="s">
        <v>40</v>
      </c>
      <c r="N247" t="s">
        <v>40</v>
      </c>
      <c r="O247" t="s">
        <v>40</v>
      </c>
      <c r="Q247" t="s">
        <v>40</v>
      </c>
      <c r="R247" t="s">
        <v>40</v>
      </c>
      <c r="T247" t="s">
        <v>40</v>
      </c>
      <c r="U247" t="s">
        <v>40</v>
      </c>
      <c r="V247" t="s">
        <v>40</v>
      </c>
      <c r="X247" t="s">
        <v>40</v>
      </c>
      <c r="Y247" s="1">
        <v>43662</v>
      </c>
      <c r="Z247" t="s">
        <v>40</v>
      </c>
      <c r="AA247" t="s">
        <v>444</v>
      </c>
      <c r="AB247">
        <v>10.921931819999999</v>
      </c>
      <c r="AC247">
        <v>48.0565</v>
      </c>
      <c r="AD247" s="1">
        <v>43861</v>
      </c>
      <c r="AE247">
        <v>70</v>
      </c>
      <c r="AF247" t="s">
        <v>622</v>
      </c>
      <c r="AG247">
        <v>4</v>
      </c>
      <c r="AH247" t="s">
        <v>402</v>
      </c>
      <c r="AI247">
        <v>8.56</v>
      </c>
      <c r="AJ247" s="1">
        <v>44477</v>
      </c>
      <c r="AK247">
        <v>9269631732</v>
      </c>
      <c r="AL247">
        <v>91778532</v>
      </c>
      <c r="AM247">
        <v>5.4999999999999997E-3</v>
      </c>
      <c r="AN247">
        <v>42.31</v>
      </c>
      <c r="AO247">
        <v>96.78</v>
      </c>
      <c r="AP247">
        <v>91.5</v>
      </c>
      <c r="AQ247" t="s">
        <v>398</v>
      </c>
      <c r="AR247" t="s">
        <v>53</v>
      </c>
      <c r="AS247">
        <v>-3.39420526797038</v>
      </c>
      <c r="AT247" t="s">
        <v>35</v>
      </c>
      <c r="AU247" t="s">
        <v>35</v>
      </c>
      <c r="AV247" t="s">
        <v>410</v>
      </c>
      <c r="AW247" t="s">
        <v>40</v>
      </c>
      <c r="AX247" t="s">
        <v>40</v>
      </c>
      <c r="AY247" t="s">
        <v>40</v>
      </c>
      <c r="AZ247" t="s">
        <v>40</v>
      </c>
      <c r="BA247" t="s">
        <v>40</v>
      </c>
      <c r="BB247" t="s">
        <v>40</v>
      </c>
      <c r="BC247" t="s">
        <v>40</v>
      </c>
      <c r="BD247" s="1" t="s">
        <v>40</v>
      </c>
      <c r="BE247" s="1" t="s">
        <v>40</v>
      </c>
      <c r="BF247" s="1" t="s">
        <v>40</v>
      </c>
      <c r="BG247" s="1" t="s">
        <v>40</v>
      </c>
      <c r="BH247" t="s">
        <v>40</v>
      </c>
      <c r="BI247" s="1" t="s">
        <v>1120</v>
      </c>
      <c r="BL247">
        <v>1</v>
      </c>
      <c r="BQ247" t="s">
        <v>1174</v>
      </c>
      <c r="BR247" t="s">
        <v>40</v>
      </c>
    </row>
    <row r="248" spans="1:70" x14ac:dyDescent="0.25">
      <c r="A248" t="s">
        <v>623</v>
      </c>
      <c r="B248">
        <v>2.19385499680926E-3</v>
      </c>
      <c r="C248" t="e">
        <v>#N/A</v>
      </c>
      <c r="D248">
        <v>1</v>
      </c>
      <c r="E248">
        <v>4.4000000000000004</v>
      </c>
      <c r="F248" s="1" t="s">
        <v>40</v>
      </c>
      <c r="G248" t="s">
        <v>35</v>
      </c>
      <c r="H248" t="s">
        <v>36</v>
      </c>
      <c r="I248" t="s">
        <v>398</v>
      </c>
      <c r="J248" t="s">
        <v>438</v>
      </c>
      <c r="K248">
        <v>2</v>
      </c>
      <c r="L248">
        <v>51</v>
      </c>
      <c r="M248" s="1" t="s">
        <v>40</v>
      </c>
      <c r="N248" t="s">
        <v>40</v>
      </c>
      <c r="O248" t="s">
        <v>40</v>
      </c>
      <c r="Q248" t="s">
        <v>40</v>
      </c>
      <c r="R248" t="s">
        <v>40</v>
      </c>
      <c r="T248" t="s">
        <v>40</v>
      </c>
      <c r="U248" t="s">
        <v>40</v>
      </c>
      <c r="V248" t="s">
        <v>40</v>
      </c>
      <c r="X248" t="s">
        <v>40</v>
      </c>
      <c r="Y248" s="1">
        <v>43662</v>
      </c>
      <c r="Z248" t="s">
        <v>40</v>
      </c>
      <c r="AA248" t="s">
        <v>444</v>
      </c>
      <c r="AB248">
        <v>9.2438636360000004</v>
      </c>
      <c r="AC248">
        <v>40.673000000000002</v>
      </c>
      <c r="AD248" s="1">
        <v>43861</v>
      </c>
      <c r="AE248">
        <v>70</v>
      </c>
      <c r="AF248" t="s">
        <v>624</v>
      </c>
      <c r="AG248">
        <v>4</v>
      </c>
      <c r="AH248" t="s">
        <v>402</v>
      </c>
      <c r="AI248">
        <v>15.49</v>
      </c>
      <c r="AJ248" s="1">
        <v>44477</v>
      </c>
      <c r="AK248">
        <v>9180736986</v>
      </c>
      <c r="AL248">
        <v>90898386</v>
      </c>
      <c r="AM248">
        <v>2.8E-3</v>
      </c>
      <c r="AN248">
        <v>43</v>
      </c>
      <c r="AO248">
        <v>97.11</v>
      </c>
      <c r="AP248">
        <v>92.78</v>
      </c>
      <c r="AQ248" t="s">
        <v>398</v>
      </c>
      <c r="AR248" t="s">
        <v>53</v>
      </c>
      <c r="AS248">
        <v>-2.6578382547948198</v>
      </c>
      <c r="AT248" t="s">
        <v>35</v>
      </c>
      <c r="AU248" t="s">
        <v>35</v>
      </c>
      <c r="AV248" t="s">
        <v>410</v>
      </c>
      <c r="AW248" t="s">
        <v>40</v>
      </c>
      <c r="AX248" t="s">
        <v>40</v>
      </c>
      <c r="AY248" t="s">
        <v>40</v>
      </c>
      <c r="AZ248" t="s">
        <v>40</v>
      </c>
      <c r="BA248" t="s">
        <v>40</v>
      </c>
      <c r="BB248" t="s">
        <v>40</v>
      </c>
      <c r="BC248" t="s">
        <v>40</v>
      </c>
      <c r="BD248" s="1" t="s">
        <v>40</v>
      </c>
      <c r="BE248" s="1" t="s">
        <v>40</v>
      </c>
      <c r="BF248" s="1" t="s">
        <v>40</v>
      </c>
      <c r="BG248" s="1" t="s">
        <v>40</v>
      </c>
      <c r="BH248" t="s">
        <v>40</v>
      </c>
      <c r="BI248" s="1" t="s">
        <v>1120</v>
      </c>
      <c r="BL248">
        <v>1</v>
      </c>
      <c r="BQ248" t="s">
        <v>1174</v>
      </c>
      <c r="BR248" t="s">
        <v>40</v>
      </c>
    </row>
    <row r="249" spans="1:70" x14ac:dyDescent="0.25">
      <c r="A249" t="s">
        <v>625</v>
      </c>
      <c r="B249" s="3">
        <v>6.8579533189904005E-4</v>
      </c>
      <c r="C249" t="e">
        <v>#N/A</v>
      </c>
      <c r="D249">
        <v>1</v>
      </c>
      <c r="E249">
        <v>5</v>
      </c>
      <c r="F249" s="1" t="s">
        <v>40</v>
      </c>
      <c r="G249" t="s">
        <v>35</v>
      </c>
      <c r="H249" t="s">
        <v>36</v>
      </c>
      <c r="I249" t="s">
        <v>398</v>
      </c>
      <c r="J249" t="s">
        <v>399</v>
      </c>
      <c r="K249">
        <v>2</v>
      </c>
      <c r="L249">
        <v>56</v>
      </c>
      <c r="M249" s="1" t="s">
        <v>40</v>
      </c>
      <c r="N249" t="s">
        <v>40</v>
      </c>
      <c r="O249" t="s">
        <v>40</v>
      </c>
      <c r="Q249" t="s">
        <v>40</v>
      </c>
      <c r="R249" t="s">
        <v>40</v>
      </c>
      <c r="T249" t="s">
        <v>40</v>
      </c>
      <c r="U249" t="s">
        <v>40</v>
      </c>
      <c r="V249" t="s">
        <v>40</v>
      </c>
      <c r="X249" t="s">
        <v>40</v>
      </c>
      <c r="Y249" s="1">
        <v>43529</v>
      </c>
      <c r="Z249" t="s">
        <v>40</v>
      </c>
      <c r="AA249" t="s">
        <v>444</v>
      </c>
      <c r="AB249">
        <v>3.8919999999999999</v>
      </c>
      <c r="AC249">
        <v>19.46</v>
      </c>
      <c r="AD249" s="1">
        <v>43556</v>
      </c>
      <c r="AE249">
        <v>26</v>
      </c>
      <c r="AF249" t="s">
        <v>445</v>
      </c>
      <c r="AG249">
        <v>4</v>
      </c>
      <c r="AH249" t="s">
        <v>440</v>
      </c>
      <c r="AI249">
        <v>14.29</v>
      </c>
      <c r="AJ249" s="1">
        <v>44510</v>
      </c>
      <c r="AK249">
        <v>8964124912</v>
      </c>
      <c r="AL249">
        <v>88753712</v>
      </c>
      <c r="AM249">
        <v>7.9100000000000004E-2</v>
      </c>
      <c r="AN249">
        <v>41.84</v>
      </c>
      <c r="AO249">
        <v>97.51</v>
      </c>
      <c r="AP249">
        <v>93.74</v>
      </c>
      <c r="AQ249" t="s">
        <v>398</v>
      </c>
      <c r="AR249" t="s">
        <v>53</v>
      </c>
      <c r="AS249">
        <v>-3.16350753608251</v>
      </c>
      <c r="AT249" t="s">
        <v>35</v>
      </c>
      <c r="AU249" t="s">
        <v>35</v>
      </c>
      <c r="AV249" t="s">
        <v>410</v>
      </c>
      <c r="AW249" t="s">
        <v>40</v>
      </c>
      <c r="AX249" t="s">
        <v>40</v>
      </c>
      <c r="AY249" t="s">
        <v>40</v>
      </c>
      <c r="AZ249" t="s">
        <v>40</v>
      </c>
      <c r="BA249" t="s">
        <v>40</v>
      </c>
      <c r="BB249" t="s">
        <v>40</v>
      </c>
      <c r="BC249" t="s">
        <v>40</v>
      </c>
      <c r="BD249" s="1" t="s">
        <v>40</v>
      </c>
      <c r="BE249" s="1" t="s">
        <v>40</v>
      </c>
      <c r="BF249" s="1" t="s">
        <v>40</v>
      </c>
      <c r="BG249" s="1" t="s">
        <v>40</v>
      </c>
      <c r="BH249" t="s">
        <v>40</v>
      </c>
      <c r="BI249" s="1" t="s">
        <v>1120</v>
      </c>
      <c r="BL249">
        <v>1</v>
      </c>
      <c r="BQ249" t="s">
        <v>1174</v>
      </c>
      <c r="BR249" t="s">
        <v>40</v>
      </c>
    </row>
    <row r="250" spans="1:70" x14ac:dyDescent="0.25">
      <c r="A250" t="s">
        <v>626</v>
      </c>
      <c r="B250" s="3">
        <v>8.2893768851667303E-5</v>
      </c>
      <c r="C250" t="e">
        <v>#N/A</v>
      </c>
      <c r="D250">
        <v>1</v>
      </c>
      <c r="E250">
        <v>4.0999999999999996</v>
      </c>
      <c r="F250" s="1" t="s">
        <v>40</v>
      </c>
      <c r="G250" t="s">
        <v>35</v>
      </c>
      <c r="H250" t="s">
        <v>36</v>
      </c>
      <c r="I250" t="s">
        <v>398</v>
      </c>
      <c r="J250" t="s">
        <v>399</v>
      </c>
      <c r="K250">
        <v>2</v>
      </c>
      <c r="L250">
        <v>55</v>
      </c>
      <c r="M250" s="1" t="s">
        <v>40</v>
      </c>
      <c r="N250" t="s">
        <v>40</v>
      </c>
      <c r="O250" t="s">
        <v>40</v>
      </c>
      <c r="Q250" t="s">
        <v>40</v>
      </c>
      <c r="R250" t="s">
        <v>40</v>
      </c>
      <c r="T250" t="s">
        <v>40</v>
      </c>
      <c r="U250" t="s">
        <v>40</v>
      </c>
      <c r="V250" t="s">
        <v>40</v>
      </c>
      <c r="X250" t="s">
        <v>40</v>
      </c>
      <c r="Y250" s="1">
        <v>43529</v>
      </c>
      <c r="Z250" t="s">
        <v>40</v>
      </c>
      <c r="AA250" t="s">
        <v>444</v>
      </c>
      <c r="AB250">
        <v>14.524634150000001</v>
      </c>
      <c r="AC250">
        <v>59.551000000000002</v>
      </c>
      <c r="AD250" s="1">
        <v>43556</v>
      </c>
      <c r="AE250">
        <v>26</v>
      </c>
      <c r="AF250" t="s">
        <v>447</v>
      </c>
      <c r="AG250">
        <v>4</v>
      </c>
      <c r="AH250" t="s">
        <v>440</v>
      </c>
      <c r="AI250">
        <v>31.13</v>
      </c>
      <c r="AJ250" s="1">
        <v>44510</v>
      </c>
      <c r="AK250">
        <v>6480138588</v>
      </c>
      <c r="AL250">
        <v>64159788</v>
      </c>
      <c r="AM250">
        <v>7.7499999999999999E-2</v>
      </c>
      <c r="AN250">
        <v>41.45</v>
      </c>
      <c r="AO250">
        <v>97.55</v>
      </c>
      <c r="AP250">
        <v>93.74</v>
      </c>
      <c r="AQ250" t="s">
        <v>398</v>
      </c>
      <c r="AR250" t="s">
        <v>53</v>
      </c>
      <c r="AS250">
        <v>-4.0814421124647202</v>
      </c>
      <c r="AT250" t="s">
        <v>35</v>
      </c>
      <c r="AU250" t="s">
        <v>35</v>
      </c>
      <c r="AV250" t="s">
        <v>410</v>
      </c>
      <c r="AW250" t="s">
        <v>40</v>
      </c>
      <c r="AX250" t="s">
        <v>40</v>
      </c>
      <c r="AY250" t="s">
        <v>40</v>
      </c>
      <c r="AZ250" t="s">
        <v>40</v>
      </c>
      <c r="BA250" t="s">
        <v>40</v>
      </c>
      <c r="BB250" t="s">
        <v>40</v>
      </c>
      <c r="BC250" t="s">
        <v>40</v>
      </c>
      <c r="BD250" s="1" t="s">
        <v>40</v>
      </c>
      <c r="BE250" s="1" t="s">
        <v>40</v>
      </c>
      <c r="BF250" s="1" t="s">
        <v>40</v>
      </c>
      <c r="BG250" s="1" t="s">
        <v>40</v>
      </c>
      <c r="BH250" t="s">
        <v>40</v>
      </c>
      <c r="BI250" s="1" t="s">
        <v>1120</v>
      </c>
      <c r="BL250">
        <v>1</v>
      </c>
      <c r="BQ250" t="s">
        <v>1174</v>
      </c>
      <c r="BR250" t="s">
        <v>40</v>
      </c>
    </row>
    <row r="251" spans="1:70" x14ac:dyDescent="0.25">
      <c r="A251" t="s">
        <v>627</v>
      </c>
      <c r="B251">
        <v>3.5569604775528602E-3</v>
      </c>
      <c r="C251" t="e">
        <v>#N/A</v>
      </c>
      <c r="D251">
        <v>1</v>
      </c>
      <c r="E251">
        <v>3.5</v>
      </c>
      <c r="F251" s="1" t="s">
        <v>40</v>
      </c>
      <c r="G251" t="s">
        <v>35</v>
      </c>
      <c r="H251" t="s">
        <v>36</v>
      </c>
      <c r="I251" t="s">
        <v>398</v>
      </c>
      <c r="J251" t="s">
        <v>399</v>
      </c>
      <c r="K251">
        <v>1</v>
      </c>
      <c r="L251">
        <v>54</v>
      </c>
      <c r="M251" s="1" t="s">
        <v>40</v>
      </c>
      <c r="N251" t="s">
        <v>40</v>
      </c>
      <c r="O251" t="s">
        <v>40</v>
      </c>
      <c r="Q251" t="s">
        <v>40</v>
      </c>
      <c r="R251" t="s">
        <v>40</v>
      </c>
      <c r="T251" t="s">
        <v>40</v>
      </c>
      <c r="U251" t="s">
        <v>40</v>
      </c>
      <c r="V251" t="s">
        <v>40</v>
      </c>
      <c r="X251" t="s">
        <v>40</v>
      </c>
      <c r="Y251" s="1">
        <v>43529</v>
      </c>
      <c r="Z251" t="s">
        <v>40</v>
      </c>
      <c r="AA251" t="s">
        <v>444</v>
      </c>
      <c r="AB251">
        <v>23.112285709999998</v>
      </c>
      <c r="AC251">
        <v>80.893000000000001</v>
      </c>
      <c r="AD251" s="1">
        <v>43556</v>
      </c>
      <c r="AE251">
        <v>26</v>
      </c>
      <c r="AF251" t="s">
        <v>449</v>
      </c>
      <c r="AG251">
        <v>4</v>
      </c>
      <c r="AH251" t="s">
        <v>440</v>
      </c>
      <c r="AI251">
        <v>13.35</v>
      </c>
      <c r="AJ251" s="1">
        <v>44510</v>
      </c>
      <c r="AK251">
        <v>6450464182</v>
      </c>
      <c r="AL251">
        <v>63865982</v>
      </c>
      <c r="AM251">
        <v>7.9299999999999995E-2</v>
      </c>
      <c r="AN251">
        <v>41.75</v>
      </c>
      <c r="AO251">
        <v>97.66</v>
      </c>
      <c r="AP251">
        <v>94.01</v>
      </c>
      <c r="AQ251" t="s">
        <v>398</v>
      </c>
      <c r="AR251" t="s">
        <v>46</v>
      </c>
      <c r="AS251">
        <v>-2.44737343818286</v>
      </c>
      <c r="AT251" t="s">
        <v>35</v>
      </c>
      <c r="AU251" t="s">
        <v>35</v>
      </c>
      <c r="AV251" t="s">
        <v>403</v>
      </c>
      <c r="AW251" t="s">
        <v>40</v>
      </c>
      <c r="AX251" t="s">
        <v>40</v>
      </c>
      <c r="AY251" t="s">
        <v>40</v>
      </c>
      <c r="AZ251" t="s">
        <v>40</v>
      </c>
      <c r="BA251" t="s">
        <v>40</v>
      </c>
      <c r="BB251" t="s">
        <v>40</v>
      </c>
      <c r="BC251" t="s">
        <v>40</v>
      </c>
      <c r="BD251" s="1" t="s">
        <v>40</v>
      </c>
      <c r="BE251" s="1" t="s">
        <v>40</v>
      </c>
      <c r="BF251" s="1" t="s">
        <v>40</v>
      </c>
      <c r="BG251" s="1" t="s">
        <v>40</v>
      </c>
      <c r="BH251" t="s">
        <v>40</v>
      </c>
      <c r="BI251" s="1" t="s">
        <v>1120</v>
      </c>
      <c r="BL251">
        <v>1</v>
      </c>
      <c r="BQ251" t="s">
        <v>1174</v>
      </c>
      <c r="BR251" t="s">
        <v>40</v>
      </c>
    </row>
    <row r="252" spans="1:70" x14ac:dyDescent="0.25">
      <c r="A252" t="s">
        <v>628</v>
      </c>
      <c r="B252" s="3">
        <v>6.8664258693492005E-4</v>
      </c>
      <c r="C252" t="e">
        <v>#N/A</v>
      </c>
      <c r="D252">
        <v>1</v>
      </c>
      <c r="E252">
        <v>4.0999999999999996</v>
      </c>
      <c r="F252" s="1" t="s">
        <v>40</v>
      </c>
      <c r="G252" t="s">
        <v>35</v>
      </c>
      <c r="H252" t="s">
        <v>36</v>
      </c>
      <c r="I252" t="s">
        <v>398</v>
      </c>
      <c r="J252" t="s">
        <v>399</v>
      </c>
      <c r="K252">
        <v>2</v>
      </c>
      <c r="L252">
        <v>55</v>
      </c>
      <c r="M252" s="1" t="s">
        <v>40</v>
      </c>
      <c r="N252" t="s">
        <v>40</v>
      </c>
      <c r="O252" t="s">
        <v>40</v>
      </c>
      <c r="Q252" t="s">
        <v>40</v>
      </c>
      <c r="R252" t="s">
        <v>40</v>
      </c>
      <c r="T252" t="s">
        <v>40</v>
      </c>
      <c r="U252" t="s">
        <v>40</v>
      </c>
      <c r="V252" t="s">
        <v>40</v>
      </c>
      <c r="X252" t="s">
        <v>40</v>
      </c>
      <c r="Y252" s="1">
        <v>43529</v>
      </c>
      <c r="Z252" t="s">
        <v>40</v>
      </c>
      <c r="AA252" t="s">
        <v>444</v>
      </c>
      <c r="AB252">
        <v>2.3108536590000002</v>
      </c>
      <c r="AC252">
        <v>9.4745000000000008</v>
      </c>
      <c r="AD252" s="1">
        <v>43556</v>
      </c>
      <c r="AE252">
        <v>26</v>
      </c>
      <c r="AF252" t="s">
        <v>451</v>
      </c>
      <c r="AG252">
        <v>4</v>
      </c>
      <c r="AH252" t="s">
        <v>440</v>
      </c>
      <c r="AI252">
        <v>6.59</v>
      </c>
      <c r="AJ252" s="1">
        <v>44510</v>
      </c>
      <c r="AK252">
        <v>7959920898</v>
      </c>
      <c r="AL252">
        <v>78811098</v>
      </c>
      <c r="AM252">
        <v>7.7799999999999994E-2</v>
      </c>
      <c r="AN252">
        <v>41.87</v>
      </c>
      <c r="AO252">
        <v>96.59</v>
      </c>
      <c r="AP252">
        <v>92.66</v>
      </c>
      <c r="AQ252" t="s">
        <v>398</v>
      </c>
      <c r="AR252" t="s">
        <v>53</v>
      </c>
      <c r="AS252">
        <v>-3.16297095675632</v>
      </c>
      <c r="AT252" t="s">
        <v>35</v>
      </c>
      <c r="AU252" t="s">
        <v>35</v>
      </c>
      <c r="AV252" t="s">
        <v>410</v>
      </c>
      <c r="AW252" t="s">
        <v>40</v>
      </c>
      <c r="AX252" t="s">
        <v>40</v>
      </c>
      <c r="AY252" t="s">
        <v>40</v>
      </c>
      <c r="AZ252" t="s">
        <v>40</v>
      </c>
      <c r="BA252" t="s">
        <v>40</v>
      </c>
      <c r="BB252" t="s">
        <v>40</v>
      </c>
      <c r="BC252" t="s">
        <v>40</v>
      </c>
      <c r="BD252" s="1" t="s">
        <v>40</v>
      </c>
      <c r="BE252" s="1" t="s">
        <v>40</v>
      </c>
      <c r="BF252" s="1" t="s">
        <v>40</v>
      </c>
      <c r="BG252" s="1" t="s">
        <v>40</v>
      </c>
      <c r="BH252" t="s">
        <v>40</v>
      </c>
      <c r="BI252" s="1" t="s">
        <v>1120</v>
      </c>
      <c r="BL252">
        <v>1</v>
      </c>
      <c r="BQ252" t="s">
        <v>1174</v>
      </c>
      <c r="BR252" t="s">
        <v>40</v>
      </c>
    </row>
    <row r="253" spans="1:70" x14ac:dyDescent="0.25">
      <c r="A253" t="s">
        <v>629</v>
      </c>
      <c r="B253">
        <v>1.25277378107761E-2</v>
      </c>
      <c r="C253" t="e">
        <v>#N/A</v>
      </c>
      <c r="D253">
        <v>1</v>
      </c>
      <c r="E253">
        <v>3</v>
      </c>
      <c r="F253" s="1" t="s">
        <v>40</v>
      </c>
      <c r="G253" t="s">
        <v>35</v>
      </c>
      <c r="H253" t="s">
        <v>36</v>
      </c>
      <c r="I253" t="s">
        <v>398</v>
      </c>
      <c r="J253" t="s">
        <v>399</v>
      </c>
      <c r="K253">
        <v>2</v>
      </c>
      <c r="L253">
        <v>66</v>
      </c>
      <c r="M253" s="1" t="s">
        <v>40</v>
      </c>
      <c r="N253" t="s">
        <v>40</v>
      </c>
      <c r="O253" t="s">
        <v>40</v>
      </c>
      <c r="Q253" t="s">
        <v>40</v>
      </c>
      <c r="R253" t="s">
        <v>40</v>
      </c>
      <c r="T253" t="s">
        <v>40</v>
      </c>
      <c r="U253" t="s">
        <v>40</v>
      </c>
      <c r="V253" t="s">
        <v>40</v>
      </c>
      <c r="X253" t="s">
        <v>40</v>
      </c>
      <c r="Y253" s="1">
        <v>43529</v>
      </c>
      <c r="Z253" t="s">
        <v>40</v>
      </c>
      <c r="AA253" t="s">
        <v>444</v>
      </c>
      <c r="AB253">
        <v>4.457833333</v>
      </c>
      <c r="AC253">
        <v>13.3735</v>
      </c>
      <c r="AD253" s="1">
        <v>43556</v>
      </c>
      <c r="AE253">
        <v>26</v>
      </c>
      <c r="AF253" t="s">
        <v>453</v>
      </c>
      <c r="AG253">
        <v>4</v>
      </c>
      <c r="AH253" t="s">
        <v>440</v>
      </c>
      <c r="AI253">
        <v>8.5500000000000007</v>
      </c>
      <c r="AJ253" s="1">
        <v>44510</v>
      </c>
      <c r="AK253">
        <v>9409632276</v>
      </c>
      <c r="AL253">
        <v>93164676</v>
      </c>
      <c r="AM253">
        <v>7.8600000000000003E-2</v>
      </c>
      <c r="AN253">
        <v>42.13</v>
      </c>
      <c r="AO253">
        <v>96.96</v>
      </c>
      <c r="AP253">
        <v>92.97</v>
      </c>
      <c r="AQ253" t="s">
        <v>398</v>
      </c>
      <c r="AR253" t="s">
        <v>53</v>
      </c>
      <c r="AS253">
        <v>-1.89665224967168</v>
      </c>
      <c r="AT253" t="s">
        <v>35</v>
      </c>
      <c r="AU253" t="s">
        <v>35</v>
      </c>
      <c r="AV253" t="s">
        <v>410</v>
      </c>
      <c r="AW253" t="s">
        <v>40</v>
      </c>
      <c r="AX253" t="s">
        <v>40</v>
      </c>
      <c r="AY253" t="s">
        <v>40</v>
      </c>
      <c r="AZ253" t="s">
        <v>40</v>
      </c>
      <c r="BA253" t="s">
        <v>40</v>
      </c>
      <c r="BB253" t="s">
        <v>40</v>
      </c>
      <c r="BC253" t="s">
        <v>40</v>
      </c>
      <c r="BD253" s="1" t="s">
        <v>40</v>
      </c>
      <c r="BE253" s="1" t="s">
        <v>40</v>
      </c>
      <c r="BF253" s="1" t="s">
        <v>40</v>
      </c>
      <c r="BG253" s="1" t="s">
        <v>40</v>
      </c>
      <c r="BH253" t="s">
        <v>40</v>
      </c>
      <c r="BI253" s="1" t="s">
        <v>1120</v>
      </c>
      <c r="BL253">
        <v>1</v>
      </c>
      <c r="BQ253" t="s">
        <v>1174</v>
      </c>
      <c r="BR253" t="s">
        <v>40</v>
      </c>
    </row>
    <row r="254" spans="1:70" x14ac:dyDescent="0.25">
      <c r="A254" t="s">
        <v>630</v>
      </c>
      <c r="B254">
        <v>7.5217831180144903E-3</v>
      </c>
      <c r="C254" t="e">
        <v>#N/A</v>
      </c>
      <c r="D254">
        <v>1</v>
      </c>
      <c r="E254">
        <v>4</v>
      </c>
      <c r="F254" s="1" t="s">
        <v>40</v>
      </c>
      <c r="G254" t="s">
        <v>35</v>
      </c>
      <c r="H254" t="s">
        <v>36</v>
      </c>
      <c r="I254" t="s">
        <v>398</v>
      </c>
      <c r="J254" t="s">
        <v>399</v>
      </c>
      <c r="K254">
        <v>2</v>
      </c>
      <c r="L254">
        <v>67</v>
      </c>
      <c r="M254" s="1" t="s">
        <v>40</v>
      </c>
      <c r="N254" t="s">
        <v>40</v>
      </c>
      <c r="O254" t="s">
        <v>40</v>
      </c>
      <c r="Q254" t="s">
        <v>40</v>
      </c>
      <c r="R254" t="s">
        <v>40</v>
      </c>
      <c r="T254" t="s">
        <v>40</v>
      </c>
      <c r="U254" t="s">
        <v>40</v>
      </c>
      <c r="V254" t="s">
        <v>40</v>
      </c>
      <c r="X254" t="s">
        <v>40</v>
      </c>
      <c r="Y254" s="1">
        <v>43529</v>
      </c>
      <c r="Z254" t="s">
        <v>40</v>
      </c>
      <c r="AA254" t="s">
        <v>444</v>
      </c>
      <c r="AB254">
        <v>4.4323750000000004</v>
      </c>
      <c r="AC254">
        <v>17.729500000000002</v>
      </c>
      <c r="AD254" s="1">
        <v>43556</v>
      </c>
      <c r="AE254">
        <v>26</v>
      </c>
      <c r="AF254" t="s">
        <v>455</v>
      </c>
      <c r="AG254">
        <v>4</v>
      </c>
      <c r="AH254" t="s">
        <v>440</v>
      </c>
      <c r="AI254">
        <v>10.41</v>
      </c>
      <c r="AJ254" s="1">
        <v>44510</v>
      </c>
      <c r="AK254">
        <v>8866296514</v>
      </c>
      <c r="AL254">
        <v>87785114</v>
      </c>
      <c r="AM254">
        <v>7.9000000000000001E-2</v>
      </c>
      <c r="AN254">
        <v>42.16</v>
      </c>
      <c r="AO254">
        <v>97.26</v>
      </c>
      <c r="AP254">
        <v>93.52</v>
      </c>
      <c r="AQ254" t="s">
        <v>398</v>
      </c>
      <c r="AR254" t="s">
        <v>53</v>
      </c>
      <c r="AS254">
        <v>-2.1204001766704201</v>
      </c>
      <c r="AT254" t="s">
        <v>35</v>
      </c>
      <c r="AU254" t="s">
        <v>35</v>
      </c>
      <c r="AV254" t="s">
        <v>410</v>
      </c>
      <c r="AW254" t="s">
        <v>40</v>
      </c>
      <c r="AX254" t="s">
        <v>40</v>
      </c>
      <c r="AY254" t="s">
        <v>40</v>
      </c>
      <c r="AZ254" t="s">
        <v>40</v>
      </c>
      <c r="BA254" t="s">
        <v>40</v>
      </c>
      <c r="BB254" t="s">
        <v>40</v>
      </c>
      <c r="BC254" t="s">
        <v>40</v>
      </c>
      <c r="BD254" s="1" t="s">
        <v>40</v>
      </c>
      <c r="BE254" s="1" t="s">
        <v>40</v>
      </c>
      <c r="BF254" s="1" t="s">
        <v>40</v>
      </c>
      <c r="BG254" s="1" t="s">
        <v>40</v>
      </c>
      <c r="BH254" t="s">
        <v>40</v>
      </c>
      <c r="BI254" s="1" t="s">
        <v>1120</v>
      </c>
      <c r="BL254">
        <v>1</v>
      </c>
      <c r="BQ254" t="s">
        <v>1174</v>
      </c>
      <c r="BR254" t="s">
        <v>40</v>
      </c>
    </row>
    <row r="255" spans="1:70" x14ac:dyDescent="0.25">
      <c r="A255" t="s">
        <v>631</v>
      </c>
      <c r="B255">
        <v>9.9515280153405702E-3</v>
      </c>
      <c r="C255" t="e">
        <v>#N/A</v>
      </c>
      <c r="D255">
        <v>1</v>
      </c>
      <c r="E255">
        <v>4.5999999999999996</v>
      </c>
      <c r="F255" s="1" t="s">
        <v>40</v>
      </c>
      <c r="G255" t="s">
        <v>35</v>
      </c>
      <c r="H255" t="s">
        <v>36</v>
      </c>
      <c r="I255" t="s">
        <v>398</v>
      </c>
      <c r="J255" t="s">
        <v>399</v>
      </c>
      <c r="K255">
        <v>2</v>
      </c>
      <c r="L255">
        <v>72</v>
      </c>
      <c r="M255" s="1" t="s">
        <v>40</v>
      </c>
      <c r="N255" t="s">
        <v>40</v>
      </c>
      <c r="O255" t="s">
        <v>40</v>
      </c>
      <c r="Q255" t="s">
        <v>40</v>
      </c>
      <c r="R255" t="s">
        <v>40</v>
      </c>
      <c r="T255" t="s">
        <v>40</v>
      </c>
      <c r="U255" t="s">
        <v>40</v>
      </c>
      <c r="V255" t="s">
        <v>40</v>
      </c>
      <c r="X255" t="s">
        <v>40</v>
      </c>
      <c r="Y255" s="1">
        <v>43529</v>
      </c>
      <c r="Z255" t="s">
        <v>40</v>
      </c>
      <c r="AA255" t="s">
        <v>444</v>
      </c>
      <c r="AB255">
        <v>11.99130435</v>
      </c>
      <c r="AC255">
        <v>55.16</v>
      </c>
      <c r="AD255" s="1">
        <v>43556</v>
      </c>
      <c r="AE255">
        <v>26</v>
      </c>
      <c r="AF255" t="s">
        <v>457</v>
      </c>
      <c r="AG255">
        <v>4</v>
      </c>
      <c r="AH255" t="s">
        <v>440</v>
      </c>
      <c r="AI255">
        <v>10.73</v>
      </c>
      <c r="AJ255" s="1">
        <v>44510</v>
      </c>
      <c r="AK255">
        <v>11985298926</v>
      </c>
      <c r="AL255">
        <v>118666326</v>
      </c>
      <c r="AM255">
        <v>7.9699999999999993E-2</v>
      </c>
      <c r="AN255">
        <v>41.95</v>
      </c>
      <c r="AO255">
        <v>97.34</v>
      </c>
      <c r="AP255">
        <v>93.61</v>
      </c>
      <c r="AQ255" t="s">
        <v>398</v>
      </c>
      <c r="AR255" t="s">
        <v>53</v>
      </c>
      <c r="AS255">
        <v>-1.9977666878701199</v>
      </c>
      <c r="AT255" t="s">
        <v>35</v>
      </c>
      <c r="AU255" t="s">
        <v>35</v>
      </c>
      <c r="AV255" t="s">
        <v>410</v>
      </c>
      <c r="AW255" t="s">
        <v>40</v>
      </c>
      <c r="AX255" t="s">
        <v>40</v>
      </c>
      <c r="AY255" t="s">
        <v>40</v>
      </c>
      <c r="AZ255" t="s">
        <v>40</v>
      </c>
      <c r="BA255" t="s">
        <v>40</v>
      </c>
      <c r="BB255" t="s">
        <v>40</v>
      </c>
      <c r="BC255" t="s">
        <v>40</v>
      </c>
      <c r="BD255" s="1" t="s">
        <v>40</v>
      </c>
      <c r="BE255" s="1" t="s">
        <v>40</v>
      </c>
      <c r="BF255" s="1" t="s">
        <v>40</v>
      </c>
      <c r="BG255" s="1" t="s">
        <v>40</v>
      </c>
      <c r="BH255" t="s">
        <v>40</v>
      </c>
      <c r="BI255" s="1" t="s">
        <v>1120</v>
      </c>
      <c r="BL255">
        <v>1</v>
      </c>
      <c r="BQ255" t="s">
        <v>1174</v>
      </c>
      <c r="BR255" t="s">
        <v>40</v>
      </c>
    </row>
    <row r="256" spans="1:70" x14ac:dyDescent="0.25">
      <c r="A256" t="s">
        <v>632</v>
      </c>
      <c r="B256">
        <v>1.9781297421876998E-2</v>
      </c>
      <c r="C256" t="e">
        <v>#N/A</v>
      </c>
      <c r="D256">
        <v>1</v>
      </c>
      <c r="E256">
        <v>3.4</v>
      </c>
      <c r="F256" s="1" t="s">
        <v>40</v>
      </c>
      <c r="G256" t="s">
        <v>35</v>
      </c>
      <c r="H256" t="s">
        <v>36</v>
      </c>
      <c r="I256" t="s">
        <v>398</v>
      </c>
      <c r="J256" t="s">
        <v>399</v>
      </c>
      <c r="K256">
        <v>1</v>
      </c>
      <c r="L256">
        <v>51</v>
      </c>
      <c r="M256" s="1" t="s">
        <v>40</v>
      </c>
      <c r="N256" t="s">
        <v>40</v>
      </c>
      <c r="O256" t="s">
        <v>40</v>
      </c>
      <c r="Q256" t="s">
        <v>40</v>
      </c>
      <c r="R256" t="s">
        <v>40</v>
      </c>
      <c r="T256" t="s">
        <v>40</v>
      </c>
      <c r="U256" t="s">
        <v>40</v>
      </c>
      <c r="V256" t="s">
        <v>40</v>
      </c>
      <c r="X256" t="s">
        <v>40</v>
      </c>
      <c r="Y256" s="1">
        <v>43529</v>
      </c>
      <c r="Z256" t="s">
        <v>40</v>
      </c>
      <c r="AA256" t="s">
        <v>444</v>
      </c>
      <c r="AB256">
        <v>10.415147060000001</v>
      </c>
      <c r="AC256">
        <v>35.411499999999997</v>
      </c>
      <c r="AD256" s="1">
        <v>43556</v>
      </c>
      <c r="AE256">
        <v>26</v>
      </c>
      <c r="AF256" t="s">
        <v>459</v>
      </c>
      <c r="AG256">
        <v>4</v>
      </c>
      <c r="AH256" t="s">
        <v>440</v>
      </c>
      <c r="AI256">
        <v>22.98</v>
      </c>
      <c r="AJ256" s="1">
        <v>44510</v>
      </c>
      <c r="AK256">
        <v>24583394546</v>
      </c>
      <c r="AL256">
        <v>243399946</v>
      </c>
      <c r="AM256">
        <v>7.7299999999999994E-2</v>
      </c>
      <c r="AN256">
        <v>41.75</v>
      </c>
      <c r="AO256">
        <v>97.46</v>
      </c>
      <c r="AP256">
        <v>93.74</v>
      </c>
      <c r="AQ256" t="s">
        <v>398</v>
      </c>
      <c r="AR256" t="s">
        <v>46</v>
      </c>
      <c r="AS256">
        <v>-1.69506821176006</v>
      </c>
      <c r="AT256" t="s">
        <v>35</v>
      </c>
      <c r="AU256" t="s">
        <v>35</v>
      </c>
      <c r="AV256" t="s">
        <v>403</v>
      </c>
      <c r="AW256" t="s">
        <v>40</v>
      </c>
      <c r="AX256" t="s">
        <v>40</v>
      </c>
      <c r="AY256" t="s">
        <v>40</v>
      </c>
      <c r="AZ256" t="s">
        <v>40</v>
      </c>
      <c r="BA256" t="s">
        <v>40</v>
      </c>
      <c r="BB256" t="s">
        <v>40</v>
      </c>
      <c r="BC256" t="s">
        <v>40</v>
      </c>
      <c r="BD256" s="1" t="s">
        <v>40</v>
      </c>
      <c r="BE256" s="1" t="s">
        <v>40</v>
      </c>
      <c r="BF256" s="1" t="s">
        <v>40</v>
      </c>
      <c r="BG256" s="1" t="s">
        <v>40</v>
      </c>
      <c r="BH256" t="s">
        <v>40</v>
      </c>
      <c r="BI256" s="1" t="s">
        <v>1120</v>
      </c>
      <c r="BL256">
        <v>1</v>
      </c>
      <c r="BQ256" t="s">
        <v>1174</v>
      </c>
      <c r="BR256" t="s">
        <v>40</v>
      </c>
    </row>
    <row r="257" spans="1:70" x14ac:dyDescent="0.25">
      <c r="A257" t="s">
        <v>633</v>
      </c>
      <c r="B257">
        <v>4.8818383508167799E-2</v>
      </c>
      <c r="C257" t="e">
        <v>#N/A</v>
      </c>
      <c r="D257">
        <v>1</v>
      </c>
      <c r="E257">
        <v>3.1</v>
      </c>
      <c r="F257" s="1" t="s">
        <v>40</v>
      </c>
      <c r="G257" t="s">
        <v>35</v>
      </c>
      <c r="H257" t="s">
        <v>36</v>
      </c>
      <c r="I257" t="s">
        <v>398</v>
      </c>
      <c r="J257" t="s">
        <v>399</v>
      </c>
      <c r="K257">
        <v>1</v>
      </c>
      <c r="L257">
        <v>65</v>
      </c>
      <c r="M257" s="1" t="s">
        <v>40</v>
      </c>
      <c r="N257" t="s">
        <v>40</v>
      </c>
      <c r="O257" t="s">
        <v>40</v>
      </c>
      <c r="Q257" t="s">
        <v>40</v>
      </c>
      <c r="R257" t="s">
        <v>40</v>
      </c>
      <c r="T257" t="s">
        <v>40</v>
      </c>
      <c r="U257" t="s">
        <v>40</v>
      </c>
      <c r="V257" t="s">
        <v>40</v>
      </c>
      <c r="X257" t="s">
        <v>40</v>
      </c>
      <c r="Y257" s="1">
        <v>43529</v>
      </c>
      <c r="Z257" t="s">
        <v>40</v>
      </c>
      <c r="AA257" t="s">
        <v>444</v>
      </c>
      <c r="AB257">
        <v>8.502096774</v>
      </c>
      <c r="AC257">
        <v>26.3565</v>
      </c>
      <c r="AD257" s="1">
        <v>43556</v>
      </c>
      <c r="AE257">
        <v>26</v>
      </c>
      <c r="AF257" t="s">
        <v>463</v>
      </c>
      <c r="AG257">
        <v>4</v>
      </c>
      <c r="AH257" t="s">
        <v>440</v>
      </c>
      <c r="AI257">
        <v>9.99</v>
      </c>
      <c r="AJ257" s="1">
        <v>44510</v>
      </c>
      <c r="AK257">
        <v>7206724104</v>
      </c>
      <c r="AL257">
        <v>71353704</v>
      </c>
      <c r="AM257">
        <v>7.7799999999999994E-2</v>
      </c>
      <c r="AN257">
        <v>41.78</v>
      </c>
      <c r="AO257">
        <v>97.31</v>
      </c>
      <c r="AP257">
        <v>93.51</v>
      </c>
      <c r="AQ257" t="s">
        <v>398</v>
      </c>
      <c r="AR257" t="s">
        <v>46</v>
      </c>
      <c r="AS257">
        <v>-1.2896800532681401</v>
      </c>
      <c r="AT257" t="s">
        <v>35</v>
      </c>
      <c r="AU257" t="s">
        <v>35</v>
      </c>
      <c r="AV257" t="s">
        <v>403</v>
      </c>
      <c r="AW257" t="s">
        <v>40</v>
      </c>
      <c r="AX257" t="s">
        <v>40</v>
      </c>
      <c r="AY257" t="s">
        <v>40</v>
      </c>
      <c r="AZ257" t="s">
        <v>40</v>
      </c>
      <c r="BA257" t="s">
        <v>40</v>
      </c>
      <c r="BB257" t="s">
        <v>40</v>
      </c>
      <c r="BC257" t="s">
        <v>40</v>
      </c>
      <c r="BD257" s="1" t="s">
        <v>40</v>
      </c>
      <c r="BE257" s="1" t="s">
        <v>40</v>
      </c>
      <c r="BF257" s="1" t="s">
        <v>40</v>
      </c>
      <c r="BG257" s="1" t="s">
        <v>40</v>
      </c>
      <c r="BH257" t="s">
        <v>40</v>
      </c>
      <c r="BI257" s="1" t="s">
        <v>1120</v>
      </c>
      <c r="BL257">
        <v>1</v>
      </c>
      <c r="BQ257" t="s">
        <v>1174</v>
      </c>
      <c r="BR257" t="s">
        <v>40</v>
      </c>
    </row>
    <row r="258" spans="1:70" x14ac:dyDescent="0.25">
      <c r="A258" t="s">
        <v>634</v>
      </c>
      <c r="B258">
        <v>0.100480803073868</v>
      </c>
      <c r="C258" t="e">
        <v>#N/A</v>
      </c>
      <c r="D258">
        <v>1</v>
      </c>
      <c r="E258">
        <v>3</v>
      </c>
      <c r="F258" s="1" t="s">
        <v>40</v>
      </c>
      <c r="G258" t="s">
        <v>35</v>
      </c>
      <c r="H258" t="s">
        <v>36</v>
      </c>
      <c r="I258" t="s">
        <v>398</v>
      </c>
      <c r="J258" t="s">
        <v>399</v>
      </c>
      <c r="K258">
        <v>1</v>
      </c>
      <c r="L258">
        <v>60</v>
      </c>
      <c r="M258" s="1" t="s">
        <v>40</v>
      </c>
      <c r="N258" t="s">
        <v>40</v>
      </c>
      <c r="O258" t="s">
        <v>40</v>
      </c>
      <c r="Q258" t="s">
        <v>40</v>
      </c>
      <c r="R258" t="s">
        <v>40</v>
      </c>
      <c r="T258" t="s">
        <v>40</v>
      </c>
      <c r="U258" t="s">
        <v>40</v>
      </c>
      <c r="V258" t="s">
        <v>40</v>
      </c>
      <c r="X258" t="s">
        <v>40</v>
      </c>
      <c r="Y258" s="1">
        <v>43529</v>
      </c>
      <c r="Z258" t="s">
        <v>40</v>
      </c>
      <c r="AA258" t="s">
        <v>444</v>
      </c>
      <c r="AB258">
        <v>3.0960000000000001</v>
      </c>
      <c r="AC258">
        <v>9.2880000000000003</v>
      </c>
      <c r="AD258" s="1">
        <v>43559</v>
      </c>
      <c r="AE258">
        <v>0</v>
      </c>
      <c r="AF258">
        <v>0</v>
      </c>
      <c r="AG258">
        <v>4</v>
      </c>
      <c r="AH258" t="s">
        <v>440</v>
      </c>
      <c r="AI258">
        <v>7.61</v>
      </c>
      <c r="AJ258" s="1">
        <v>44551</v>
      </c>
      <c r="AK258">
        <v>10191760722</v>
      </c>
      <c r="AL258">
        <v>100908522</v>
      </c>
      <c r="AM258">
        <v>42.52</v>
      </c>
      <c r="AN258">
        <v>57.48</v>
      </c>
      <c r="AO258">
        <v>96.7</v>
      </c>
      <c r="AP258">
        <v>92.24</v>
      </c>
      <c r="AQ258" t="s">
        <v>398</v>
      </c>
      <c r="AR258" t="s">
        <v>46</v>
      </c>
      <c r="AS258">
        <v>-0.95192733877381996</v>
      </c>
      <c r="AT258" t="s">
        <v>35</v>
      </c>
      <c r="AU258" t="s">
        <v>35</v>
      </c>
      <c r="AV258" t="s">
        <v>403</v>
      </c>
      <c r="AW258" t="s">
        <v>40</v>
      </c>
      <c r="AX258" t="s">
        <v>40</v>
      </c>
      <c r="AY258" t="s">
        <v>40</v>
      </c>
      <c r="AZ258" t="s">
        <v>40</v>
      </c>
      <c r="BA258" t="s">
        <v>40</v>
      </c>
      <c r="BB258" t="s">
        <v>40</v>
      </c>
      <c r="BC258" t="s">
        <v>40</v>
      </c>
      <c r="BD258" s="1" t="s">
        <v>40</v>
      </c>
      <c r="BE258" s="1" t="s">
        <v>40</v>
      </c>
      <c r="BF258" s="1" t="s">
        <v>40</v>
      </c>
      <c r="BG258" s="1" t="s">
        <v>40</v>
      </c>
      <c r="BH258" t="s">
        <v>40</v>
      </c>
      <c r="BI258" s="1" t="s">
        <v>1120</v>
      </c>
      <c r="BL258">
        <v>1</v>
      </c>
      <c r="BQ258" t="s">
        <v>1174</v>
      </c>
      <c r="BR258" t="s">
        <v>40</v>
      </c>
    </row>
    <row r="259" spans="1:70" x14ac:dyDescent="0.25">
      <c r="A259" t="s">
        <v>635</v>
      </c>
      <c r="B259">
        <v>1.0148356649262801E-2</v>
      </c>
      <c r="C259" t="e">
        <v>#N/A</v>
      </c>
      <c r="D259">
        <v>1</v>
      </c>
      <c r="E259">
        <v>3.7</v>
      </c>
      <c r="F259" s="1" t="s">
        <v>40</v>
      </c>
      <c r="G259" t="s">
        <v>35</v>
      </c>
      <c r="H259" t="s">
        <v>36</v>
      </c>
      <c r="I259" t="s">
        <v>398</v>
      </c>
      <c r="J259" t="s">
        <v>399</v>
      </c>
      <c r="K259">
        <v>2</v>
      </c>
      <c r="L259">
        <v>54</v>
      </c>
      <c r="M259" s="1" t="s">
        <v>40</v>
      </c>
      <c r="N259" t="s">
        <v>40</v>
      </c>
      <c r="O259" t="s">
        <v>40</v>
      </c>
      <c r="Q259" t="s">
        <v>40</v>
      </c>
      <c r="R259" t="s">
        <v>40</v>
      </c>
      <c r="T259" t="s">
        <v>40</v>
      </c>
      <c r="U259" t="s">
        <v>40</v>
      </c>
      <c r="V259" t="s">
        <v>40</v>
      </c>
      <c r="X259" t="s">
        <v>40</v>
      </c>
      <c r="Y259" s="1">
        <v>43529</v>
      </c>
      <c r="Z259" t="s">
        <v>40</v>
      </c>
      <c r="AA259" t="s">
        <v>444</v>
      </c>
      <c r="AB259">
        <v>6.5081081080000001</v>
      </c>
      <c r="AC259">
        <v>24.08</v>
      </c>
      <c r="AD259" s="1">
        <v>43559</v>
      </c>
      <c r="AE259">
        <v>0</v>
      </c>
      <c r="AF259">
        <v>0</v>
      </c>
      <c r="AG259">
        <v>4</v>
      </c>
      <c r="AH259" t="s">
        <v>440</v>
      </c>
      <c r="AI259">
        <v>17.48</v>
      </c>
      <c r="AJ259" s="1">
        <v>44551</v>
      </c>
      <c r="AK259">
        <v>10152831080</v>
      </c>
      <c r="AL259">
        <v>100523080</v>
      </c>
      <c r="AM259">
        <v>41.53</v>
      </c>
      <c r="AN259">
        <v>58.47</v>
      </c>
      <c r="AO259">
        <v>96.91</v>
      </c>
      <c r="AP259">
        <v>92.39</v>
      </c>
      <c r="AQ259" t="s">
        <v>398</v>
      </c>
      <c r="AR259" t="s">
        <v>53</v>
      </c>
      <c r="AS259">
        <v>-1.9891743869666501</v>
      </c>
      <c r="AT259" t="s">
        <v>35</v>
      </c>
      <c r="AU259" t="s">
        <v>35</v>
      </c>
      <c r="AV259" t="s">
        <v>410</v>
      </c>
      <c r="AW259" t="s">
        <v>40</v>
      </c>
      <c r="AX259" t="s">
        <v>40</v>
      </c>
      <c r="AY259" t="s">
        <v>40</v>
      </c>
      <c r="AZ259" t="s">
        <v>40</v>
      </c>
      <c r="BA259" t="s">
        <v>40</v>
      </c>
      <c r="BB259" t="s">
        <v>40</v>
      </c>
      <c r="BC259" t="s">
        <v>40</v>
      </c>
      <c r="BD259" s="1" t="s">
        <v>40</v>
      </c>
      <c r="BE259" s="1" t="s">
        <v>40</v>
      </c>
      <c r="BF259" s="1" t="s">
        <v>40</v>
      </c>
      <c r="BG259" s="1" t="s">
        <v>40</v>
      </c>
      <c r="BH259" t="s">
        <v>40</v>
      </c>
      <c r="BI259" s="1" t="s">
        <v>1120</v>
      </c>
      <c r="BL259">
        <v>1</v>
      </c>
      <c r="BQ259" t="s">
        <v>1174</v>
      </c>
      <c r="BR259" t="s">
        <v>40</v>
      </c>
    </row>
    <row r="260" spans="1:70" x14ac:dyDescent="0.25">
      <c r="A260" t="s">
        <v>636</v>
      </c>
      <c r="B260">
        <v>3.8775771849383698E-3</v>
      </c>
      <c r="C260" t="e">
        <v>#N/A</v>
      </c>
      <c r="D260">
        <v>1</v>
      </c>
      <c r="E260">
        <v>4.0999999999999996</v>
      </c>
      <c r="F260" s="1" t="s">
        <v>40</v>
      </c>
      <c r="G260" t="s">
        <v>35</v>
      </c>
      <c r="H260" t="s">
        <v>36</v>
      </c>
      <c r="I260" t="s">
        <v>398</v>
      </c>
      <c r="J260" t="s">
        <v>399</v>
      </c>
      <c r="K260">
        <v>2</v>
      </c>
      <c r="L260">
        <v>55</v>
      </c>
      <c r="M260" s="1" t="s">
        <v>40</v>
      </c>
      <c r="N260" t="s">
        <v>40</v>
      </c>
      <c r="O260" t="s">
        <v>40</v>
      </c>
      <c r="Q260" t="s">
        <v>40</v>
      </c>
      <c r="R260" t="s">
        <v>40</v>
      </c>
      <c r="T260" t="s">
        <v>40</v>
      </c>
      <c r="U260" t="s">
        <v>40</v>
      </c>
      <c r="V260" t="s">
        <v>40</v>
      </c>
      <c r="X260" t="s">
        <v>40</v>
      </c>
      <c r="Y260" s="1">
        <v>43529</v>
      </c>
      <c r="Z260" t="s">
        <v>40</v>
      </c>
      <c r="AA260" t="s">
        <v>444</v>
      </c>
      <c r="AB260">
        <v>4.6346341459999998</v>
      </c>
      <c r="AC260">
        <v>19.001999999999999</v>
      </c>
      <c r="AD260" s="1">
        <v>43559</v>
      </c>
      <c r="AE260">
        <v>0</v>
      </c>
      <c r="AF260">
        <v>0</v>
      </c>
      <c r="AG260">
        <v>4</v>
      </c>
      <c r="AH260" t="s">
        <v>440</v>
      </c>
      <c r="AI260">
        <v>11.93</v>
      </c>
      <c r="AJ260" s="1">
        <v>44551</v>
      </c>
      <c r="AK260">
        <v>8647463450</v>
      </c>
      <c r="AL260">
        <v>85618450</v>
      </c>
      <c r="AM260">
        <v>42.03</v>
      </c>
      <c r="AN260">
        <v>57.97</v>
      </c>
      <c r="AO260">
        <v>97.26</v>
      </c>
      <c r="AP260">
        <v>92.92</v>
      </c>
      <c r="AQ260" t="s">
        <v>398</v>
      </c>
      <c r="AR260" t="s">
        <v>53</v>
      </c>
      <c r="AS260">
        <v>-2.4097522648196898</v>
      </c>
      <c r="AT260" t="s">
        <v>35</v>
      </c>
      <c r="AU260" t="s">
        <v>35</v>
      </c>
      <c r="AV260" t="s">
        <v>410</v>
      </c>
      <c r="AW260" t="s">
        <v>40</v>
      </c>
      <c r="AX260" t="s">
        <v>40</v>
      </c>
      <c r="AY260" t="s">
        <v>40</v>
      </c>
      <c r="AZ260" t="s">
        <v>40</v>
      </c>
      <c r="BA260" t="s">
        <v>40</v>
      </c>
      <c r="BB260" t="s">
        <v>40</v>
      </c>
      <c r="BC260" t="s">
        <v>40</v>
      </c>
      <c r="BD260" s="1" t="s">
        <v>40</v>
      </c>
      <c r="BE260" s="1" t="s">
        <v>40</v>
      </c>
      <c r="BF260" s="1" t="s">
        <v>40</v>
      </c>
      <c r="BG260" s="1" t="s">
        <v>40</v>
      </c>
      <c r="BH260" t="s">
        <v>40</v>
      </c>
      <c r="BI260" s="1" t="s">
        <v>1120</v>
      </c>
      <c r="BL260">
        <v>1</v>
      </c>
      <c r="BQ260" t="s">
        <v>1174</v>
      </c>
      <c r="BR260" t="s">
        <v>40</v>
      </c>
    </row>
    <row r="261" spans="1:70" x14ac:dyDescent="0.25">
      <c r="A261" t="s">
        <v>637</v>
      </c>
      <c r="B261">
        <v>7.6933573893505601E-3</v>
      </c>
      <c r="C261" t="e">
        <v>#N/A</v>
      </c>
      <c r="D261">
        <v>1</v>
      </c>
      <c r="E261">
        <v>3.9</v>
      </c>
      <c r="F261" s="1" t="s">
        <v>40</v>
      </c>
      <c r="G261" t="s">
        <v>35</v>
      </c>
      <c r="H261" t="s">
        <v>36</v>
      </c>
      <c r="I261" t="s">
        <v>398</v>
      </c>
      <c r="J261" t="s">
        <v>399</v>
      </c>
      <c r="K261">
        <v>2</v>
      </c>
      <c r="L261">
        <v>59</v>
      </c>
      <c r="M261" s="1" t="s">
        <v>40</v>
      </c>
      <c r="N261" t="s">
        <v>40</v>
      </c>
      <c r="O261" t="s">
        <v>40</v>
      </c>
      <c r="Q261" t="s">
        <v>40</v>
      </c>
      <c r="R261" t="s">
        <v>40</v>
      </c>
      <c r="T261" t="s">
        <v>40</v>
      </c>
      <c r="U261" t="s">
        <v>40</v>
      </c>
      <c r="V261" t="s">
        <v>40</v>
      </c>
      <c r="X261" t="s">
        <v>40</v>
      </c>
      <c r="Y261" s="1">
        <v>43529</v>
      </c>
      <c r="Z261" t="s">
        <v>40</v>
      </c>
      <c r="AA261" t="s">
        <v>444</v>
      </c>
      <c r="AB261">
        <v>2.0919230770000001</v>
      </c>
      <c r="AC261">
        <v>8.1585000000000001</v>
      </c>
      <c r="AD261" s="1">
        <v>43559</v>
      </c>
      <c r="AE261">
        <v>0</v>
      </c>
      <c r="AF261">
        <v>0</v>
      </c>
      <c r="AG261">
        <v>4</v>
      </c>
      <c r="AH261" t="s">
        <v>440</v>
      </c>
      <c r="AI261">
        <v>7.31</v>
      </c>
      <c r="AJ261" s="1">
        <v>44551</v>
      </c>
      <c r="AK261">
        <v>11797347420</v>
      </c>
      <c r="AL261">
        <v>116805420</v>
      </c>
      <c r="AM261">
        <v>41.82</v>
      </c>
      <c r="AN261">
        <v>58.18</v>
      </c>
      <c r="AO261">
        <v>96.86</v>
      </c>
      <c r="AP261">
        <v>92.51</v>
      </c>
      <c r="AQ261" t="s">
        <v>398</v>
      </c>
      <c r="AR261" t="s">
        <v>53</v>
      </c>
      <c r="AS261">
        <v>-2.1105299908383301</v>
      </c>
      <c r="AT261" t="s">
        <v>35</v>
      </c>
      <c r="AU261" t="s">
        <v>35</v>
      </c>
      <c r="AV261" t="s">
        <v>410</v>
      </c>
      <c r="AW261" t="s">
        <v>40</v>
      </c>
      <c r="AX261" t="s">
        <v>40</v>
      </c>
      <c r="AY261" t="s">
        <v>40</v>
      </c>
      <c r="AZ261" t="s">
        <v>40</v>
      </c>
      <c r="BA261" t="s">
        <v>40</v>
      </c>
      <c r="BB261" t="s">
        <v>40</v>
      </c>
      <c r="BC261" t="s">
        <v>40</v>
      </c>
      <c r="BD261" s="1" t="s">
        <v>40</v>
      </c>
      <c r="BE261" s="1" t="s">
        <v>40</v>
      </c>
      <c r="BF261" s="1" t="s">
        <v>40</v>
      </c>
      <c r="BG261" s="1" t="s">
        <v>40</v>
      </c>
      <c r="BH261" t="s">
        <v>40</v>
      </c>
      <c r="BI261" s="1" t="s">
        <v>1120</v>
      </c>
      <c r="BL261">
        <v>1</v>
      </c>
      <c r="BQ261" t="s">
        <v>1174</v>
      </c>
      <c r="BR261" t="s">
        <v>40</v>
      </c>
    </row>
    <row r="262" spans="1:70" x14ac:dyDescent="0.25">
      <c r="A262" t="s">
        <v>638</v>
      </c>
      <c r="B262">
        <v>1.3774301703953901E-3</v>
      </c>
      <c r="C262" t="e">
        <v>#N/A</v>
      </c>
      <c r="D262">
        <v>1</v>
      </c>
      <c r="E262">
        <v>4.4000000000000004</v>
      </c>
      <c r="F262" s="1" t="s">
        <v>40</v>
      </c>
      <c r="G262" t="s">
        <v>35</v>
      </c>
      <c r="H262" t="s">
        <v>36</v>
      </c>
      <c r="I262" t="s">
        <v>398</v>
      </c>
      <c r="J262" t="s">
        <v>399</v>
      </c>
      <c r="K262">
        <v>1</v>
      </c>
      <c r="L262">
        <v>53</v>
      </c>
      <c r="M262" s="1" t="s">
        <v>40</v>
      </c>
      <c r="N262" t="s">
        <v>40</v>
      </c>
      <c r="O262" t="s">
        <v>40</v>
      </c>
      <c r="Q262" t="s">
        <v>40</v>
      </c>
      <c r="R262" t="s">
        <v>40</v>
      </c>
      <c r="T262" t="s">
        <v>40</v>
      </c>
      <c r="U262" t="s">
        <v>40</v>
      </c>
      <c r="V262" t="s">
        <v>40</v>
      </c>
      <c r="X262" t="s">
        <v>40</v>
      </c>
      <c r="Y262" s="1">
        <v>43529</v>
      </c>
      <c r="Z262" t="s">
        <v>40</v>
      </c>
      <c r="AA262" t="s">
        <v>444</v>
      </c>
      <c r="AB262">
        <v>13.95931818</v>
      </c>
      <c r="AC262">
        <v>61.420999999999999</v>
      </c>
      <c r="AD262" s="1">
        <v>43559</v>
      </c>
      <c r="AE262">
        <v>0</v>
      </c>
      <c r="AF262">
        <v>0</v>
      </c>
      <c r="AG262">
        <v>4</v>
      </c>
      <c r="AH262" t="s">
        <v>440</v>
      </c>
      <c r="AI262">
        <v>46.19</v>
      </c>
      <c r="AJ262" s="1">
        <v>44551</v>
      </c>
      <c r="AK262">
        <v>14488272038</v>
      </c>
      <c r="AL262">
        <v>143448238</v>
      </c>
      <c r="AM262">
        <v>41.5</v>
      </c>
      <c r="AN262">
        <v>58.5</v>
      </c>
      <c r="AO262">
        <v>97.64</v>
      </c>
      <c r="AP262">
        <v>93.46</v>
      </c>
      <c r="AQ262" t="s">
        <v>398</v>
      </c>
      <c r="AR262" t="s">
        <v>46</v>
      </c>
      <c r="AS262">
        <v>-2.86033178602607</v>
      </c>
      <c r="AT262" t="s">
        <v>35</v>
      </c>
      <c r="AU262" t="s">
        <v>35</v>
      </c>
      <c r="AV262" t="s">
        <v>403</v>
      </c>
      <c r="AW262" t="s">
        <v>40</v>
      </c>
      <c r="AX262" t="s">
        <v>40</v>
      </c>
      <c r="AY262" t="s">
        <v>40</v>
      </c>
      <c r="AZ262" t="s">
        <v>40</v>
      </c>
      <c r="BA262" t="s">
        <v>40</v>
      </c>
      <c r="BB262" t="s">
        <v>40</v>
      </c>
      <c r="BC262" t="s">
        <v>40</v>
      </c>
      <c r="BD262" s="1" t="s">
        <v>40</v>
      </c>
      <c r="BE262" s="1" t="s">
        <v>40</v>
      </c>
      <c r="BF262" s="1" t="s">
        <v>40</v>
      </c>
      <c r="BG262" s="1" t="s">
        <v>40</v>
      </c>
      <c r="BH262" t="s">
        <v>40</v>
      </c>
      <c r="BI262" s="1" t="s">
        <v>1120</v>
      </c>
      <c r="BL262">
        <v>1</v>
      </c>
      <c r="BQ262" t="s">
        <v>1174</v>
      </c>
      <c r="BR262" t="s">
        <v>40</v>
      </c>
    </row>
    <row r="263" spans="1:70" x14ac:dyDescent="0.25">
      <c r="A263" t="s">
        <v>639</v>
      </c>
      <c r="B263">
        <v>7.6329865133144001E-3</v>
      </c>
      <c r="C263" t="e">
        <v>#N/A</v>
      </c>
      <c r="D263">
        <v>1</v>
      </c>
      <c r="E263">
        <v>3.5</v>
      </c>
      <c r="F263" s="1" t="s">
        <v>40</v>
      </c>
      <c r="G263" t="s">
        <v>35</v>
      </c>
      <c r="H263" t="s">
        <v>36</v>
      </c>
      <c r="I263" t="s">
        <v>398</v>
      </c>
      <c r="J263" t="s">
        <v>399</v>
      </c>
      <c r="K263">
        <v>1</v>
      </c>
      <c r="L263">
        <v>59</v>
      </c>
      <c r="M263" s="1" t="s">
        <v>40</v>
      </c>
      <c r="N263" t="s">
        <v>40</v>
      </c>
      <c r="O263" t="s">
        <v>40</v>
      </c>
      <c r="Q263" t="s">
        <v>40</v>
      </c>
      <c r="R263" t="s">
        <v>40</v>
      </c>
      <c r="T263" t="s">
        <v>40</v>
      </c>
      <c r="U263" t="s">
        <v>40</v>
      </c>
      <c r="V263" t="s">
        <v>40</v>
      </c>
      <c r="X263" t="s">
        <v>40</v>
      </c>
      <c r="Y263" s="1">
        <v>43529</v>
      </c>
      <c r="Z263" t="s">
        <v>40</v>
      </c>
      <c r="AA263" t="s">
        <v>444</v>
      </c>
      <c r="AB263">
        <v>4.0647142860000001</v>
      </c>
      <c r="AC263">
        <v>14.2265</v>
      </c>
      <c r="AD263" s="1">
        <v>43559</v>
      </c>
      <c r="AE263">
        <v>0</v>
      </c>
      <c r="AF263">
        <v>0</v>
      </c>
      <c r="AG263">
        <v>4</v>
      </c>
      <c r="AH263" t="s">
        <v>440</v>
      </c>
      <c r="AI263">
        <v>7.16</v>
      </c>
      <c r="AJ263" s="1">
        <v>44551</v>
      </c>
      <c r="AK263">
        <v>11693827470</v>
      </c>
      <c r="AL263">
        <v>115780470</v>
      </c>
      <c r="AM263">
        <v>42.25</v>
      </c>
      <c r="AN263">
        <v>57.75</v>
      </c>
      <c r="AO263">
        <v>96.36</v>
      </c>
      <c r="AP263">
        <v>91.85</v>
      </c>
      <c r="AQ263" t="s">
        <v>398</v>
      </c>
      <c r="AR263" t="s">
        <v>46</v>
      </c>
      <c r="AS263">
        <v>-2.1139778247596701</v>
      </c>
      <c r="AT263" t="s">
        <v>35</v>
      </c>
      <c r="AU263" t="s">
        <v>35</v>
      </c>
      <c r="AV263" t="s">
        <v>403</v>
      </c>
      <c r="AW263" t="s">
        <v>40</v>
      </c>
      <c r="AX263" t="s">
        <v>40</v>
      </c>
      <c r="AY263" t="s">
        <v>40</v>
      </c>
      <c r="AZ263" t="s">
        <v>40</v>
      </c>
      <c r="BA263" t="s">
        <v>40</v>
      </c>
      <c r="BB263" t="s">
        <v>40</v>
      </c>
      <c r="BC263" t="s">
        <v>40</v>
      </c>
      <c r="BD263" s="1" t="s">
        <v>40</v>
      </c>
      <c r="BE263" s="1" t="s">
        <v>40</v>
      </c>
      <c r="BF263" s="1" t="s">
        <v>40</v>
      </c>
      <c r="BG263" s="1" t="s">
        <v>40</v>
      </c>
      <c r="BH263" t="s">
        <v>40</v>
      </c>
      <c r="BI263" s="1" t="s">
        <v>1120</v>
      </c>
      <c r="BL263">
        <v>1</v>
      </c>
      <c r="BQ263" t="s">
        <v>1174</v>
      </c>
      <c r="BR263" t="s">
        <v>40</v>
      </c>
    </row>
    <row r="264" spans="1:70" x14ac:dyDescent="0.25">
      <c r="A264" t="s">
        <v>640</v>
      </c>
      <c r="B264">
        <v>2.05082068791029E-3</v>
      </c>
      <c r="C264" t="e">
        <v>#N/A</v>
      </c>
      <c r="D264">
        <v>1</v>
      </c>
      <c r="E264">
        <v>4.4000000000000004</v>
      </c>
      <c r="F264" s="1" t="s">
        <v>40</v>
      </c>
      <c r="G264" t="s">
        <v>35</v>
      </c>
      <c r="H264" t="s">
        <v>36</v>
      </c>
      <c r="I264" t="s">
        <v>398</v>
      </c>
      <c r="J264" t="s">
        <v>399</v>
      </c>
      <c r="K264">
        <v>1</v>
      </c>
      <c r="L264">
        <v>51</v>
      </c>
      <c r="M264" s="1" t="s">
        <v>40</v>
      </c>
      <c r="N264" t="s">
        <v>40</v>
      </c>
      <c r="O264" t="s">
        <v>40</v>
      </c>
      <c r="Q264" t="s">
        <v>40</v>
      </c>
      <c r="R264" t="s">
        <v>40</v>
      </c>
      <c r="T264" t="s">
        <v>40</v>
      </c>
      <c r="U264" t="s">
        <v>40</v>
      </c>
      <c r="V264" t="s">
        <v>40</v>
      </c>
      <c r="X264" t="s">
        <v>40</v>
      </c>
      <c r="Y264" s="1">
        <v>43529</v>
      </c>
      <c r="Z264" t="s">
        <v>40</v>
      </c>
      <c r="AA264" t="s">
        <v>444</v>
      </c>
      <c r="AB264">
        <v>2.5978409089999999</v>
      </c>
      <c r="AC264">
        <v>11.4305</v>
      </c>
      <c r="AD264" s="1">
        <v>43559</v>
      </c>
      <c r="AE264">
        <v>0</v>
      </c>
      <c r="AF264">
        <v>0</v>
      </c>
      <c r="AG264">
        <v>4</v>
      </c>
      <c r="AH264" t="s">
        <v>440</v>
      </c>
      <c r="AI264">
        <v>6.33</v>
      </c>
      <c r="AJ264" s="1">
        <v>44551</v>
      </c>
      <c r="AK264">
        <v>10205627618</v>
      </c>
      <c r="AL264">
        <v>101045818</v>
      </c>
      <c r="AM264">
        <v>42.34</v>
      </c>
      <c r="AN264">
        <v>57.66</v>
      </c>
      <c r="AO264">
        <v>96.39</v>
      </c>
      <c r="AP264">
        <v>91.9</v>
      </c>
      <c r="AQ264" t="s">
        <v>398</v>
      </c>
      <c r="AR264" t="s">
        <v>46</v>
      </c>
      <c r="AS264">
        <v>-2.6871807355588002</v>
      </c>
      <c r="AT264" t="s">
        <v>35</v>
      </c>
      <c r="AU264" t="s">
        <v>35</v>
      </c>
      <c r="AV264" t="s">
        <v>403</v>
      </c>
      <c r="AW264" t="s">
        <v>40</v>
      </c>
      <c r="AX264" t="s">
        <v>40</v>
      </c>
      <c r="AY264" t="s">
        <v>40</v>
      </c>
      <c r="AZ264" t="s">
        <v>40</v>
      </c>
      <c r="BA264" t="s">
        <v>40</v>
      </c>
      <c r="BB264" t="s">
        <v>40</v>
      </c>
      <c r="BC264" t="s">
        <v>40</v>
      </c>
      <c r="BD264" s="1" t="s">
        <v>40</v>
      </c>
      <c r="BE264" s="1" t="s">
        <v>40</v>
      </c>
      <c r="BF264" s="1" t="s">
        <v>40</v>
      </c>
      <c r="BG264" s="1" t="s">
        <v>40</v>
      </c>
      <c r="BH264" t="s">
        <v>40</v>
      </c>
      <c r="BI264" s="1" t="s">
        <v>1120</v>
      </c>
      <c r="BL264">
        <v>1</v>
      </c>
      <c r="BQ264" t="s">
        <v>1174</v>
      </c>
      <c r="BR264" t="s">
        <v>40</v>
      </c>
    </row>
    <row r="265" spans="1:70" x14ac:dyDescent="0.25">
      <c r="A265" t="s">
        <v>641</v>
      </c>
      <c r="B265" s="3">
        <v>5.3445562222228995E-4</v>
      </c>
      <c r="C265" t="e">
        <v>#N/A</v>
      </c>
      <c r="D265">
        <v>1</v>
      </c>
      <c r="E265">
        <v>4.4000000000000004</v>
      </c>
      <c r="F265" s="1" t="s">
        <v>40</v>
      </c>
      <c r="G265" t="s">
        <v>35</v>
      </c>
      <c r="H265" t="s">
        <v>36</v>
      </c>
      <c r="I265" t="s">
        <v>398</v>
      </c>
      <c r="J265" t="s">
        <v>399</v>
      </c>
      <c r="K265">
        <v>1</v>
      </c>
      <c r="L265">
        <v>62</v>
      </c>
      <c r="M265" s="1" t="s">
        <v>40</v>
      </c>
      <c r="N265" t="s">
        <v>40</v>
      </c>
      <c r="O265" t="s">
        <v>40</v>
      </c>
      <c r="Q265" t="s">
        <v>40</v>
      </c>
      <c r="R265" t="s">
        <v>40</v>
      </c>
      <c r="T265" t="s">
        <v>40</v>
      </c>
      <c r="U265" t="s">
        <v>40</v>
      </c>
      <c r="V265" t="s">
        <v>40</v>
      </c>
      <c r="X265" t="s">
        <v>40</v>
      </c>
      <c r="Y265" s="1">
        <v>43529</v>
      </c>
      <c r="Z265" t="s">
        <v>40</v>
      </c>
      <c r="AA265" t="s">
        <v>444</v>
      </c>
      <c r="AB265">
        <v>12.34443182</v>
      </c>
      <c r="AC265">
        <v>54.3155</v>
      </c>
      <c r="AD265" s="1">
        <v>43559</v>
      </c>
      <c r="AE265">
        <v>0</v>
      </c>
      <c r="AF265">
        <v>0</v>
      </c>
      <c r="AG265">
        <v>4</v>
      </c>
      <c r="AH265" t="s">
        <v>440</v>
      </c>
      <c r="AI265">
        <v>31.4</v>
      </c>
      <c r="AJ265" s="1">
        <v>44551</v>
      </c>
      <c r="AK265">
        <v>9458457494</v>
      </c>
      <c r="AL265">
        <v>93648094</v>
      </c>
      <c r="AM265">
        <v>41.31</v>
      </c>
      <c r="AN265">
        <v>58.69</v>
      </c>
      <c r="AO265">
        <v>97.58</v>
      </c>
      <c r="AP265">
        <v>93.37</v>
      </c>
      <c r="AQ265" t="s">
        <v>398</v>
      </c>
      <c r="AR265" t="s">
        <v>46</v>
      </c>
      <c r="AS265">
        <v>-3.2718561768189498</v>
      </c>
      <c r="AT265" t="s">
        <v>35</v>
      </c>
      <c r="AU265" t="s">
        <v>35</v>
      </c>
      <c r="AV265" t="s">
        <v>403</v>
      </c>
      <c r="AW265" t="s">
        <v>40</v>
      </c>
      <c r="AX265" t="s">
        <v>40</v>
      </c>
      <c r="AY265" t="s">
        <v>40</v>
      </c>
      <c r="AZ265" t="s">
        <v>40</v>
      </c>
      <c r="BA265" t="s">
        <v>40</v>
      </c>
      <c r="BB265" t="s">
        <v>40</v>
      </c>
      <c r="BC265" t="s">
        <v>40</v>
      </c>
      <c r="BD265" s="1" t="s">
        <v>40</v>
      </c>
      <c r="BE265" s="1" t="s">
        <v>40</v>
      </c>
      <c r="BF265" s="1" t="s">
        <v>40</v>
      </c>
      <c r="BG265" s="1" t="s">
        <v>40</v>
      </c>
      <c r="BH265" t="s">
        <v>40</v>
      </c>
      <c r="BI265" s="1" t="s">
        <v>1120</v>
      </c>
      <c r="BL265">
        <v>1</v>
      </c>
      <c r="BQ265" t="s">
        <v>1174</v>
      </c>
      <c r="BR265" t="s">
        <v>40</v>
      </c>
    </row>
    <row r="266" spans="1:70" x14ac:dyDescent="0.25">
      <c r="A266" t="s">
        <v>642</v>
      </c>
      <c r="B266">
        <v>0.114801809126667</v>
      </c>
      <c r="C266" t="e">
        <v>#N/A</v>
      </c>
      <c r="D266">
        <v>1</v>
      </c>
      <c r="E266">
        <v>3.5</v>
      </c>
      <c r="F266" s="1" t="s">
        <v>40</v>
      </c>
      <c r="G266" t="s">
        <v>35</v>
      </c>
      <c r="H266" t="s">
        <v>36</v>
      </c>
      <c r="I266" t="s">
        <v>398</v>
      </c>
      <c r="J266" t="s">
        <v>399</v>
      </c>
      <c r="K266">
        <v>2</v>
      </c>
      <c r="L266">
        <v>60</v>
      </c>
      <c r="M266" s="1" t="s">
        <v>40</v>
      </c>
      <c r="N266" t="s">
        <v>40</v>
      </c>
      <c r="O266" t="s">
        <v>40</v>
      </c>
      <c r="Q266" t="s">
        <v>40</v>
      </c>
      <c r="R266" t="s">
        <v>40</v>
      </c>
      <c r="T266" t="s">
        <v>40</v>
      </c>
      <c r="U266" t="s">
        <v>40</v>
      </c>
      <c r="V266" t="s">
        <v>40</v>
      </c>
      <c r="X266" t="s">
        <v>40</v>
      </c>
      <c r="Y266" s="1">
        <v>43529</v>
      </c>
      <c r="Z266" t="s">
        <v>40</v>
      </c>
      <c r="AA266" t="s">
        <v>444</v>
      </c>
      <c r="AB266">
        <v>4.1921428570000003</v>
      </c>
      <c r="AC266">
        <v>14.672499999999999</v>
      </c>
      <c r="AD266" s="1">
        <v>43559</v>
      </c>
      <c r="AE266">
        <v>0</v>
      </c>
      <c r="AF266">
        <v>0</v>
      </c>
      <c r="AG266">
        <v>4</v>
      </c>
      <c r="AH266" t="s">
        <v>440</v>
      </c>
      <c r="AI266">
        <v>10.64</v>
      </c>
      <c r="AJ266" s="1">
        <v>44551</v>
      </c>
      <c r="AK266">
        <v>7305633808</v>
      </c>
      <c r="AL266">
        <v>72333008</v>
      </c>
      <c r="AM266">
        <v>41.94</v>
      </c>
      <c r="AN266">
        <v>58.06</v>
      </c>
      <c r="AO266">
        <v>96.9</v>
      </c>
      <c r="AP266">
        <v>92.45</v>
      </c>
      <c r="AQ266" t="s">
        <v>398</v>
      </c>
      <c r="AR266" t="s">
        <v>53</v>
      </c>
      <c r="AS266">
        <v>-0.88709178563532098</v>
      </c>
      <c r="AT266" t="s">
        <v>35</v>
      </c>
      <c r="AU266" t="s">
        <v>35</v>
      </c>
      <c r="AV266" t="s">
        <v>410</v>
      </c>
      <c r="AW266" t="s">
        <v>40</v>
      </c>
      <c r="AX266" t="s">
        <v>40</v>
      </c>
      <c r="AY266" t="s">
        <v>40</v>
      </c>
      <c r="AZ266" t="s">
        <v>40</v>
      </c>
      <c r="BA266" t="s">
        <v>40</v>
      </c>
      <c r="BB266" t="s">
        <v>40</v>
      </c>
      <c r="BC266" t="s">
        <v>40</v>
      </c>
      <c r="BD266" s="1" t="s">
        <v>40</v>
      </c>
      <c r="BE266" s="1" t="s">
        <v>40</v>
      </c>
      <c r="BF266" s="1" t="s">
        <v>40</v>
      </c>
      <c r="BG266" s="1" t="s">
        <v>40</v>
      </c>
      <c r="BH266" t="s">
        <v>40</v>
      </c>
      <c r="BI266" s="1" t="s">
        <v>1120</v>
      </c>
      <c r="BL266">
        <v>1</v>
      </c>
      <c r="BQ266" t="s">
        <v>1174</v>
      </c>
      <c r="BR266" t="s">
        <v>40</v>
      </c>
    </row>
    <row r="267" spans="1:70" x14ac:dyDescent="0.25">
      <c r="A267" t="s">
        <v>643</v>
      </c>
      <c r="B267">
        <v>1.47832158462981E-2</v>
      </c>
      <c r="C267" t="e">
        <v>#N/A</v>
      </c>
      <c r="D267">
        <v>1</v>
      </c>
      <c r="E267">
        <v>3</v>
      </c>
      <c r="F267" s="1" t="s">
        <v>40</v>
      </c>
      <c r="G267" t="s">
        <v>35</v>
      </c>
      <c r="H267" t="s">
        <v>36</v>
      </c>
      <c r="I267" t="s">
        <v>398</v>
      </c>
      <c r="J267" t="s">
        <v>399</v>
      </c>
      <c r="K267">
        <v>2</v>
      </c>
      <c r="L267">
        <v>59</v>
      </c>
      <c r="M267" s="1" t="s">
        <v>40</v>
      </c>
      <c r="N267" t="s">
        <v>40</v>
      </c>
      <c r="O267" t="s">
        <v>40</v>
      </c>
      <c r="Q267" t="s">
        <v>40</v>
      </c>
      <c r="R267" t="s">
        <v>40</v>
      </c>
      <c r="T267" t="s">
        <v>40</v>
      </c>
      <c r="U267" t="s">
        <v>40</v>
      </c>
      <c r="V267" t="s">
        <v>40</v>
      </c>
      <c r="X267" t="s">
        <v>40</v>
      </c>
      <c r="Y267" s="1">
        <v>43529</v>
      </c>
      <c r="Z267" t="s">
        <v>40</v>
      </c>
      <c r="AA267" t="s">
        <v>444</v>
      </c>
      <c r="AB267">
        <v>4.2406666670000002</v>
      </c>
      <c r="AC267">
        <v>12.722</v>
      </c>
      <c r="AD267" s="1">
        <v>43560</v>
      </c>
      <c r="AE267">
        <v>30</v>
      </c>
      <c r="AF267" t="s">
        <v>445</v>
      </c>
      <c r="AG267">
        <v>4</v>
      </c>
      <c r="AH267" t="s">
        <v>440</v>
      </c>
      <c r="AI267">
        <v>8.82</v>
      </c>
      <c r="AJ267" s="1">
        <v>44477</v>
      </c>
      <c r="AK267">
        <v>13593543338</v>
      </c>
      <c r="AL267">
        <v>134589538</v>
      </c>
      <c r="AM267">
        <v>2.5000000000000001E-3</v>
      </c>
      <c r="AN267">
        <v>42.51</v>
      </c>
      <c r="AO267">
        <v>97.14</v>
      </c>
      <c r="AP267">
        <v>92.67</v>
      </c>
      <c r="AQ267" t="s">
        <v>398</v>
      </c>
      <c r="AR267" t="s">
        <v>53</v>
      </c>
      <c r="AS267">
        <v>-1.82376288388914</v>
      </c>
      <c r="AT267" t="s">
        <v>35</v>
      </c>
      <c r="AU267" t="s">
        <v>35</v>
      </c>
      <c r="AV267" t="s">
        <v>410</v>
      </c>
      <c r="AW267" t="s">
        <v>40</v>
      </c>
      <c r="AX267" t="s">
        <v>40</v>
      </c>
      <c r="AY267" t="s">
        <v>40</v>
      </c>
      <c r="AZ267" t="s">
        <v>40</v>
      </c>
      <c r="BA267" t="s">
        <v>40</v>
      </c>
      <c r="BB267" t="s">
        <v>40</v>
      </c>
      <c r="BC267" t="s">
        <v>40</v>
      </c>
      <c r="BD267" s="1" t="s">
        <v>40</v>
      </c>
      <c r="BE267" s="1" t="s">
        <v>40</v>
      </c>
      <c r="BF267" s="1" t="s">
        <v>40</v>
      </c>
      <c r="BG267" s="1" t="s">
        <v>40</v>
      </c>
      <c r="BH267" t="s">
        <v>40</v>
      </c>
      <c r="BI267" s="1" t="s">
        <v>1120</v>
      </c>
      <c r="BL267">
        <v>1</v>
      </c>
      <c r="BQ267" t="s">
        <v>1174</v>
      </c>
      <c r="BR267" t="s">
        <v>40</v>
      </c>
    </row>
    <row r="268" spans="1:70" x14ac:dyDescent="0.25">
      <c r="A268" t="s">
        <v>644</v>
      </c>
      <c r="B268">
        <v>4.6472050252170096E-3</v>
      </c>
      <c r="C268" t="e">
        <v>#N/A</v>
      </c>
      <c r="D268">
        <v>1</v>
      </c>
      <c r="E268">
        <v>3.1</v>
      </c>
      <c r="F268" s="1" t="s">
        <v>40</v>
      </c>
      <c r="G268" t="s">
        <v>35</v>
      </c>
      <c r="H268" t="s">
        <v>36</v>
      </c>
      <c r="I268" t="s">
        <v>398</v>
      </c>
      <c r="J268" t="s">
        <v>399</v>
      </c>
      <c r="K268">
        <v>2</v>
      </c>
      <c r="L268">
        <v>60</v>
      </c>
      <c r="M268" s="1" t="s">
        <v>40</v>
      </c>
      <c r="N268" t="s">
        <v>40</v>
      </c>
      <c r="O268" t="s">
        <v>40</v>
      </c>
      <c r="Q268" t="s">
        <v>40</v>
      </c>
      <c r="R268" t="s">
        <v>40</v>
      </c>
      <c r="T268" t="s">
        <v>40</v>
      </c>
      <c r="U268" t="s">
        <v>40</v>
      </c>
      <c r="V268" t="s">
        <v>40</v>
      </c>
      <c r="X268" t="s">
        <v>40</v>
      </c>
      <c r="Y268" s="1">
        <v>43529</v>
      </c>
      <c r="Z268" t="s">
        <v>40</v>
      </c>
      <c r="AA268" t="s">
        <v>444</v>
      </c>
      <c r="AB268">
        <v>4.8358064519999999</v>
      </c>
      <c r="AC268">
        <v>14.991</v>
      </c>
      <c r="AD268" s="1">
        <v>43564</v>
      </c>
      <c r="AE268">
        <v>0</v>
      </c>
      <c r="AF268">
        <v>0</v>
      </c>
      <c r="AG268">
        <v>4</v>
      </c>
      <c r="AH268" t="s">
        <v>440</v>
      </c>
      <c r="AI268">
        <v>9.07</v>
      </c>
      <c r="AJ268" s="1">
        <v>44551</v>
      </c>
      <c r="AK268">
        <v>12133750746</v>
      </c>
      <c r="AL268">
        <v>120136146</v>
      </c>
      <c r="AM268">
        <v>41.92</v>
      </c>
      <c r="AN268">
        <v>58.08</v>
      </c>
      <c r="AO268">
        <v>97.31</v>
      </c>
      <c r="AP268">
        <v>93.22</v>
      </c>
      <c r="AQ268" t="s">
        <v>398</v>
      </c>
      <c r="AR268" t="s">
        <v>53</v>
      </c>
      <c r="AS268">
        <v>-2.3307852072086002</v>
      </c>
      <c r="AT268" t="s">
        <v>35</v>
      </c>
      <c r="AU268" t="s">
        <v>35</v>
      </c>
      <c r="AV268" t="s">
        <v>410</v>
      </c>
      <c r="AW268" t="s">
        <v>40</v>
      </c>
      <c r="AX268" t="s">
        <v>40</v>
      </c>
      <c r="AY268" t="s">
        <v>40</v>
      </c>
      <c r="AZ268" t="s">
        <v>40</v>
      </c>
      <c r="BA268" t="s">
        <v>40</v>
      </c>
      <c r="BB268" t="s">
        <v>40</v>
      </c>
      <c r="BC268" t="s">
        <v>40</v>
      </c>
      <c r="BD268" s="1" t="s">
        <v>40</v>
      </c>
      <c r="BE268" s="1" t="s">
        <v>40</v>
      </c>
      <c r="BF268" s="1" t="s">
        <v>40</v>
      </c>
      <c r="BG268" s="1" t="s">
        <v>40</v>
      </c>
      <c r="BH268" t="s">
        <v>40</v>
      </c>
      <c r="BI268" s="1" t="s">
        <v>1120</v>
      </c>
      <c r="BL268">
        <v>1</v>
      </c>
      <c r="BQ268" t="s">
        <v>1174</v>
      </c>
      <c r="BR268" t="s">
        <v>40</v>
      </c>
    </row>
    <row r="269" spans="1:70" x14ac:dyDescent="0.25">
      <c r="A269" t="s">
        <v>645</v>
      </c>
      <c r="B269">
        <v>0.26080528260661601</v>
      </c>
      <c r="C269" t="e">
        <v>#N/A</v>
      </c>
      <c r="D269">
        <v>1</v>
      </c>
      <c r="E269">
        <v>2.6</v>
      </c>
      <c r="F269" s="1" t="s">
        <v>40</v>
      </c>
      <c r="G269" t="s">
        <v>35</v>
      </c>
      <c r="H269" t="s">
        <v>36</v>
      </c>
      <c r="I269" t="s">
        <v>398</v>
      </c>
      <c r="J269" t="s">
        <v>399</v>
      </c>
      <c r="K269">
        <v>2</v>
      </c>
      <c r="L269">
        <v>55</v>
      </c>
      <c r="M269" s="1" t="s">
        <v>40</v>
      </c>
      <c r="N269" t="s">
        <v>40</v>
      </c>
      <c r="O269" t="s">
        <v>40</v>
      </c>
      <c r="Q269" t="s">
        <v>40</v>
      </c>
      <c r="R269" t="s">
        <v>40</v>
      </c>
      <c r="T269" t="s">
        <v>40</v>
      </c>
      <c r="U269" t="s">
        <v>40</v>
      </c>
      <c r="V269" t="s">
        <v>40</v>
      </c>
      <c r="X269" t="s">
        <v>40</v>
      </c>
      <c r="Y269" s="1">
        <v>43529</v>
      </c>
      <c r="Z269" t="s">
        <v>40</v>
      </c>
      <c r="AA269" t="s">
        <v>444</v>
      </c>
      <c r="AB269">
        <v>3.4</v>
      </c>
      <c r="AC269">
        <v>8.84</v>
      </c>
      <c r="AD269" s="1">
        <v>43564</v>
      </c>
      <c r="AE269">
        <v>0</v>
      </c>
      <c r="AF269">
        <v>0</v>
      </c>
      <c r="AG269">
        <v>4</v>
      </c>
      <c r="AH269" t="s">
        <v>440</v>
      </c>
      <c r="AI269">
        <v>5.53</v>
      </c>
      <c r="AJ269" s="1">
        <v>44551</v>
      </c>
      <c r="AK269">
        <v>11071433958</v>
      </c>
      <c r="AL269">
        <v>109618158</v>
      </c>
      <c r="AM269">
        <v>42.31</v>
      </c>
      <c r="AN269">
        <v>57.69</v>
      </c>
      <c r="AO269">
        <v>96.51</v>
      </c>
      <c r="AP269">
        <v>92.25</v>
      </c>
      <c r="AQ269" t="s">
        <v>398</v>
      </c>
      <c r="AR269" t="s">
        <v>53</v>
      </c>
      <c r="AS269">
        <v>-0.45244247078967598</v>
      </c>
      <c r="AT269" t="s">
        <v>35</v>
      </c>
      <c r="AU269" t="s">
        <v>35</v>
      </c>
      <c r="AV269" t="s">
        <v>410</v>
      </c>
      <c r="AW269" t="s">
        <v>40</v>
      </c>
      <c r="AX269" t="s">
        <v>40</v>
      </c>
      <c r="AY269" t="s">
        <v>40</v>
      </c>
      <c r="AZ269" t="s">
        <v>40</v>
      </c>
      <c r="BA269" t="s">
        <v>40</v>
      </c>
      <c r="BB269" t="s">
        <v>40</v>
      </c>
      <c r="BC269" t="s">
        <v>40</v>
      </c>
      <c r="BD269" s="1" t="s">
        <v>40</v>
      </c>
      <c r="BE269" s="1" t="s">
        <v>40</v>
      </c>
      <c r="BF269" s="1" t="s">
        <v>40</v>
      </c>
      <c r="BG269" s="1" t="s">
        <v>40</v>
      </c>
      <c r="BH269" t="s">
        <v>40</v>
      </c>
      <c r="BI269" s="1" t="s">
        <v>1120</v>
      </c>
      <c r="BL269">
        <v>1</v>
      </c>
      <c r="BQ269" t="s">
        <v>1174</v>
      </c>
      <c r="BR269" t="s">
        <v>40</v>
      </c>
    </row>
    <row r="270" spans="1:70" x14ac:dyDescent="0.25">
      <c r="A270" t="s">
        <v>646</v>
      </c>
      <c r="B270">
        <v>0.105084911213467</v>
      </c>
      <c r="C270" t="e">
        <v>#N/A</v>
      </c>
      <c r="D270">
        <v>1</v>
      </c>
      <c r="E270">
        <v>3.6</v>
      </c>
      <c r="F270" s="1" t="s">
        <v>40</v>
      </c>
      <c r="G270" t="s">
        <v>35</v>
      </c>
      <c r="H270" t="s">
        <v>36</v>
      </c>
      <c r="I270" t="s">
        <v>398</v>
      </c>
      <c r="J270" t="s">
        <v>399</v>
      </c>
      <c r="K270">
        <v>2</v>
      </c>
      <c r="L270">
        <v>54</v>
      </c>
      <c r="M270" s="1" t="s">
        <v>40</v>
      </c>
      <c r="N270" t="s">
        <v>40</v>
      </c>
      <c r="O270" t="s">
        <v>40</v>
      </c>
      <c r="Q270" t="s">
        <v>40</v>
      </c>
      <c r="R270" t="s">
        <v>40</v>
      </c>
      <c r="T270" t="s">
        <v>40</v>
      </c>
      <c r="U270" t="s">
        <v>40</v>
      </c>
      <c r="V270" t="s">
        <v>40</v>
      </c>
      <c r="X270" t="s">
        <v>40</v>
      </c>
      <c r="Y270" s="1">
        <v>43529</v>
      </c>
      <c r="Z270" t="s">
        <v>40</v>
      </c>
      <c r="AA270" t="s">
        <v>444</v>
      </c>
      <c r="AB270">
        <v>0.76027777799999996</v>
      </c>
      <c r="AC270">
        <v>2.7370000000000001</v>
      </c>
      <c r="AD270" s="1">
        <v>43560</v>
      </c>
      <c r="AE270">
        <v>30</v>
      </c>
      <c r="AF270" t="s">
        <v>447</v>
      </c>
      <c r="AG270">
        <v>4</v>
      </c>
      <c r="AH270" t="s">
        <v>440</v>
      </c>
      <c r="AI270">
        <v>13.76</v>
      </c>
      <c r="AJ270" s="1">
        <v>44477</v>
      </c>
      <c r="AK270">
        <v>8281517220</v>
      </c>
      <c r="AL270">
        <v>81995220</v>
      </c>
      <c r="AM270">
        <v>1.6000000000000001E-3</v>
      </c>
      <c r="AN270">
        <v>41.44</v>
      </c>
      <c r="AO270">
        <v>96.67</v>
      </c>
      <c r="AP270">
        <v>91.94</v>
      </c>
      <c r="AQ270" t="s">
        <v>398</v>
      </c>
      <c r="AR270" t="s">
        <v>53</v>
      </c>
      <c r="AS270">
        <v>-0.93024146896903004</v>
      </c>
      <c r="AT270" t="s">
        <v>35</v>
      </c>
      <c r="AU270" t="s">
        <v>35</v>
      </c>
      <c r="AV270" t="s">
        <v>410</v>
      </c>
      <c r="AW270" t="s">
        <v>40</v>
      </c>
      <c r="AX270" t="s">
        <v>40</v>
      </c>
      <c r="AY270" t="s">
        <v>40</v>
      </c>
      <c r="AZ270" t="s">
        <v>40</v>
      </c>
      <c r="BA270" t="s">
        <v>40</v>
      </c>
      <c r="BB270" t="s">
        <v>40</v>
      </c>
      <c r="BC270" t="s">
        <v>40</v>
      </c>
      <c r="BD270" s="1" t="s">
        <v>40</v>
      </c>
      <c r="BE270" s="1" t="s">
        <v>40</v>
      </c>
      <c r="BF270" s="1" t="s">
        <v>40</v>
      </c>
      <c r="BG270" s="1" t="s">
        <v>40</v>
      </c>
      <c r="BH270" t="s">
        <v>40</v>
      </c>
      <c r="BI270" s="1" t="s">
        <v>1120</v>
      </c>
      <c r="BL270">
        <v>1</v>
      </c>
      <c r="BQ270" t="s">
        <v>1174</v>
      </c>
      <c r="BR270" t="s">
        <v>40</v>
      </c>
    </row>
    <row r="271" spans="1:70" x14ac:dyDescent="0.25">
      <c r="A271" t="s">
        <v>647</v>
      </c>
      <c r="B271">
        <v>5.5249026278498398E-3</v>
      </c>
      <c r="C271" t="e">
        <v>#N/A</v>
      </c>
      <c r="D271">
        <v>1</v>
      </c>
      <c r="E271">
        <v>3.2</v>
      </c>
      <c r="F271" s="1" t="s">
        <v>40</v>
      </c>
      <c r="G271" t="s">
        <v>35</v>
      </c>
      <c r="H271" t="s">
        <v>36</v>
      </c>
      <c r="I271" t="s">
        <v>398</v>
      </c>
      <c r="J271" t="s">
        <v>399</v>
      </c>
      <c r="K271">
        <v>2</v>
      </c>
      <c r="L271">
        <v>63</v>
      </c>
      <c r="M271" s="1" t="s">
        <v>40</v>
      </c>
      <c r="N271" t="s">
        <v>40</v>
      </c>
      <c r="O271" t="s">
        <v>40</v>
      </c>
      <c r="Q271" t="s">
        <v>40</v>
      </c>
      <c r="R271" t="s">
        <v>40</v>
      </c>
      <c r="T271" t="s">
        <v>40</v>
      </c>
      <c r="U271" t="s">
        <v>40</v>
      </c>
      <c r="V271" t="s">
        <v>40</v>
      </c>
      <c r="X271" t="s">
        <v>40</v>
      </c>
      <c r="Y271" s="1">
        <v>43530</v>
      </c>
      <c r="Z271" t="s">
        <v>40</v>
      </c>
      <c r="AA271" t="s">
        <v>444</v>
      </c>
      <c r="AB271">
        <v>8.6996874999999996</v>
      </c>
      <c r="AC271">
        <v>27.838999999999999</v>
      </c>
      <c r="AD271" s="1">
        <v>43568</v>
      </c>
      <c r="AE271">
        <v>0</v>
      </c>
      <c r="AF271">
        <v>0</v>
      </c>
      <c r="AG271">
        <v>4</v>
      </c>
      <c r="AH271" t="s">
        <v>440</v>
      </c>
      <c r="AI271">
        <v>16.16</v>
      </c>
      <c r="AJ271" s="1">
        <v>44551</v>
      </c>
      <c r="AK271">
        <v>10493453782</v>
      </c>
      <c r="AL271">
        <v>103895582</v>
      </c>
      <c r="AM271">
        <v>41.78</v>
      </c>
      <c r="AN271">
        <v>58.22</v>
      </c>
      <c r="AO271">
        <v>97.04</v>
      </c>
      <c r="AP271">
        <v>92.49</v>
      </c>
      <c r="AQ271" t="s">
        <v>398</v>
      </c>
      <c r="AR271" t="s">
        <v>53</v>
      </c>
      <c r="AS271">
        <v>-2.2552692841194499</v>
      </c>
      <c r="AT271" t="s">
        <v>35</v>
      </c>
      <c r="AU271" t="s">
        <v>35</v>
      </c>
      <c r="AV271" t="s">
        <v>410</v>
      </c>
      <c r="AW271" t="s">
        <v>40</v>
      </c>
      <c r="AX271" t="s">
        <v>40</v>
      </c>
      <c r="AY271" t="s">
        <v>40</v>
      </c>
      <c r="AZ271" t="s">
        <v>40</v>
      </c>
      <c r="BA271" t="s">
        <v>40</v>
      </c>
      <c r="BB271" t="s">
        <v>40</v>
      </c>
      <c r="BC271" t="s">
        <v>40</v>
      </c>
      <c r="BD271" s="1" t="s">
        <v>40</v>
      </c>
      <c r="BE271" s="1" t="s">
        <v>40</v>
      </c>
      <c r="BF271" s="1" t="s">
        <v>40</v>
      </c>
      <c r="BG271" s="1" t="s">
        <v>40</v>
      </c>
      <c r="BH271" t="s">
        <v>40</v>
      </c>
      <c r="BI271" s="1" t="s">
        <v>1120</v>
      </c>
      <c r="BL271">
        <v>1</v>
      </c>
      <c r="BQ271" t="s">
        <v>1174</v>
      </c>
      <c r="BR271" t="s">
        <v>40</v>
      </c>
    </row>
    <row r="272" spans="1:70" x14ac:dyDescent="0.25">
      <c r="A272" t="s">
        <v>648</v>
      </c>
      <c r="B272">
        <v>3.3657090780437799E-3</v>
      </c>
      <c r="C272" t="e">
        <v>#N/A</v>
      </c>
      <c r="D272">
        <v>1</v>
      </c>
      <c r="E272">
        <v>4</v>
      </c>
      <c r="F272" s="1" t="s">
        <v>40</v>
      </c>
      <c r="G272" t="s">
        <v>35</v>
      </c>
      <c r="H272" t="s">
        <v>36</v>
      </c>
      <c r="I272" t="s">
        <v>398</v>
      </c>
      <c r="J272" t="s">
        <v>399</v>
      </c>
      <c r="K272">
        <v>1</v>
      </c>
      <c r="L272">
        <v>59</v>
      </c>
      <c r="M272" s="1" t="s">
        <v>40</v>
      </c>
      <c r="N272" t="s">
        <v>40</v>
      </c>
      <c r="O272" t="s">
        <v>40</v>
      </c>
      <c r="Q272" t="s">
        <v>40</v>
      </c>
      <c r="R272" t="s">
        <v>40</v>
      </c>
      <c r="T272" t="s">
        <v>40</v>
      </c>
      <c r="U272" t="s">
        <v>40</v>
      </c>
      <c r="V272" t="s">
        <v>40</v>
      </c>
      <c r="X272" t="s">
        <v>40</v>
      </c>
      <c r="Y272" s="1">
        <v>43530</v>
      </c>
      <c r="Z272" t="s">
        <v>40</v>
      </c>
      <c r="AA272" t="s">
        <v>444</v>
      </c>
      <c r="AB272">
        <v>11.917125</v>
      </c>
      <c r="AC272">
        <v>47.668500000000002</v>
      </c>
      <c r="AD272" s="1">
        <v>43565</v>
      </c>
      <c r="AE272">
        <v>32</v>
      </c>
      <c r="AF272" t="s">
        <v>445</v>
      </c>
      <c r="AG272">
        <v>4</v>
      </c>
      <c r="AH272" t="s">
        <v>440</v>
      </c>
      <c r="AI272">
        <v>8.3000000000000007</v>
      </c>
      <c r="AJ272" s="1">
        <v>44477</v>
      </c>
      <c r="AK272">
        <v>11195204004</v>
      </c>
      <c r="AL272">
        <v>110843604</v>
      </c>
      <c r="AM272">
        <v>1.4E-3</v>
      </c>
      <c r="AN272">
        <v>42.4</v>
      </c>
      <c r="AO272">
        <v>96.8</v>
      </c>
      <c r="AP272">
        <v>92</v>
      </c>
      <c r="AQ272" t="s">
        <v>398</v>
      </c>
      <c r="AR272" t="s">
        <v>46</v>
      </c>
      <c r="AS272">
        <v>-2.4714592516136702</v>
      </c>
      <c r="AT272" t="s">
        <v>35</v>
      </c>
      <c r="AU272" t="s">
        <v>35</v>
      </c>
      <c r="AV272" t="s">
        <v>403</v>
      </c>
      <c r="AW272" t="s">
        <v>40</v>
      </c>
      <c r="AX272" t="s">
        <v>40</v>
      </c>
      <c r="AY272" t="s">
        <v>40</v>
      </c>
      <c r="AZ272" t="s">
        <v>40</v>
      </c>
      <c r="BA272" t="s">
        <v>40</v>
      </c>
      <c r="BB272" t="s">
        <v>40</v>
      </c>
      <c r="BC272" t="s">
        <v>40</v>
      </c>
      <c r="BD272" s="1" t="s">
        <v>40</v>
      </c>
      <c r="BE272" s="1" t="s">
        <v>40</v>
      </c>
      <c r="BF272" s="1" t="s">
        <v>40</v>
      </c>
      <c r="BG272" s="1" t="s">
        <v>40</v>
      </c>
      <c r="BH272" t="s">
        <v>40</v>
      </c>
      <c r="BI272" s="1" t="s">
        <v>1120</v>
      </c>
      <c r="BL272">
        <v>1</v>
      </c>
      <c r="BQ272" t="s">
        <v>1174</v>
      </c>
      <c r="BR272" t="s">
        <v>40</v>
      </c>
    </row>
    <row r="273" spans="1:70" x14ac:dyDescent="0.25">
      <c r="A273" t="s">
        <v>649</v>
      </c>
      <c r="B273">
        <v>1.33004564776955E-2</v>
      </c>
      <c r="C273" t="e">
        <v>#N/A</v>
      </c>
      <c r="D273">
        <v>1</v>
      </c>
      <c r="E273">
        <v>2.6</v>
      </c>
      <c r="F273" s="1" t="s">
        <v>40</v>
      </c>
      <c r="G273" t="s">
        <v>35</v>
      </c>
      <c r="H273" t="s">
        <v>36</v>
      </c>
      <c r="I273" t="s">
        <v>398</v>
      </c>
      <c r="J273" t="s">
        <v>399</v>
      </c>
      <c r="K273">
        <v>1</v>
      </c>
      <c r="L273">
        <v>66</v>
      </c>
      <c r="M273" s="1" t="s">
        <v>40</v>
      </c>
      <c r="N273" t="s">
        <v>40</v>
      </c>
      <c r="O273" t="s">
        <v>40</v>
      </c>
      <c r="Q273" t="s">
        <v>40</v>
      </c>
      <c r="R273" t="s">
        <v>40</v>
      </c>
      <c r="T273" t="s">
        <v>40</v>
      </c>
      <c r="U273" t="s">
        <v>40</v>
      </c>
      <c r="V273" t="s">
        <v>40</v>
      </c>
      <c r="X273" t="s">
        <v>40</v>
      </c>
      <c r="Y273" s="1">
        <v>43530</v>
      </c>
      <c r="Z273" t="s">
        <v>40</v>
      </c>
      <c r="AA273" t="s">
        <v>444</v>
      </c>
      <c r="AB273">
        <v>7.9169230769999999</v>
      </c>
      <c r="AC273">
        <v>20.584</v>
      </c>
      <c r="AD273" s="1">
        <v>43565</v>
      </c>
      <c r="AE273">
        <v>32</v>
      </c>
      <c r="AF273" t="s">
        <v>447</v>
      </c>
      <c r="AG273">
        <v>4</v>
      </c>
      <c r="AH273" t="s">
        <v>440</v>
      </c>
      <c r="AI273">
        <v>11.14</v>
      </c>
      <c r="AJ273" s="1">
        <v>44477</v>
      </c>
      <c r="AK273">
        <v>8927587556</v>
      </c>
      <c r="AL273">
        <v>88391956</v>
      </c>
      <c r="AM273">
        <v>1.2999999999999999E-3</v>
      </c>
      <c r="AN273">
        <v>41.87</v>
      </c>
      <c r="AO273">
        <v>96.4</v>
      </c>
      <c r="AP273">
        <v>91.52</v>
      </c>
      <c r="AQ273" t="s">
        <v>398</v>
      </c>
      <c r="AR273" t="s">
        <v>46</v>
      </c>
      <c r="AS273">
        <v>-1.87031838087796</v>
      </c>
      <c r="AT273" t="s">
        <v>35</v>
      </c>
      <c r="AU273" t="s">
        <v>35</v>
      </c>
      <c r="AV273" t="s">
        <v>403</v>
      </c>
      <c r="AW273" t="s">
        <v>40</v>
      </c>
      <c r="AX273" t="s">
        <v>40</v>
      </c>
      <c r="AY273" t="s">
        <v>40</v>
      </c>
      <c r="AZ273" t="s">
        <v>40</v>
      </c>
      <c r="BA273" t="s">
        <v>40</v>
      </c>
      <c r="BB273" t="s">
        <v>40</v>
      </c>
      <c r="BC273" t="s">
        <v>40</v>
      </c>
      <c r="BD273" s="1" t="s">
        <v>40</v>
      </c>
      <c r="BE273" s="1" t="s">
        <v>40</v>
      </c>
      <c r="BF273" s="1" t="s">
        <v>40</v>
      </c>
      <c r="BG273" s="1" t="s">
        <v>40</v>
      </c>
      <c r="BH273" t="s">
        <v>40</v>
      </c>
      <c r="BI273" s="1" t="s">
        <v>1120</v>
      </c>
      <c r="BL273">
        <v>1</v>
      </c>
      <c r="BQ273" t="s">
        <v>1174</v>
      </c>
      <c r="BR273" t="s">
        <v>40</v>
      </c>
    </row>
    <row r="274" spans="1:70" x14ac:dyDescent="0.25">
      <c r="A274" t="s">
        <v>650</v>
      </c>
      <c r="B274">
        <v>1.0995015921171801E-2</v>
      </c>
      <c r="C274" t="e">
        <v>#N/A</v>
      </c>
      <c r="D274">
        <v>1</v>
      </c>
      <c r="E274">
        <v>3.5</v>
      </c>
      <c r="F274" s="1" t="s">
        <v>40</v>
      </c>
      <c r="G274" t="s">
        <v>35</v>
      </c>
      <c r="H274" t="s">
        <v>36</v>
      </c>
      <c r="I274" t="s">
        <v>398</v>
      </c>
      <c r="J274" t="s">
        <v>399</v>
      </c>
      <c r="K274">
        <v>1</v>
      </c>
      <c r="L274">
        <v>51</v>
      </c>
      <c r="M274" s="1" t="s">
        <v>40</v>
      </c>
      <c r="N274" t="s">
        <v>40</v>
      </c>
      <c r="O274" t="s">
        <v>40</v>
      </c>
      <c r="Q274" t="s">
        <v>40</v>
      </c>
      <c r="R274" t="s">
        <v>40</v>
      </c>
      <c r="T274" t="s">
        <v>40</v>
      </c>
      <c r="U274" t="s">
        <v>40</v>
      </c>
      <c r="V274" t="s">
        <v>40</v>
      </c>
      <c r="X274" t="s">
        <v>40</v>
      </c>
      <c r="Y274" s="1">
        <v>43530</v>
      </c>
      <c r="Z274" t="s">
        <v>40</v>
      </c>
      <c r="AA274" t="s">
        <v>444</v>
      </c>
      <c r="AB274">
        <v>10.62214286</v>
      </c>
      <c r="AC274">
        <v>37.177500000000002</v>
      </c>
      <c r="AD274" s="1">
        <v>43568</v>
      </c>
      <c r="AE274">
        <v>0</v>
      </c>
      <c r="AF274">
        <v>0</v>
      </c>
      <c r="AG274">
        <v>4</v>
      </c>
      <c r="AH274" t="s">
        <v>440</v>
      </c>
      <c r="AI274">
        <v>24.65</v>
      </c>
      <c r="AJ274" s="1">
        <v>44551</v>
      </c>
      <c r="AK274">
        <v>8387693672</v>
      </c>
      <c r="AL274">
        <v>83046472</v>
      </c>
      <c r="AM274">
        <v>41.65</v>
      </c>
      <c r="AN274">
        <v>58.35</v>
      </c>
      <c r="AO274">
        <v>97.61</v>
      </c>
      <c r="AP274">
        <v>93.61</v>
      </c>
      <c r="AQ274" t="s">
        <v>398</v>
      </c>
      <c r="AR274" t="s">
        <v>46</v>
      </c>
      <c r="AS274">
        <v>-1.9540026176535199</v>
      </c>
      <c r="AT274" t="s">
        <v>35</v>
      </c>
      <c r="AU274" t="s">
        <v>35</v>
      </c>
      <c r="AV274" t="s">
        <v>403</v>
      </c>
      <c r="AW274" t="s">
        <v>40</v>
      </c>
      <c r="AX274" t="s">
        <v>40</v>
      </c>
      <c r="AY274" t="s">
        <v>40</v>
      </c>
      <c r="AZ274" t="s">
        <v>40</v>
      </c>
      <c r="BA274" t="s">
        <v>40</v>
      </c>
      <c r="BB274" t="s">
        <v>40</v>
      </c>
      <c r="BC274" t="s">
        <v>40</v>
      </c>
      <c r="BD274" s="1" t="s">
        <v>40</v>
      </c>
      <c r="BE274" s="1" t="s">
        <v>40</v>
      </c>
      <c r="BF274" s="1" t="s">
        <v>40</v>
      </c>
      <c r="BG274" s="1" t="s">
        <v>40</v>
      </c>
      <c r="BH274" t="s">
        <v>40</v>
      </c>
      <c r="BI274" s="1" t="s">
        <v>1120</v>
      </c>
      <c r="BL274">
        <v>1</v>
      </c>
      <c r="BQ274" t="s">
        <v>1174</v>
      </c>
      <c r="BR274" t="s">
        <v>40</v>
      </c>
    </row>
    <row r="275" spans="1:70" x14ac:dyDescent="0.25">
      <c r="A275" t="s">
        <v>651</v>
      </c>
      <c r="B275">
        <v>1.01269531264666E-3</v>
      </c>
      <c r="C275" t="e">
        <v>#N/A</v>
      </c>
      <c r="D275">
        <v>1</v>
      </c>
      <c r="E275">
        <v>3.5</v>
      </c>
      <c r="F275" s="1" t="s">
        <v>40</v>
      </c>
      <c r="G275" t="s">
        <v>35</v>
      </c>
      <c r="H275" t="s">
        <v>36</v>
      </c>
      <c r="I275" t="s">
        <v>398</v>
      </c>
      <c r="J275" t="s">
        <v>399</v>
      </c>
      <c r="K275">
        <v>2</v>
      </c>
      <c r="L275">
        <v>57</v>
      </c>
      <c r="M275" s="1" t="s">
        <v>40</v>
      </c>
      <c r="N275" t="s">
        <v>40</v>
      </c>
      <c r="O275" t="s">
        <v>40</v>
      </c>
      <c r="Q275" t="s">
        <v>40</v>
      </c>
      <c r="R275" t="s">
        <v>40</v>
      </c>
      <c r="T275" t="s">
        <v>40</v>
      </c>
      <c r="U275" t="s">
        <v>40</v>
      </c>
      <c r="V275" t="s">
        <v>40</v>
      </c>
      <c r="X275" t="s">
        <v>40</v>
      </c>
      <c r="Y275" s="1">
        <v>43530</v>
      </c>
      <c r="Z275" t="s">
        <v>40</v>
      </c>
      <c r="AA275" t="s">
        <v>444</v>
      </c>
      <c r="AB275">
        <v>4.9632857140000004</v>
      </c>
      <c r="AC275">
        <v>17.371500000000001</v>
      </c>
      <c r="AD275" s="1">
        <v>43565</v>
      </c>
      <c r="AE275">
        <v>32</v>
      </c>
      <c r="AF275" t="s">
        <v>449</v>
      </c>
      <c r="AG275">
        <v>4</v>
      </c>
      <c r="AH275" t="s">
        <v>440</v>
      </c>
      <c r="AI275">
        <v>10.67</v>
      </c>
      <c r="AJ275" s="1">
        <v>44477</v>
      </c>
      <c r="AK275">
        <v>7983601560</v>
      </c>
      <c r="AL275">
        <v>79045560</v>
      </c>
      <c r="AM275">
        <v>1.6000000000000001E-3</v>
      </c>
      <c r="AN275">
        <v>42.67</v>
      </c>
      <c r="AO275">
        <v>96.96</v>
      </c>
      <c r="AP275">
        <v>92.4</v>
      </c>
      <c r="AQ275" t="s">
        <v>398</v>
      </c>
      <c r="AR275" t="s">
        <v>53</v>
      </c>
      <c r="AS275">
        <v>-2.99408116935553</v>
      </c>
      <c r="AT275" t="s">
        <v>35</v>
      </c>
      <c r="AU275" t="s">
        <v>35</v>
      </c>
      <c r="AV275" t="s">
        <v>410</v>
      </c>
      <c r="AW275" t="s">
        <v>40</v>
      </c>
      <c r="AX275" t="s">
        <v>40</v>
      </c>
      <c r="AY275" t="s">
        <v>40</v>
      </c>
      <c r="AZ275" t="s">
        <v>40</v>
      </c>
      <c r="BA275" t="s">
        <v>40</v>
      </c>
      <c r="BB275" t="s">
        <v>40</v>
      </c>
      <c r="BC275" t="s">
        <v>40</v>
      </c>
      <c r="BD275" s="1" t="s">
        <v>40</v>
      </c>
      <c r="BE275" s="1" t="s">
        <v>40</v>
      </c>
      <c r="BF275" s="1" t="s">
        <v>40</v>
      </c>
      <c r="BG275" s="1" t="s">
        <v>40</v>
      </c>
      <c r="BH275" t="s">
        <v>40</v>
      </c>
      <c r="BI275" s="1" t="s">
        <v>1120</v>
      </c>
      <c r="BL275">
        <v>1</v>
      </c>
      <c r="BQ275" t="s">
        <v>1174</v>
      </c>
      <c r="BR275" t="s">
        <v>40</v>
      </c>
    </row>
    <row r="276" spans="1:70" x14ac:dyDescent="0.25">
      <c r="A276" t="s">
        <v>652</v>
      </c>
      <c r="B276">
        <v>2.75641911659093E-3</v>
      </c>
      <c r="C276" t="e">
        <v>#N/A</v>
      </c>
      <c r="D276">
        <v>1</v>
      </c>
      <c r="E276">
        <v>3.4</v>
      </c>
      <c r="F276" s="1" t="s">
        <v>40</v>
      </c>
      <c r="G276" t="s">
        <v>35</v>
      </c>
      <c r="H276" t="s">
        <v>36</v>
      </c>
      <c r="I276" t="s">
        <v>398</v>
      </c>
      <c r="J276" t="s">
        <v>399</v>
      </c>
      <c r="K276">
        <v>2</v>
      </c>
      <c r="L276">
        <v>63</v>
      </c>
      <c r="M276" s="1" t="s">
        <v>40</v>
      </c>
      <c r="N276" t="s">
        <v>40</v>
      </c>
      <c r="O276" t="s">
        <v>40</v>
      </c>
      <c r="Q276" t="s">
        <v>40</v>
      </c>
      <c r="R276" t="s">
        <v>40</v>
      </c>
      <c r="T276" t="s">
        <v>40</v>
      </c>
      <c r="U276" t="s">
        <v>40</v>
      </c>
      <c r="V276" t="s">
        <v>40</v>
      </c>
      <c r="X276" t="s">
        <v>40</v>
      </c>
      <c r="Y276" s="1">
        <v>43530</v>
      </c>
      <c r="Z276" t="s">
        <v>40</v>
      </c>
      <c r="AA276" t="s">
        <v>444</v>
      </c>
      <c r="AB276">
        <v>6.0272058819999996</v>
      </c>
      <c r="AC276">
        <v>20.4925</v>
      </c>
      <c r="AD276" s="1">
        <v>43564</v>
      </c>
      <c r="AE276">
        <v>0</v>
      </c>
      <c r="AF276">
        <v>0</v>
      </c>
      <c r="AG276">
        <v>4</v>
      </c>
      <c r="AH276" t="s">
        <v>440</v>
      </c>
      <c r="AI276">
        <v>15.57</v>
      </c>
      <c r="AJ276" s="1">
        <v>44551</v>
      </c>
      <c r="AK276">
        <v>9348172160</v>
      </c>
      <c r="AL276">
        <v>92556160</v>
      </c>
      <c r="AM276">
        <v>41.37</v>
      </c>
      <c r="AN276">
        <v>58.63</v>
      </c>
      <c r="AO276">
        <v>97.55</v>
      </c>
      <c r="AP276">
        <v>93.5</v>
      </c>
      <c r="AQ276" t="s">
        <v>398</v>
      </c>
      <c r="AR276" t="s">
        <v>53</v>
      </c>
      <c r="AS276">
        <v>-2.5584559962831999</v>
      </c>
      <c r="AT276" t="s">
        <v>35</v>
      </c>
      <c r="AU276" t="s">
        <v>35</v>
      </c>
      <c r="AV276" t="s">
        <v>410</v>
      </c>
      <c r="AW276" t="s">
        <v>40</v>
      </c>
      <c r="AX276" t="s">
        <v>40</v>
      </c>
      <c r="AY276" t="s">
        <v>40</v>
      </c>
      <c r="AZ276" t="s">
        <v>40</v>
      </c>
      <c r="BA276" t="s">
        <v>40</v>
      </c>
      <c r="BB276" t="s">
        <v>40</v>
      </c>
      <c r="BC276" t="s">
        <v>40</v>
      </c>
      <c r="BD276" s="1" t="s">
        <v>40</v>
      </c>
      <c r="BE276" s="1" t="s">
        <v>40</v>
      </c>
      <c r="BF276" s="1" t="s">
        <v>40</v>
      </c>
      <c r="BG276" s="1" t="s">
        <v>40</v>
      </c>
      <c r="BH276" t="s">
        <v>40</v>
      </c>
      <c r="BI276" s="1" t="s">
        <v>1120</v>
      </c>
      <c r="BL276">
        <v>1</v>
      </c>
      <c r="BQ276" t="s">
        <v>1174</v>
      </c>
      <c r="BR276" t="s">
        <v>40</v>
      </c>
    </row>
    <row r="277" spans="1:70" x14ac:dyDescent="0.25">
      <c r="A277" t="s">
        <v>653</v>
      </c>
      <c r="B277">
        <v>0.68468397931664005</v>
      </c>
      <c r="C277" t="e">
        <v>#N/A</v>
      </c>
      <c r="D277">
        <v>1</v>
      </c>
      <c r="E277">
        <v>3.2</v>
      </c>
      <c r="F277" s="1" t="s">
        <v>40</v>
      </c>
      <c r="G277" t="s">
        <v>35</v>
      </c>
      <c r="H277" t="s">
        <v>36</v>
      </c>
      <c r="I277" t="s">
        <v>398</v>
      </c>
      <c r="J277" t="s">
        <v>399</v>
      </c>
      <c r="K277">
        <v>2</v>
      </c>
      <c r="L277">
        <v>66</v>
      </c>
      <c r="M277" s="1" t="s">
        <v>40</v>
      </c>
      <c r="N277" t="s">
        <v>40</v>
      </c>
      <c r="O277" t="s">
        <v>40</v>
      </c>
      <c r="Q277" t="s">
        <v>40</v>
      </c>
      <c r="R277" t="s">
        <v>40</v>
      </c>
      <c r="T277" t="s">
        <v>40</v>
      </c>
      <c r="U277" t="s">
        <v>40</v>
      </c>
      <c r="V277" t="s">
        <v>40</v>
      </c>
      <c r="X277" t="s">
        <v>40</v>
      </c>
      <c r="Y277" s="1">
        <v>43530</v>
      </c>
      <c r="Z277" t="s">
        <v>40</v>
      </c>
      <c r="AA277" t="s">
        <v>444</v>
      </c>
      <c r="AB277">
        <v>4.8345312500000004</v>
      </c>
      <c r="AC277">
        <v>15.470499999999999</v>
      </c>
      <c r="AD277" s="1">
        <v>43564</v>
      </c>
      <c r="AE277">
        <v>0</v>
      </c>
      <c r="AF277">
        <v>0</v>
      </c>
      <c r="AG277">
        <v>4</v>
      </c>
      <c r="AH277" t="s">
        <v>440</v>
      </c>
      <c r="AI277">
        <v>9.07</v>
      </c>
      <c r="AJ277" s="1">
        <v>44551</v>
      </c>
      <c r="AK277">
        <v>13835696292</v>
      </c>
      <c r="AL277">
        <v>136987092</v>
      </c>
      <c r="AM277">
        <v>41.73</v>
      </c>
      <c r="AN277">
        <v>58.27</v>
      </c>
      <c r="AO277">
        <v>97.35</v>
      </c>
      <c r="AP277">
        <v>93.2</v>
      </c>
      <c r="AQ277" t="s">
        <v>398</v>
      </c>
      <c r="AR277" t="s">
        <v>53</v>
      </c>
      <c r="AS277">
        <v>0.33674412899012501</v>
      </c>
      <c r="AT277" t="s">
        <v>35</v>
      </c>
      <c r="AU277" t="s">
        <v>35</v>
      </c>
      <c r="AV277" t="s">
        <v>410</v>
      </c>
      <c r="AW277" t="s">
        <v>40</v>
      </c>
      <c r="AX277" t="s">
        <v>40</v>
      </c>
      <c r="AY277" t="s">
        <v>40</v>
      </c>
      <c r="AZ277" t="s">
        <v>40</v>
      </c>
      <c r="BA277" t="s">
        <v>40</v>
      </c>
      <c r="BB277" t="s">
        <v>40</v>
      </c>
      <c r="BC277" t="s">
        <v>40</v>
      </c>
      <c r="BD277" s="1" t="s">
        <v>40</v>
      </c>
      <c r="BE277" s="1" t="s">
        <v>40</v>
      </c>
      <c r="BF277" s="1" t="s">
        <v>40</v>
      </c>
      <c r="BG277" s="1" t="s">
        <v>40</v>
      </c>
      <c r="BH277" t="s">
        <v>40</v>
      </c>
      <c r="BI277" s="1" t="s">
        <v>1120</v>
      </c>
      <c r="BL277">
        <v>1</v>
      </c>
      <c r="BQ277" t="s">
        <v>1174</v>
      </c>
      <c r="BR277" t="s">
        <v>40</v>
      </c>
    </row>
    <row r="278" spans="1:70" x14ac:dyDescent="0.25">
      <c r="A278" t="s">
        <v>654</v>
      </c>
      <c r="B278">
        <v>5.8467018717845596E-3</v>
      </c>
      <c r="C278" t="e">
        <v>#N/A</v>
      </c>
      <c r="D278">
        <v>1</v>
      </c>
      <c r="E278">
        <v>3.5</v>
      </c>
      <c r="F278" s="1" t="s">
        <v>40</v>
      </c>
      <c r="G278" t="s">
        <v>35</v>
      </c>
      <c r="H278" t="s">
        <v>36</v>
      </c>
      <c r="I278" t="s">
        <v>398</v>
      </c>
      <c r="J278" t="s">
        <v>399</v>
      </c>
      <c r="K278">
        <v>1</v>
      </c>
      <c r="L278">
        <v>62</v>
      </c>
      <c r="M278" s="1" t="s">
        <v>40</v>
      </c>
      <c r="N278" t="s">
        <v>40</v>
      </c>
      <c r="O278" t="s">
        <v>40</v>
      </c>
      <c r="Q278" t="s">
        <v>40</v>
      </c>
      <c r="R278" t="s">
        <v>40</v>
      </c>
      <c r="T278" t="s">
        <v>40</v>
      </c>
      <c r="U278" t="s">
        <v>40</v>
      </c>
      <c r="V278" t="s">
        <v>40</v>
      </c>
      <c r="X278" t="s">
        <v>40</v>
      </c>
      <c r="Y278" s="1">
        <v>43530</v>
      </c>
      <c r="Z278" t="s">
        <v>40</v>
      </c>
      <c r="AA278" t="s">
        <v>444</v>
      </c>
      <c r="AB278">
        <v>8.3688571429999996</v>
      </c>
      <c r="AC278">
        <v>29.291</v>
      </c>
      <c r="AD278" s="1">
        <v>43565</v>
      </c>
      <c r="AE278">
        <v>32</v>
      </c>
      <c r="AF278" t="s">
        <v>451</v>
      </c>
      <c r="AG278">
        <v>4</v>
      </c>
      <c r="AH278" t="s">
        <v>440</v>
      </c>
      <c r="AI278">
        <v>17.84</v>
      </c>
      <c r="AJ278" s="1">
        <v>44477</v>
      </c>
      <c r="AK278">
        <v>10652268202</v>
      </c>
      <c r="AL278">
        <v>105468002</v>
      </c>
      <c r="AM278">
        <v>1.6000000000000001E-3</v>
      </c>
      <c r="AN278">
        <v>41.57</v>
      </c>
      <c r="AO278">
        <v>97.19</v>
      </c>
      <c r="AP278">
        <v>92.82</v>
      </c>
      <c r="AQ278" t="s">
        <v>398</v>
      </c>
      <c r="AR278" t="s">
        <v>46</v>
      </c>
      <c r="AS278">
        <v>-2.2305424082713801</v>
      </c>
      <c r="AT278" t="s">
        <v>35</v>
      </c>
      <c r="AU278" t="s">
        <v>35</v>
      </c>
      <c r="AV278" t="s">
        <v>403</v>
      </c>
      <c r="AW278" t="s">
        <v>40</v>
      </c>
      <c r="AX278" t="s">
        <v>40</v>
      </c>
      <c r="AY278" t="s">
        <v>40</v>
      </c>
      <c r="AZ278" t="s">
        <v>40</v>
      </c>
      <c r="BA278" t="s">
        <v>40</v>
      </c>
      <c r="BB278" t="s">
        <v>40</v>
      </c>
      <c r="BC278" t="s">
        <v>40</v>
      </c>
      <c r="BD278" s="1" t="s">
        <v>40</v>
      </c>
      <c r="BE278" s="1" t="s">
        <v>40</v>
      </c>
      <c r="BF278" s="1" t="s">
        <v>40</v>
      </c>
      <c r="BG278" s="1" t="s">
        <v>40</v>
      </c>
      <c r="BH278" t="s">
        <v>40</v>
      </c>
      <c r="BI278" s="1" t="s">
        <v>1120</v>
      </c>
      <c r="BL278">
        <v>1</v>
      </c>
      <c r="BQ278" t="s">
        <v>1174</v>
      </c>
      <c r="BR278" t="s">
        <v>40</v>
      </c>
    </row>
    <row r="279" spans="1:70" x14ac:dyDescent="0.25">
      <c r="A279" t="s">
        <v>655</v>
      </c>
      <c r="B279">
        <v>5.2125150590209002E-2</v>
      </c>
      <c r="C279" t="e">
        <v>#N/A</v>
      </c>
      <c r="D279">
        <v>1</v>
      </c>
      <c r="E279">
        <v>3.2</v>
      </c>
      <c r="F279" s="1" t="s">
        <v>40</v>
      </c>
      <c r="G279" t="s">
        <v>35</v>
      </c>
      <c r="H279" t="s">
        <v>36</v>
      </c>
      <c r="I279" t="s">
        <v>398</v>
      </c>
      <c r="J279" t="s">
        <v>399</v>
      </c>
      <c r="K279">
        <v>2</v>
      </c>
      <c r="L279">
        <v>53</v>
      </c>
      <c r="M279" s="1" t="s">
        <v>40</v>
      </c>
      <c r="N279" t="s">
        <v>40</v>
      </c>
      <c r="O279" t="s">
        <v>40</v>
      </c>
      <c r="Q279" t="s">
        <v>40</v>
      </c>
      <c r="R279" t="s">
        <v>40</v>
      </c>
      <c r="T279" t="s">
        <v>40</v>
      </c>
      <c r="U279" t="s">
        <v>40</v>
      </c>
      <c r="V279" t="s">
        <v>40</v>
      </c>
      <c r="X279" t="s">
        <v>40</v>
      </c>
      <c r="Y279" s="1">
        <v>43530</v>
      </c>
      <c r="Z279" t="s">
        <v>40</v>
      </c>
      <c r="AA279" t="s">
        <v>444</v>
      </c>
      <c r="AB279">
        <v>5.06546875</v>
      </c>
      <c r="AC279">
        <v>16.209499999999998</v>
      </c>
      <c r="AD279" s="1">
        <v>43565</v>
      </c>
      <c r="AE279">
        <v>32</v>
      </c>
      <c r="AF279" t="s">
        <v>453</v>
      </c>
      <c r="AG279">
        <v>4</v>
      </c>
      <c r="AH279" t="s">
        <v>440</v>
      </c>
      <c r="AI279">
        <v>7.3</v>
      </c>
      <c r="AJ279" s="1">
        <v>44477</v>
      </c>
      <c r="AK279">
        <v>9336052362</v>
      </c>
      <c r="AL279">
        <v>92436162</v>
      </c>
      <c r="AM279">
        <v>2.5999999999999999E-3</v>
      </c>
      <c r="AN279">
        <v>43.13</v>
      </c>
      <c r="AO279">
        <v>97.1</v>
      </c>
      <c r="AP279">
        <v>92.83</v>
      </c>
      <c r="AQ279" t="s">
        <v>398</v>
      </c>
      <c r="AR279" t="s">
        <v>53</v>
      </c>
      <c r="AS279">
        <v>-1.25970367733185</v>
      </c>
      <c r="AT279" t="s">
        <v>35</v>
      </c>
      <c r="AU279" t="s">
        <v>35</v>
      </c>
      <c r="AV279" t="s">
        <v>410</v>
      </c>
      <c r="AW279" t="s">
        <v>40</v>
      </c>
      <c r="AX279" t="s">
        <v>40</v>
      </c>
      <c r="AY279" t="s">
        <v>40</v>
      </c>
      <c r="AZ279" t="s">
        <v>40</v>
      </c>
      <c r="BA279" t="s">
        <v>40</v>
      </c>
      <c r="BB279" t="s">
        <v>40</v>
      </c>
      <c r="BC279" t="s">
        <v>40</v>
      </c>
      <c r="BD279" s="1" t="s">
        <v>40</v>
      </c>
      <c r="BE279" s="1" t="s">
        <v>40</v>
      </c>
      <c r="BF279" s="1" t="s">
        <v>40</v>
      </c>
      <c r="BG279" s="1" t="s">
        <v>40</v>
      </c>
      <c r="BH279" t="s">
        <v>40</v>
      </c>
      <c r="BI279" s="1" t="s">
        <v>1120</v>
      </c>
      <c r="BL279">
        <v>1</v>
      </c>
      <c r="BQ279" t="s">
        <v>1174</v>
      </c>
      <c r="BR279" t="s">
        <v>40</v>
      </c>
    </row>
    <row r="280" spans="1:70" x14ac:dyDescent="0.25">
      <c r="A280" t="s">
        <v>656</v>
      </c>
      <c r="B280">
        <v>8.4407903337210492E-3</v>
      </c>
      <c r="C280" t="e">
        <v>#N/A</v>
      </c>
      <c r="D280">
        <v>1</v>
      </c>
      <c r="E280">
        <v>3.5</v>
      </c>
      <c r="F280" s="1" t="s">
        <v>40</v>
      </c>
      <c r="G280" t="s">
        <v>35</v>
      </c>
      <c r="H280" t="s">
        <v>36</v>
      </c>
      <c r="I280" t="s">
        <v>398</v>
      </c>
      <c r="J280" t="s">
        <v>399</v>
      </c>
      <c r="K280">
        <v>2</v>
      </c>
      <c r="L280">
        <v>54</v>
      </c>
      <c r="M280" s="1" t="s">
        <v>40</v>
      </c>
      <c r="N280" t="s">
        <v>40</v>
      </c>
      <c r="O280" t="s">
        <v>40</v>
      </c>
      <c r="Q280" t="s">
        <v>40</v>
      </c>
      <c r="R280" t="s">
        <v>40</v>
      </c>
      <c r="T280" t="s">
        <v>40</v>
      </c>
      <c r="U280" t="s">
        <v>40</v>
      </c>
      <c r="V280" t="s">
        <v>40</v>
      </c>
      <c r="X280" t="s">
        <v>40</v>
      </c>
      <c r="Y280" s="1">
        <v>43530</v>
      </c>
      <c r="Z280" t="s">
        <v>40</v>
      </c>
      <c r="AA280" t="s">
        <v>444</v>
      </c>
      <c r="AB280">
        <v>3.6031428569999999</v>
      </c>
      <c r="AC280">
        <v>12.611000000000001</v>
      </c>
      <c r="AD280" s="1">
        <v>43565</v>
      </c>
      <c r="AE280">
        <v>32</v>
      </c>
      <c r="AF280" t="s">
        <v>455</v>
      </c>
      <c r="AG280">
        <v>4</v>
      </c>
      <c r="AH280" t="s">
        <v>440</v>
      </c>
      <c r="AI280">
        <v>7.75</v>
      </c>
      <c r="AJ280" s="1">
        <v>44477</v>
      </c>
      <c r="AK280">
        <v>10126285654</v>
      </c>
      <c r="AL280">
        <v>100260254</v>
      </c>
      <c r="AM280">
        <v>2.7000000000000001E-3</v>
      </c>
      <c r="AN280">
        <v>42.23</v>
      </c>
      <c r="AO280">
        <v>97.48</v>
      </c>
      <c r="AP280">
        <v>93.4</v>
      </c>
      <c r="AQ280" t="s">
        <v>398</v>
      </c>
      <c r="AR280" t="s">
        <v>53</v>
      </c>
      <c r="AS280">
        <v>-2.0699355399641002</v>
      </c>
      <c r="AT280" t="s">
        <v>35</v>
      </c>
      <c r="AU280" t="s">
        <v>35</v>
      </c>
      <c r="AV280" t="s">
        <v>410</v>
      </c>
      <c r="AW280" t="s">
        <v>40</v>
      </c>
      <c r="AX280" t="s">
        <v>40</v>
      </c>
      <c r="AY280" t="s">
        <v>40</v>
      </c>
      <c r="AZ280" t="s">
        <v>40</v>
      </c>
      <c r="BA280" t="s">
        <v>40</v>
      </c>
      <c r="BB280" t="s">
        <v>40</v>
      </c>
      <c r="BC280" t="s">
        <v>40</v>
      </c>
      <c r="BD280" s="1" t="s">
        <v>40</v>
      </c>
      <c r="BE280" s="1" t="s">
        <v>40</v>
      </c>
      <c r="BF280" s="1" t="s">
        <v>40</v>
      </c>
      <c r="BG280" s="1" t="s">
        <v>40</v>
      </c>
      <c r="BH280" t="s">
        <v>40</v>
      </c>
      <c r="BI280" s="1" t="s">
        <v>1120</v>
      </c>
      <c r="BL280">
        <v>1</v>
      </c>
      <c r="BQ280" t="s">
        <v>1174</v>
      </c>
      <c r="BR280" t="s">
        <v>40</v>
      </c>
    </row>
    <row r="281" spans="1:70" x14ac:dyDescent="0.25">
      <c r="A281" t="s">
        <v>657</v>
      </c>
      <c r="B281" s="3">
        <v>8.2084188146874001E-4</v>
      </c>
      <c r="C281" t="e">
        <v>#N/A</v>
      </c>
      <c r="D281">
        <v>1</v>
      </c>
      <c r="E281">
        <v>2.8</v>
      </c>
      <c r="F281" s="1" t="s">
        <v>40</v>
      </c>
      <c r="G281" t="s">
        <v>35</v>
      </c>
      <c r="H281" t="s">
        <v>36</v>
      </c>
      <c r="I281" t="s">
        <v>398</v>
      </c>
      <c r="J281" t="s">
        <v>399</v>
      </c>
      <c r="K281">
        <v>1</v>
      </c>
      <c r="L281">
        <v>56</v>
      </c>
      <c r="M281" s="1" t="s">
        <v>40</v>
      </c>
      <c r="N281" t="s">
        <v>40</v>
      </c>
      <c r="O281" t="s">
        <v>40</v>
      </c>
      <c r="Q281" t="s">
        <v>40</v>
      </c>
      <c r="R281" t="s">
        <v>40</v>
      </c>
      <c r="T281" t="s">
        <v>40</v>
      </c>
      <c r="U281" t="s">
        <v>40</v>
      </c>
      <c r="V281" t="s">
        <v>40</v>
      </c>
      <c r="X281" t="s">
        <v>40</v>
      </c>
      <c r="Y281" s="1">
        <v>43530</v>
      </c>
      <c r="Z281" t="s">
        <v>40</v>
      </c>
      <c r="AA281" t="s">
        <v>444</v>
      </c>
      <c r="AB281">
        <v>3.0176785709999998</v>
      </c>
      <c r="AC281">
        <v>8.4495000000000005</v>
      </c>
      <c r="AD281" s="1">
        <v>43565</v>
      </c>
      <c r="AE281">
        <v>32</v>
      </c>
      <c r="AF281" t="s">
        <v>457</v>
      </c>
      <c r="AG281">
        <v>4</v>
      </c>
      <c r="AH281" t="s">
        <v>440</v>
      </c>
      <c r="AI281">
        <v>5.43</v>
      </c>
      <c r="AJ281" s="1">
        <v>44477</v>
      </c>
      <c r="AK281">
        <v>10051548280</v>
      </c>
      <c r="AL281">
        <v>99520280</v>
      </c>
      <c r="AM281">
        <v>2.7000000000000001E-3</v>
      </c>
      <c r="AN281">
        <v>44.57</v>
      </c>
      <c r="AO281">
        <v>96.37</v>
      </c>
      <c r="AP281">
        <v>91.51</v>
      </c>
      <c r="AQ281" t="s">
        <v>398</v>
      </c>
      <c r="AR281" t="s">
        <v>46</v>
      </c>
      <c r="AS281">
        <v>-3.08538385935343</v>
      </c>
      <c r="AT281" t="s">
        <v>35</v>
      </c>
      <c r="AU281" t="s">
        <v>35</v>
      </c>
      <c r="AV281" t="s">
        <v>403</v>
      </c>
      <c r="AW281" t="s">
        <v>40</v>
      </c>
      <c r="AX281" t="s">
        <v>40</v>
      </c>
      <c r="AY281" t="s">
        <v>40</v>
      </c>
      <c r="AZ281" t="s">
        <v>40</v>
      </c>
      <c r="BA281" t="s">
        <v>40</v>
      </c>
      <c r="BB281" t="s">
        <v>40</v>
      </c>
      <c r="BC281" t="s">
        <v>40</v>
      </c>
      <c r="BD281" s="1" t="s">
        <v>40</v>
      </c>
      <c r="BE281" s="1" t="s">
        <v>40</v>
      </c>
      <c r="BF281" s="1" t="s">
        <v>40</v>
      </c>
      <c r="BG281" s="1" t="s">
        <v>40</v>
      </c>
      <c r="BH281" t="s">
        <v>40</v>
      </c>
      <c r="BI281" s="1" t="s">
        <v>1120</v>
      </c>
      <c r="BL281">
        <v>1</v>
      </c>
      <c r="BQ281" t="s">
        <v>1174</v>
      </c>
      <c r="BR281" t="s">
        <v>40</v>
      </c>
    </row>
    <row r="282" spans="1:70" x14ac:dyDescent="0.25">
      <c r="A282" t="s">
        <v>658</v>
      </c>
      <c r="B282">
        <v>4.7049361772179901E-2</v>
      </c>
      <c r="C282" t="e">
        <v>#N/A</v>
      </c>
      <c r="D282">
        <v>1</v>
      </c>
      <c r="E282">
        <v>3</v>
      </c>
      <c r="F282" s="1" t="s">
        <v>40</v>
      </c>
      <c r="G282" t="s">
        <v>35</v>
      </c>
      <c r="H282" t="s">
        <v>36</v>
      </c>
      <c r="I282" t="s">
        <v>398</v>
      </c>
      <c r="J282" t="s">
        <v>399</v>
      </c>
      <c r="K282">
        <v>2</v>
      </c>
      <c r="L282">
        <v>69</v>
      </c>
      <c r="M282" s="1" t="s">
        <v>40</v>
      </c>
      <c r="N282" t="s">
        <v>40</v>
      </c>
      <c r="O282" t="s">
        <v>40</v>
      </c>
      <c r="Q282" t="s">
        <v>40</v>
      </c>
      <c r="R282" t="s">
        <v>40</v>
      </c>
      <c r="T282" t="s">
        <v>40</v>
      </c>
      <c r="U282" t="s">
        <v>40</v>
      </c>
      <c r="V282" t="s">
        <v>40</v>
      </c>
      <c r="X282" t="s">
        <v>40</v>
      </c>
      <c r="Y282" s="1">
        <v>43530</v>
      </c>
      <c r="Z282" t="s">
        <v>40</v>
      </c>
      <c r="AA282" t="s">
        <v>444</v>
      </c>
      <c r="AB282">
        <v>3.3690000000000002</v>
      </c>
      <c r="AC282">
        <v>10.106999999999999</v>
      </c>
      <c r="AD282" s="1">
        <v>43560</v>
      </c>
      <c r="AE282">
        <v>30</v>
      </c>
      <c r="AF282" t="s">
        <v>449</v>
      </c>
      <c r="AG282">
        <v>4</v>
      </c>
      <c r="AH282" t="s">
        <v>440</v>
      </c>
      <c r="AI282">
        <v>9.01</v>
      </c>
      <c r="AJ282" s="1">
        <v>44477</v>
      </c>
      <c r="AK282">
        <v>8913495228</v>
      </c>
      <c r="AL282">
        <v>88252428</v>
      </c>
      <c r="AM282">
        <v>2.7000000000000001E-3</v>
      </c>
      <c r="AN282">
        <v>42.2</v>
      </c>
      <c r="AO282">
        <v>97.65</v>
      </c>
      <c r="AP282">
        <v>93.71</v>
      </c>
      <c r="AQ282" t="s">
        <v>398</v>
      </c>
      <c r="AR282" t="s">
        <v>53</v>
      </c>
      <c r="AS282">
        <v>-1.3065166686860199</v>
      </c>
      <c r="AT282" t="s">
        <v>35</v>
      </c>
      <c r="AU282" t="s">
        <v>35</v>
      </c>
      <c r="AV282" t="s">
        <v>410</v>
      </c>
      <c r="AW282" t="s">
        <v>40</v>
      </c>
      <c r="AX282" t="s">
        <v>40</v>
      </c>
      <c r="AY282" t="s">
        <v>40</v>
      </c>
      <c r="AZ282" t="s">
        <v>40</v>
      </c>
      <c r="BA282" t="s">
        <v>40</v>
      </c>
      <c r="BB282" t="s">
        <v>40</v>
      </c>
      <c r="BC282" t="s">
        <v>40</v>
      </c>
      <c r="BD282" s="1" t="s">
        <v>40</v>
      </c>
      <c r="BE282" s="1" t="s">
        <v>40</v>
      </c>
      <c r="BF282" s="1" t="s">
        <v>40</v>
      </c>
      <c r="BG282" s="1" t="s">
        <v>40</v>
      </c>
      <c r="BH282" t="s">
        <v>40</v>
      </c>
      <c r="BI282" s="1" t="s">
        <v>1120</v>
      </c>
      <c r="BL282">
        <v>1</v>
      </c>
      <c r="BQ282" t="s">
        <v>1174</v>
      </c>
      <c r="BR282" t="s">
        <v>40</v>
      </c>
    </row>
    <row r="283" spans="1:70" x14ac:dyDescent="0.25">
      <c r="A283" t="s">
        <v>659</v>
      </c>
      <c r="B283">
        <v>2.6486062513917199E-3</v>
      </c>
      <c r="C283" t="e">
        <v>#N/A</v>
      </c>
      <c r="D283">
        <v>1</v>
      </c>
      <c r="E283">
        <v>4.5</v>
      </c>
      <c r="F283" s="1" t="s">
        <v>40</v>
      </c>
      <c r="G283" t="s">
        <v>35</v>
      </c>
      <c r="H283" t="s">
        <v>36</v>
      </c>
      <c r="I283" t="s">
        <v>398</v>
      </c>
      <c r="J283" t="s">
        <v>399</v>
      </c>
      <c r="K283">
        <v>1</v>
      </c>
      <c r="L283">
        <v>55</v>
      </c>
      <c r="M283" s="1" t="s">
        <v>40</v>
      </c>
      <c r="N283" t="s">
        <v>40</v>
      </c>
      <c r="O283" t="s">
        <v>40</v>
      </c>
      <c r="Q283" t="s">
        <v>40</v>
      </c>
      <c r="R283" t="s">
        <v>40</v>
      </c>
      <c r="T283" t="s">
        <v>40</v>
      </c>
      <c r="U283" t="s">
        <v>40</v>
      </c>
      <c r="V283" t="s">
        <v>40</v>
      </c>
      <c r="X283" t="s">
        <v>40</v>
      </c>
      <c r="Y283" s="1">
        <v>43530</v>
      </c>
      <c r="Z283" t="s">
        <v>40</v>
      </c>
      <c r="AA283" t="s">
        <v>444</v>
      </c>
      <c r="AB283">
        <v>12.77766667</v>
      </c>
      <c r="AC283">
        <v>57.499499999999998</v>
      </c>
      <c r="AD283" s="1">
        <v>43560</v>
      </c>
      <c r="AE283">
        <v>30</v>
      </c>
      <c r="AF283" t="s">
        <v>451</v>
      </c>
      <c r="AG283">
        <v>4</v>
      </c>
      <c r="AH283" t="s">
        <v>440</v>
      </c>
      <c r="AI283">
        <v>31.3</v>
      </c>
      <c r="AJ283" s="1">
        <v>44477</v>
      </c>
      <c r="AK283">
        <v>10970541220</v>
      </c>
      <c r="AL283">
        <v>108619220</v>
      </c>
      <c r="AM283">
        <v>1.2999999999999999E-3</v>
      </c>
      <c r="AN283">
        <v>41.21</v>
      </c>
      <c r="AO283">
        <v>97.17</v>
      </c>
      <c r="AP283">
        <v>92.7</v>
      </c>
      <c r="AQ283" t="s">
        <v>398</v>
      </c>
      <c r="AR283" t="s">
        <v>46</v>
      </c>
      <c r="AS283">
        <v>-2.5758307991496099</v>
      </c>
      <c r="AT283" t="s">
        <v>35</v>
      </c>
      <c r="AU283" t="s">
        <v>35</v>
      </c>
      <c r="AV283" t="s">
        <v>403</v>
      </c>
      <c r="AW283" t="s">
        <v>40</v>
      </c>
      <c r="AX283" t="s">
        <v>40</v>
      </c>
      <c r="AY283" t="s">
        <v>40</v>
      </c>
      <c r="AZ283" t="s">
        <v>40</v>
      </c>
      <c r="BA283" t="s">
        <v>40</v>
      </c>
      <c r="BB283" t="s">
        <v>40</v>
      </c>
      <c r="BC283" t="s">
        <v>40</v>
      </c>
      <c r="BD283" s="1" t="s">
        <v>40</v>
      </c>
      <c r="BE283" s="1" t="s">
        <v>40</v>
      </c>
      <c r="BF283" s="1" t="s">
        <v>40</v>
      </c>
      <c r="BG283" s="1" t="s">
        <v>40</v>
      </c>
      <c r="BH283" t="s">
        <v>40</v>
      </c>
      <c r="BI283" s="1" t="s">
        <v>1120</v>
      </c>
      <c r="BL283">
        <v>1</v>
      </c>
      <c r="BQ283" t="s">
        <v>1174</v>
      </c>
      <c r="BR283" t="s">
        <v>40</v>
      </c>
    </row>
    <row r="284" spans="1:70" x14ac:dyDescent="0.25">
      <c r="A284" t="s">
        <v>660</v>
      </c>
      <c r="B284">
        <v>4.4035358364693297E-3</v>
      </c>
      <c r="C284" t="e">
        <v>#N/A</v>
      </c>
      <c r="D284">
        <v>1</v>
      </c>
      <c r="E284">
        <v>4</v>
      </c>
      <c r="F284" s="1" t="s">
        <v>40</v>
      </c>
      <c r="G284" t="s">
        <v>35</v>
      </c>
      <c r="H284" t="s">
        <v>36</v>
      </c>
      <c r="I284" t="s">
        <v>398</v>
      </c>
      <c r="J284" t="s">
        <v>399</v>
      </c>
      <c r="K284">
        <v>2</v>
      </c>
      <c r="L284">
        <v>60</v>
      </c>
      <c r="M284" s="1" t="s">
        <v>40</v>
      </c>
      <c r="N284" t="s">
        <v>40</v>
      </c>
      <c r="O284" t="s">
        <v>40</v>
      </c>
      <c r="Q284" t="s">
        <v>40</v>
      </c>
      <c r="R284" t="s">
        <v>40</v>
      </c>
      <c r="T284" t="s">
        <v>40</v>
      </c>
      <c r="U284" t="s">
        <v>40</v>
      </c>
      <c r="V284" t="s">
        <v>40</v>
      </c>
      <c r="X284" t="s">
        <v>40</v>
      </c>
      <c r="Y284" s="1">
        <v>43530</v>
      </c>
      <c r="Z284" t="s">
        <v>40</v>
      </c>
      <c r="AA284" t="s">
        <v>444</v>
      </c>
      <c r="AB284">
        <v>2.9135</v>
      </c>
      <c r="AC284">
        <v>11.654</v>
      </c>
      <c r="AD284" s="1">
        <v>43560</v>
      </c>
      <c r="AE284">
        <v>30</v>
      </c>
      <c r="AF284" t="s">
        <v>453</v>
      </c>
      <c r="AG284">
        <v>4</v>
      </c>
      <c r="AH284" t="s">
        <v>440</v>
      </c>
      <c r="AI284">
        <v>5.12</v>
      </c>
      <c r="AJ284" s="1">
        <v>44477</v>
      </c>
      <c r="AK284">
        <v>8737770782</v>
      </c>
      <c r="AL284">
        <v>86512582</v>
      </c>
      <c r="AM284">
        <v>1.4E-3</v>
      </c>
      <c r="AN284">
        <v>42.31</v>
      </c>
      <c r="AO284">
        <v>96.45</v>
      </c>
      <c r="AP284">
        <v>91.42</v>
      </c>
      <c r="AQ284" t="s">
        <v>398</v>
      </c>
      <c r="AR284" t="s">
        <v>53</v>
      </c>
      <c r="AS284">
        <v>-2.3542818105221701</v>
      </c>
      <c r="AT284" t="s">
        <v>35</v>
      </c>
      <c r="AU284" t="s">
        <v>35</v>
      </c>
      <c r="AV284" t="s">
        <v>410</v>
      </c>
      <c r="AW284" t="s">
        <v>40</v>
      </c>
      <c r="AX284" t="s">
        <v>40</v>
      </c>
      <c r="AY284" t="s">
        <v>40</v>
      </c>
      <c r="AZ284" t="s">
        <v>40</v>
      </c>
      <c r="BA284" t="s">
        <v>40</v>
      </c>
      <c r="BB284" t="s">
        <v>40</v>
      </c>
      <c r="BC284" t="s">
        <v>40</v>
      </c>
      <c r="BD284" s="1" t="s">
        <v>40</v>
      </c>
      <c r="BE284" s="1" t="s">
        <v>40</v>
      </c>
      <c r="BF284" s="1" t="s">
        <v>40</v>
      </c>
      <c r="BG284" s="1" t="s">
        <v>40</v>
      </c>
      <c r="BH284" t="s">
        <v>40</v>
      </c>
      <c r="BI284" s="1" t="s">
        <v>1120</v>
      </c>
      <c r="BL284">
        <v>1</v>
      </c>
      <c r="BQ284" t="s">
        <v>1174</v>
      </c>
      <c r="BR284" t="s">
        <v>40</v>
      </c>
    </row>
    <row r="285" spans="1:70" x14ac:dyDescent="0.25">
      <c r="A285" t="s">
        <v>661</v>
      </c>
      <c r="B285">
        <v>7.2554209204370203E-3</v>
      </c>
      <c r="C285" t="e">
        <v>#N/A</v>
      </c>
      <c r="D285">
        <v>1</v>
      </c>
      <c r="E285">
        <v>3.8</v>
      </c>
      <c r="F285" s="1" t="s">
        <v>40</v>
      </c>
      <c r="G285" t="s">
        <v>35</v>
      </c>
      <c r="H285" t="s">
        <v>36</v>
      </c>
      <c r="I285" t="s">
        <v>398</v>
      </c>
      <c r="J285" t="s">
        <v>399</v>
      </c>
      <c r="K285">
        <v>2</v>
      </c>
      <c r="L285">
        <v>56</v>
      </c>
      <c r="M285" s="1" t="s">
        <v>40</v>
      </c>
      <c r="N285" t="s">
        <v>40</v>
      </c>
      <c r="O285" t="s">
        <v>40</v>
      </c>
      <c r="Q285" t="s">
        <v>40</v>
      </c>
      <c r="R285" t="s">
        <v>40</v>
      </c>
      <c r="T285" t="s">
        <v>40</v>
      </c>
      <c r="U285" t="s">
        <v>40</v>
      </c>
      <c r="V285" t="s">
        <v>40</v>
      </c>
      <c r="X285" t="s">
        <v>40</v>
      </c>
      <c r="Y285" s="1">
        <v>43530</v>
      </c>
      <c r="Z285" t="s">
        <v>40</v>
      </c>
      <c r="AA285" t="s">
        <v>444</v>
      </c>
      <c r="AB285">
        <v>2.241973684</v>
      </c>
      <c r="AC285">
        <v>8.5195000000000007</v>
      </c>
      <c r="AD285" s="1">
        <v>43560</v>
      </c>
      <c r="AE285">
        <v>30</v>
      </c>
      <c r="AF285" t="s">
        <v>455</v>
      </c>
      <c r="AG285">
        <v>4</v>
      </c>
      <c r="AH285" t="s">
        <v>440</v>
      </c>
      <c r="AI285">
        <v>7.36</v>
      </c>
      <c r="AJ285" s="1">
        <v>44477</v>
      </c>
      <c r="AK285">
        <v>10761776644</v>
      </c>
      <c r="AL285">
        <v>106552244</v>
      </c>
      <c r="AM285">
        <v>2.5999999999999999E-3</v>
      </c>
      <c r="AN285">
        <v>42.84</v>
      </c>
      <c r="AO285">
        <v>97.05</v>
      </c>
      <c r="AP285">
        <v>92.58</v>
      </c>
      <c r="AQ285" t="s">
        <v>398</v>
      </c>
      <c r="AR285" t="s">
        <v>53</v>
      </c>
      <c r="AS285">
        <v>-2.1361749113295199</v>
      </c>
      <c r="AT285" t="s">
        <v>35</v>
      </c>
      <c r="AU285" t="s">
        <v>35</v>
      </c>
      <c r="AV285" t="s">
        <v>410</v>
      </c>
      <c r="AW285" t="s">
        <v>40</v>
      </c>
      <c r="AX285" t="s">
        <v>40</v>
      </c>
      <c r="AY285" t="s">
        <v>40</v>
      </c>
      <c r="AZ285" t="s">
        <v>40</v>
      </c>
      <c r="BA285" t="s">
        <v>40</v>
      </c>
      <c r="BB285" t="s">
        <v>40</v>
      </c>
      <c r="BC285" t="s">
        <v>40</v>
      </c>
      <c r="BD285" s="1" t="s">
        <v>40</v>
      </c>
      <c r="BE285" s="1" t="s">
        <v>40</v>
      </c>
      <c r="BF285" s="1" t="s">
        <v>40</v>
      </c>
      <c r="BG285" s="1" t="s">
        <v>40</v>
      </c>
      <c r="BH285" t="s">
        <v>40</v>
      </c>
      <c r="BI285" s="1" t="s">
        <v>1120</v>
      </c>
      <c r="BL285">
        <v>1</v>
      </c>
      <c r="BQ285" t="s">
        <v>1174</v>
      </c>
      <c r="BR285" t="s">
        <v>40</v>
      </c>
    </row>
    <row r="286" spans="1:70" x14ac:dyDescent="0.25">
      <c r="A286" t="s">
        <v>662</v>
      </c>
      <c r="B286">
        <v>2.03041360583493E-3</v>
      </c>
      <c r="C286" t="e">
        <v>#N/A</v>
      </c>
      <c r="D286">
        <v>1</v>
      </c>
      <c r="E286">
        <v>2.6</v>
      </c>
      <c r="F286" s="1" t="s">
        <v>40</v>
      </c>
      <c r="G286" t="s">
        <v>35</v>
      </c>
      <c r="H286" t="s">
        <v>36</v>
      </c>
      <c r="I286" t="s">
        <v>398</v>
      </c>
      <c r="J286" t="s">
        <v>399</v>
      </c>
      <c r="K286">
        <v>2</v>
      </c>
      <c r="L286">
        <v>51</v>
      </c>
      <c r="M286" s="1" t="s">
        <v>40</v>
      </c>
      <c r="N286" t="s">
        <v>40</v>
      </c>
      <c r="O286" t="s">
        <v>40</v>
      </c>
      <c r="Q286" t="s">
        <v>40</v>
      </c>
      <c r="R286" t="s">
        <v>40</v>
      </c>
      <c r="T286" t="s">
        <v>40</v>
      </c>
      <c r="U286" t="s">
        <v>40</v>
      </c>
      <c r="V286" t="s">
        <v>40</v>
      </c>
      <c r="X286" t="s">
        <v>40</v>
      </c>
      <c r="Y286" s="1">
        <v>43530</v>
      </c>
      <c r="Z286" t="s">
        <v>40</v>
      </c>
      <c r="AA286" t="s">
        <v>444</v>
      </c>
      <c r="AB286">
        <v>4.8298076920000002</v>
      </c>
      <c r="AC286">
        <v>12.557499999999999</v>
      </c>
      <c r="AD286" s="1">
        <v>43560</v>
      </c>
      <c r="AE286">
        <v>30</v>
      </c>
      <c r="AF286" t="s">
        <v>457</v>
      </c>
      <c r="AG286">
        <v>4</v>
      </c>
      <c r="AH286" t="s">
        <v>440</v>
      </c>
      <c r="AI286">
        <v>8.9700000000000006</v>
      </c>
      <c r="AJ286" s="1">
        <v>44477</v>
      </c>
      <c r="AK286">
        <v>10696096142</v>
      </c>
      <c r="AL286">
        <v>105901942</v>
      </c>
      <c r="AM286">
        <v>1.2999999999999999E-3</v>
      </c>
      <c r="AN286">
        <v>42.12</v>
      </c>
      <c r="AO286">
        <v>96.68</v>
      </c>
      <c r="AP286">
        <v>92.01</v>
      </c>
      <c r="AQ286" t="s">
        <v>398</v>
      </c>
      <c r="AR286" t="s">
        <v>53</v>
      </c>
      <c r="AS286">
        <v>-2.6915327911798101</v>
      </c>
      <c r="AT286" t="s">
        <v>35</v>
      </c>
      <c r="AU286" t="s">
        <v>35</v>
      </c>
      <c r="AV286" t="s">
        <v>410</v>
      </c>
      <c r="AW286" t="s">
        <v>40</v>
      </c>
      <c r="AX286" t="s">
        <v>40</v>
      </c>
      <c r="AY286" t="s">
        <v>40</v>
      </c>
      <c r="AZ286" t="s">
        <v>40</v>
      </c>
      <c r="BA286" t="s">
        <v>40</v>
      </c>
      <c r="BB286" t="s">
        <v>40</v>
      </c>
      <c r="BC286" t="s">
        <v>40</v>
      </c>
      <c r="BD286" s="1" t="s">
        <v>40</v>
      </c>
      <c r="BE286" s="1" t="s">
        <v>40</v>
      </c>
      <c r="BF286" s="1" t="s">
        <v>40</v>
      </c>
      <c r="BG286" s="1" t="s">
        <v>40</v>
      </c>
      <c r="BH286" t="s">
        <v>40</v>
      </c>
      <c r="BI286" s="1" t="s">
        <v>1120</v>
      </c>
      <c r="BL286">
        <v>1</v>
      </c>
      <c r="BQ286" t="s">
        <v>1174</v>
      </c>
      <c r="BR286" t="s">
        <v>40</v>
      </c>
    </row>
    <row r="287" spans="1:70" x14ac:dyDescent="0.25">
      <c r="A287" t="s">
        <v>663</v>
      </c>
      <c r="B287">
        <v>1.13049653264008E-3</v>
      </c>
      <c r="C287" t="e">
        <v>#N/A</v>
      </c>
      <c r="D287">
        <v>1</v>
      </c>
      <c r="E287">
        <v>3.7</v>
      </c>
      <c r="F287" s="1" t="s">
        <v>40</v>
      </c>
      <c r="G287" t="s">
        <v>35</v>
      </c>
      <c r="H287" t="s">
        <v>36</v>
      </c>
      <c r="I287" t="s">
        <v>398</v>
      </c>
      <c r="J287" t="s">
        <v>399</v>
      </c>
      <c r="K287">
        <v>2</v>
      </c>
      <c r="L287">
        <v>63</v>
      </c>
      <c r="M287" s="1" t="s">
        <v>40</v>
      </c>
      <c r="N287" t="s">
        <v>40</v>
      </c>
      <c r="O287" t="s">
        <v>40</v>
      </c>
      <c r="Q287" t="s">
        <v>40</v>
      </c>
      <c r="R287" t="s">
        <v>40</v>
      </c>
      <c r="T287" t="s">
        <v>40</v>
      </c>
      <c r="U287" t="s">
        <v>40</v>
      </c>
      <c r="V287" t="s">
        <v>40</v>
      </c>
      <c r="X287" t="s">
        <v>40</v>
      </c>
      <c r="Y287" s="1">
        <v>43530</v>
      </c>
      <c r="Z287" t="s">
        <v>40</v>
      </c>
      <c r="AA287" t="s">
        <v>444</v>
      </c>
      <c r="AB287">
        <v>4.2841891890000001</v>
      </c>
      <c r="AC287">
        <v>15.8515</v>
      </c>
      <c r="AD287" s="1">
        <v>43560</v>
      </c>
      <c r="AE287">
        <v>30</v>
      </c>
      <c r="AF287" t="s">
        <v>459</v>
      </c>
      <c r="AG287">
        <v>4</v>
      </c>
      <c r="AH287" t="s">
        <v>440</v>
      </c>
      <c r="AI287">
        <v>12.19</v>
      </c>
      <c r="AJ287" s="1">
        <v>44477</v>
      </c>
      <c r="AK287">
        <v>10317043142</v>
      </c>
      <c r="AL287">
        <v>102148942</v>
      </c>
      <c r="AM287">
        <v>2.5999999999999999E-3</v>
      </c>
      <c r="AN287">
        <v>43.37</v>
      </c>
      <c r="AO287">
        <v>96.68</v>
      </c>
      <c r="AP287">
        <v>92.26</v>
      </c>
      <c r="AQ287" t="s">
        <v>398</v>
      </c>
      <c r="AR287" t="s">
        <v>53</v>
      </c>
      <c r="AS287">
        <v>-2.9462395192122499</v>
      </c>
      <c r="AT287" t="s">
        <v>35</v>
      </c>
      <c r="AU287" t="s">
        <v>35</v>
      </c>
      <c r="AV287" t="s">
        <v>410</v>
      </c>
      <c r="AW287" t="s">
        <v>40</v>
      </c>
      <c r="AX287" t="s">
        <v>40</v>
      </c>
      <c r="AY287" t="s">
        <v>40</v>
      </c>
      <c r="AZ287" t="s">
        <v>40</v>
      </c>
      <c r="BA287" t="s">
        <v>40</v>
      </c>
      <c r="BB287" t="s">
        <v>40</v>
      </c>
      <c r="BC287" t="s">
        <v>40</v>
      </c>
      <c r="BD287" s="1" t="s">
        <v>40</v>
      </c>
      <c r="BE287" s="1" t="s">
        <v>40</v>
      </c>
      <c r="BF287" s="1" t="s">
        <v>40</v>
      </c>
      <c r="BG287" s="1" t="s">
        <v>40</v>
      </c>
      <c r="BH287" t="s">
        <v>40</v>
      </c>
      <c r="BI287" s="1" t="s">
        <v>1120</v>
      </c>
      <c r="BL287">
        <v>1</v>
      </c>
      <c r="BQ287" t="s">
        <v>1174</v>
      </c>
      <c r="BR287" t="s">
        <v>40</v>
      </c>
    </row>
    <row r="288" spans="1:70" x14ac:dyDescent="0.25">
      <c r="A288" t="s">
        <v>664</v>
      </c>
      <c r="B288">
        <v>2.34871662967477E-2</v>
      </c>
      <c r="C288" t="e">
        <v>#N/A</v>
      </c>
      <c r="D288">
        <v>1</v>
      </c>
      <c r="E288">
        <v>3.9</v>
      </c>
      <c r="F288" s="1" t="s">
        <v>40</v>
      </c>
      <c r="G288" t="s">
        <v>35</v>
      </c>
      <c r="H288" t="s">
        <v>36</v>
      </c>
      <c r="I288" t="s">
        <v>398</v>
      </c>
      <c r="J288" t="s">
        <v>399</v>
      </c>
      <c r="K288">
        <v>1</v>
      </c>
      <c r="L288">
        <v>60</v>
      </c>
      <c r="M288" s="1" t="s">
        <v>40</v>
      </c>
      <c r="N288" t="s">
        <v>40</v>
      </c>
      <c r="O288" t="s">
        <v>40</v>
      </c>
      <c r="Q288" t="s">
        <v>40</v>
      </c>
      <c r="R288" t="s">
        <v>40</v>
      </c>
      <c r="T288" t="s">
        <v>40</v>
      </c>
      <c r="U288" t="s">
        <v>40</v>
      </c>
      <c r="V288" t="s">
        <v>40</v>
      </c>
      <c r="X288" t="s">
        <v>40</v>
      </c>
      <c r="Y288" s="1">
        <v>43530</v>
      </c>
      <c r="Z288" t="s">
        <v>40</v>
      </c>
      <c r="AA288" t="s">
        <v>444</v>
      </c>
      <c r="AB288">
        <v>7.5305128210000003</v>
      </c>
      <c r="AC288">
        <v>29.369</v>
      </c>
      <c r="AD288" s="1">
        <v>43560</v>
      </c>
      <c r="AE288">
        <v>30</v>
      </c>
      <c r="AF288" t="s">
        <v>461</v>
      </c>
      <c r="AG288">
        <v>4</v>
      </c>
      <c r="AH288" t="s">
        <v>440</v>
      </c>
      <c r="AI288">
        <v>14.03</v>
      </c>
      <c r="AJ288" s="1">
        <v>44477</v>
      </c>
      <c r="AK288">
        <v>9569476896</v>
      </c>
      <c r="AL288">
        <v>94747296</v>
      </c>
      <c r="AM288">
        <v>2.5999999999999999E-3</v>
      </c>
      <c r="AN288">
        <v>42.39</v>
      </c>
      <c r="AO288">
        <v>97.36</v>
      </c>
      <c r="AP288">
        <v>93.25</v>
      </c>
      <c r="AQ288" t="s">
        <v>398</v>
      </c>
      <c r="AR288" t="s">
        <v>46</v>
      </c>
      <c r="AS288">
        <v>-1.6188473325838</v>
      </c>
      <c r="AT288" t="s">
        <v>35</v>
      </c>
      <c r="AU288" t="s">
        <v>35</v>
      </c>
      <c r="AV288" t="s">
        <v>403</v>
      </c>
      <c r="AW288" t="s">
        <v>40</v>
      </c>
      <c r="AX288" t="s">
        <v>40</v>
      </c>
      <c r="AY288" t="s">
        <v>40</v>
      </c>
      <c r="AZ288" t="s">
        <v>40</v>
      </c>
      <c r="BA288" t="s">
        <v>40</v>
      </c>
      <c r="BB288" t="s">
        <v>40</v>
      </c>
      <c r="BC288" t="s">
        <v>40</v>
      </c>
      <c r="BD288" s="1" t="s">
        <v>40</v>
      </c>
      <c r="BE288" s="1" t="s">
        <v>40</v>
      </c>
      <c r="BF288" s="1" t="s">
        <v>40</v>
      </c>
      <c r="BG288" s="1" t="s">
        <v>40</v>
      </c>
      <c r="BH288" t="s">
        <v>40</v>
      </c>
      <c r="BI288" s="1" t="s">
        <v>1120</v>
      </c>
      <c r="BL288">
        <v>1</v>
      </c>
      <c r="BQ288" t="s">
        <v>1174</v>
      </c>
      <c r="BR288" t="s">
        <v>40</v>
      </c>
    </row>
    <row r="289" spans="1:70" x14ac:dyDescent="0.25">
      <c r="A289" t="s">
        <v>665</v>
      </c>
      <c r="B289">
        <v>1.5718565250018601E-3</v>
      </c>
      <c r="C289" t="e">
        <v>#N/A</v>
      </c>
      <c r="D289">
        <v>1</v>
      </c>
      <c r="E289">
        <v>3.7</v>
      </c>
      <c r="F289" s="1" t="s">
        <v>40</v>
      </c>
      <c r="G289" t="s">
        <v>35</v>
      </c>
      <c r="H289" t="s">
        <v>36</v>
      </c>
      <c r="I289" t="s">
        <v>398</v>
      </c>
      <c r="J289" t="s">
        <v>399</v>
      </c>
      <c r="K289">
        <v>1</v>
      </c>
      <c r="L289">
        <v>51</v>
      </c>
      <c r="M289" s="1" t="s">
        <v>40</v>
      </c>
      <c r="N289" t="s">
        <v>40</v>
      </c>
      <c r="O289" t="s">
        <v>40</v>
      </c>
      <c r="Q289" t="s">
        <v>40</v>
      </c>
      <c r="R289" t="s">
        <v>40</v>
      </c>
      <c r="T289" t="s">
        <v>40</v>
      </c>
      <c r="U289" t="s">
        <v>40</v>
      </c>
      <c r="V289" t="s">
        <v>40</v>
      </c>
      <c r="X289" t="s">
        <v>40</v>
      </c>
      <c r="Y289" s="1">
        <v>43530</v>
      </c>
      <c r="Z289" t="s">
        <v>40</v>
      </c>
      <c r="AA289" t="s">
        <v>444</v>
      </c>
      <c r="AB289">
        <v>1.9525675680000001</v>
      </c>
      <c r="AC289">
        <v>7.2244999999999999</v>
      </c>
      <c r="AD289" s="1">
        <v>43560</v>
      </c>
      <c r="AE289">
        <v>30</v>
      </c>
      <c r="AF289" t="s">
        <v>463</v>
      </c>
      <c r="AG289">
        <v>4</v>
      </c>
      <c r="AH289" t="s">
        <v>440</v>
      </c>
      <c r="AI289">
        <v>4.95</v>
      </c>
      <c r="AJ289" s="1">
        <v>44477</v>
      </c>
      <c r="AK289">
        <v>9121717838</v>
      </c>
      <c r="AL289">
        <v>90314038</v>
      </c>
      <c r="AM289">
        <v>1.2999999999999999E-3</v>
      </c>
      <c r="AN289">
        <v>43.37</v>
      </c>
      <c r="AO289">
        <v>95.75</v>
      </c>
      <c r="AP289">
        <v>90.73</v>
      </c>
      <c r="AQ289" t="s">
        <v>398</v>
      </c>
      <c r="AR289" t="s">
        <v>46</v>
      </c>
      <c r="AS289">
        <v>-2.8029039120737198</v>
      </c>
      <c r="AT289" t="s">
        <v>35</v>
      </c>
      <c r="AU289" t="s">
        <v>35</v>
      </c>
      <c r="AV289" t="s">
        <v>403</v>
      </c>
      <c r="AW289" t="s">
        <v>40</v>
      </c>
      <c r="AX289" t="s">
        <v>40</v>
      </c>
      <c r="AY289" t="s">
        <v>40</v>
      </c>
      <c r="AZ289" t="s">
        <v>40</v>
      </c>
      <c r="BA289" t="s">
        <v>40</v>
      </c>
      <c r="BB289" t="s">
        <v>40</v>
      </c>
      <c r="BC289" t="s">
        <v>40</v>
      </c>
      <c r="BD289" s="1" t="s">
        <v>40</v>
      </c>
      <c r="BE289" s="1" t="s">
        <v>40</v>
      </c>
      <c r="BF289" s="1" t="s">
        <v>40</v>
      </c>
      <c r="BG289" s="1" t="s">
        <v>40</v>
      </c>
      <c r="BH289" t="s">
        <v>40</v>
      </c>
      <c r="BI289" s="1" t="s">
        <v>1120</v>
      </c>
      <c r="BL289">
        <v>1</v>
      </c>
      <c r="BQ289" t="s">
        <v>1174</v>
      </c>
      <c r="BR289" t="s">
        <v>40</v>
      </c>
    </row>
    <row r="290" spans="1:70" x14ac:dyDescent="0.25">
      <c r="A290" t="s">
        <v>666</v>
      </c>
      <c r="B290" s="3">
        <v>7.6425371343333997E-4</v>
      </c>
      <c r="C290" t="e">
        <v>#N/A</v>
      </c>
      <c r="D290">
        <v>1</v>
      </c>
      <c r="E290">
        <v>3.9</v>
      </c>
      <c r="F290" s="1" t="s">
        <v>40</v>
      </c>
      <c r="G290" t="s">
        <v>35</v>
      </c>
      <c r="H290" t="s">
        <v>36</v>
      </c>
      <c r="I290" t="s">
        <v>398</v>
      </c>
      <c r="J290" t="s">
        <v>399</v>
      </c>
      <c r="K290">
        <v>1</v>
      </c>
      <c r="L290">
        <v>67</v>
      </c>
      <c r="M290" s="1" t="s">
        <v>40</v>
      </c>
      <c r="N290" t="s">
        <v>40</v>
      </c>
      <c r="O290" t="s">
        <v>40</v>
      </c>
      <c r="Q290" t="s">
        <v>40</v>
      </c>
      <c r="R290" t="s">
        <v>40</v>
      </c>
      <c r="T290" t="s">
        <v>40</v>
      </c>
      <c r="U290" t="s">
        <v>40</v>
      </c>
      <c r="V290" t="s">
        <v>40</v>
      </c>
      <c r="X290" t="s">
        <v>40</v>
      </c>
      <c r="Y290" s="1">
        <v>43530</v>
      </c>
      <c r="Z290" t="s">
        <v>40</v>
      </c>
      <c r="AA290" t="s">
        <v>444</v>
      </c>
      <c r="AB290">
        <v>3.0408974359999998</v>
      </c>
      <c r="AC290">
        <v>11.859500000000001</v>
      </c>
      <c r="AD290" s="1">
        <v>43565</v>
      </c>
      <c r="AE290">
        <v>32</v>
      </c>
      <c r="AF290" t="s">
        <v>459</v>
      </c>
      <c r="AG290">
        <v>4</v>
      </c>
      <c r="AH290" t="s">
        <v>440</v>
      </c>
      <c r="AI290">
        <v>8.8699999999999992</v>
      </c>
      <c r="AJ290" s="1">
        <v>44477</v>
      </c>
      <c r="AK290">
        <v>10134704408</v>
      </c>
      <c r="AL290">
        <v>100343608</v>
      </c>
      <c r="AM290">
        <v>2.5999999999999999E-3</v>
      </c>
      <c r="AN290">
        <v>42.56</v>
      </c>
      <c r="AO290">
        <v>97.1</v>
      </c>
      <c r="AP290">
        <v>93.05</v>
      </c>
      <c r="AQ290" t="s">
        <v>398</v>
      </c>
      <c r="AR290" t="s">
        <v>46</v>
      </c>
      <c r="AS290">
        <v>-3.1164304043353801</v>
      </c>
      <c r="AT290" t="s">
        <v>35</v>
      </c>
      <c r="AU290" t="s">
        <v>35</v>
      </c>
      <c r="AV290" t="s">
        <v>403</v>
      </c>
      <c r="AW290" t="s">
        <v>40</v>
      </c>
      <c r="AX290" t="s">
        <v>40</v>
      </c>
      <c r="AY290" t="s">
        <v>40</v>
      </c>
      <c r="AZ290" t="s">
        <v>40</v>
      </c>
      <c r="BA290" t="s">
        <v>40</v>
      </c>
      <c r="BB290" t="s">
        <v>40</v>
      </c>
      <c r="BC290" t="s">
        <v>40</v>
      </c>
      <c r="BD290" s="1" t="s">
        <v>40</v>
      </c>
      <c r="BE290" s="1" t="s">
        <v>40</v>
      </c>
      <c r="BF290" s="1" t="s">
        <v>40</v>
      </c>
      <c r="BG290" s="1" t="s">
        <v>40</v>
      </c>
      <c r="BH290" t="s">
        <v>40</v>
      </c>
      <c r="BI290" s="1" t="s">
        <v>1120</v>
      </c>
      <c r="BL290">
        <v>1</v>
      </c>
      <c r="BQ290" t="s">
        <v>1174</v>
      </c>
      <c r="BR290" t="s">
        <v>40</v>
      </c>
    </row>
    <row r="291" spans="1:70" x14ac:dyDescent="0.25">
      <c r="A291" t="s">
        <v>667</v>
      </c>
      <c r="B291">
        <v>9.7113603664280897E-3</v>
      </c>
      <c r="C291" t="e">
        <v>#N/A</v>
      </c>
      <c r="D291">
        <v>1</v>
      </c>
      <c r="E291">
        <v>4</v>
      </c>
      <c r="F291" s="1" t="s">
        <v>40</v>
      </c>
      <c r="G291" t="s">
        <v>35</v>
      </c>
      <c r="H291" t="s">
        <v>36</v>
      </c>
      <c r="I291" t="s">
        <v>398</v>
      </c>
      <c r="J291" t="s">
        <v>399</v>
      </c>
      <c r="K291">
        <v>1</v>
      </c>
      <c r="L291">
        <v>60</v>
      </c>
      <c r="M291" s="1" t="s">
        <v>40</v>
      </c>
      <c r="N291" t="s">
        <v>40</v>
      </c>
      <c r="O291" t="s">
        <v>40</v>
      </c>
      <c r="Q291" t="s">
        <v>40</v>
      </c>
      <c r="R291" t="s">
        <v>40</v>
      </c>
      <c r="T291" t="s">
        <v>40</v>
      </c>
      <c r="U291" t="s">
        <v>40</v>
      </c>
      <c r="V291" t="s">
        <v>40</v>
      </c>
      <c r="X291" t="s">
        <v>40</v>
      </c>
      <c r="Y291" s="1">
        <v>43530</v>
      </c>
      <c r="Z291" t="s">
        <v>40</v>
      </c>
      <c r="AA291" t="s">
        <v>444</v>
      </c>
      <c r="AB291">
        <v>2.8848750000000001</v>
      </c>
      <c r="AC291">
        <v>11.5395</v>
      </c>
      <c r="AD291" s="1">
        <v>43565</v>
      </c>
      <c r="AE291">
        <v>32</v>
      </c>
      <c r="AF291" t="s">
        <v>461</v>
      </c>
      <c r="AG291">
        <v>4</v>
      </c>
      <c r="AH291" t="s">
        <v>440</v>
      </c>
      <c r="AI291">
        <v>8.67</v>
      </c>
      <c r="AJ291" s="1">
        <v>44477</v>
      </c>
      <c r="AK291">
        <v>9113173238</v>
      </c>
      <c r="AL291">
        <v>90229438</v>
      </c>
      <c r="AM291">
        <v>1.6000000000000001E-3</v>
      </c>
      <c r="AN291">
        <v>43</v>
      </c>
      <c r="AO291">
        <v>95.94</v>
      </c>
      <c r="AP291">
        <v>91.14</v>
      </c>
      <c r="AQ291" t="s">
        <v>398</v>
      </c>
      <c r="AR291" t="s">
        <v>46</v>
      </c>
      <c r="AS291">
        <v>-2.00848172685216</v>
      </c>
      <c r="AT291" t="s">
        <v>35</v>
      </c>
      <c r="AU291" t="s">
        <v>35</v>
      </c>
      <c r="AV291" t="s">
        <v>403</v>
      </c>
      <c r="AW291" t="s">
        <v>40</v>
      </c>
      <c r="AX291" t="s">
        <v>40</v>
      </c>
      <c r="AY291" t="s">
        <v>40</v>
      </c>
      <c r="AZ291" t="s">
        <v>40</v>
      </c>
      <c r="BA291" t="s">
        <v>40</v>
      </c>
      <c r="BB291" t="s">
        <v>40</v>
      </c>
      <c r="BC291" t="s">
        <v>40</v>
      </c>
      <c r="BD291" s="1" t="s">
        <v>40</v>
      </c>
      <c r="BE291" s="1" t="s">
        <v>40</v>
      </c>
      <c r="BF291" s="1" t="s">
        <v>40</v>
      </c>
      <c r="BG291" s="1" t="s">
        <v>40</v>
      </c>
      <c r="BH291" t="s">
        <v>40</v>
      </c>
      <c r="BI291" s="1" t="s">
        <v>1120</v>
      </c>
      <c r="BL291">
        <v>1</v>
      </c>
      <c r="BQ291" t="s">
        <v>1174</v>
      </c>
      <c r="BR291" t="s">
        <v>40</v>
      </c>
    </row>
    <row r="292" spans="1:70" x14ac:dyDescent="0.25">
      <c r="A292" t="s">
        <v>668</v>
      </c>
      <c r="B292">
        <v>1.9596133810230901E-2</v>
      </c>
      <c r="C292" t="e">
        <v>#N/A</v>
      </c>
      <c r="D292">
        <v>1</v>
      </c>
      <c r="E292">
        <v>3.8</v>
      </c>
      <c r="F292" s="1" t="s">
        <v>40</v>
      </c>
      <c r="G292" t="s">
        <v>35</v>
      </c>
      <c r="H292" t="s">
        <v>36</v>
      </c>
      <c r="I292" t="s">
        <v>398</v>
      </c>
      <c r="J292" t="s">
        <v>399</v>
      </c>
      <c r="K292">
        <v>2</v>
      </c>
      <c r="L292">
        <v>51</v>
      </c>
      <c r="M292" s="1" t="s">
        <v>40</v>
      </c>
      <c r="N292" t="s">
        <v>40</v>
      </c>
      <c r="O292" t="s">
        <v>40</v>
      </c>
      <c r="Q292" t="s">
        <v>40</v>
      </c>
      <c r="R292" t="s">
        <v>40</v>
      </c>
      <c r="T292" t="s">
        <v>40</v>
      </c>
      <c r="U292" t="s">
        <v>40</v>
      </c>
      <c r="V292" t="s">
        <v>40</v>
      </c>
      <c r="X292" t="s">
        <v>40</v>
      </c>
      <c r="Y292" s="1">
        <v>43530</v>
      </c>
      <c r="Z292" t="s">
        <v>40</v>
      </c>
      <c r="AA292" t="s">
        <v>444</v>
      </c>
      <c r="AB292">
        <v>10.253684209999999</v>
      </c>
      <c r="AC292">
        <v>38.963999999999999</v>
      </c>
      <c r="AD292" s="1">
        <v>43565</v>
      </c>
      <c r="AE292">
        <v>32</v>
      </c>
      <c r="AF292" t="s">
        <v>463</v>
      </c>
      <c r="AG292">
        <v>4</v>
      </c>
      <c r="AH292" t="s">
        <v>440</v>
      </c>
      <c r="AI292">
        <v>17.309999999999999</v>
      </c>
      <c r="AJ292" s="1">
        <v>44477</v>
      </c>
      <c r="AK292">
        <v>10228315854</v>
      </c>
      <c r="AL292">
        <v>101270454</v>
      </c>
      <c r="AM292">
        <v>5.1000000000000004E-3</v>
      </c>
      <c r="AN292">
        <v>41.98</v>
      </c>
      <c r="AO292">
        <v>96.68</v>
      </c>
      <c r="AP292">
        <v>91.26</v>
      </c>
      <c r="AQ292" t="s">
        <v>398</v>
      </c>
      <c r="AR292" t="s">
        <v>53</v>
      </c>
      <c r="AS292">
        <v>-1.6992346188784799</v>
      </c>
      <c r="AT292" t="s">
        <v>35</v>
      </c>
      <c r="AU292" t="s">
        <v>35</v>
      </c>
      <c r="AV292" t="s">
        <v>410</v>
      </c>
      <c r="AW292" t="s">
        <v>40</v>
      </c>
      <c r="AX292" t="s">
        <v>40</v>
      </c>
      <c r="AY292" t="s">
        <v>40</v>
      </c>
      <c r="AZ292" t="s">
        <v>40</v>
      </c>
      <c r="BA292" t="s">
        <v>40</v>
      </c>
      <c r="BB292" t="s">
        <v>40</v>
      </c>
      <c r="BC292" t="s">
        <v>40</v>
      </c>
      <c r="BD292" s="1" t="s">
        <v>40</v>
      </c>
      <c r="BE292" s="1" t="s">
        <v>40</v>
      </c>
      <c r="BF292" s="1" t="s">
        <v>40</v>
      </c>
      <c r="BG292" s="1" t="s">
        <v>40</v>
      </c>
      <c r="BH292" t="s">
        <v>40</v>
      </c>
      <c r="BI292" s="1" t="s">
        <v>1120</v>
      </c>
      <c r="BL292">
        <v>1</v>
      </c>
      <c r="BQ292" t="s">
        <v>1174</v>
      </c>
      <c r="BR292" t="s">
        <v>40</v>
      </c>
    </row>
    <row r="293" spans="1:70" x14ac:dyDescent="0.25">
      <c r="A293" t="s">
        <v>669</v>
      </c>
      <c r="B293" s="3">
        <v>7.2377366962349398E-5</v>
      </c>
      <c r="C293" t="e">
        <v>#N/A</v>
      </c>
      <c r="D293">
        <v>1</v>
      </c>
      <c r="E293">
        <v>4.5</v>
      </c>
      <c r="F293" s="1" t="s">
        <v>40</v>
      </c>
      <c r="G293" t="s">
        <v>35</v>
      </c>
      <c r="H293" t="s">
        <v>36</v>
      </c>
      <c r="I293" t="s">
        <v>398</v>
      </c>
      <c r="J293" t="s">
        <v>399</v>
      </c>
      <c r="K293">
        <v>1</v>
      </c>
      <c r="L293">
        <v>54</v>
      </c>
      <c r="M293" s="1" t="s">
        <v>40</v>
      </c>
      <c r="N293" t="s">
        <v>40</v>
      </c>
      <c r="O293" t="s">
        <v>40</v>
      </c>
      <c r="Q293" t="s">
        <v>40</v>
      </c>
      <c r="R293" t="s">
        <v>40</v>
      </c>
      <c r="T293" t="s">
        <v>40</v>
      </c>
      <c r="U293" t="s">
        <v>40</v>
      </c>
      <c r="V293" t="s">
        <v>40</v>
      </c>
      <c r="X293" t="s">
        <v>40</v>
      </c>
      <c r="Y293" s="1">
        <v>43531</v>
      </c>
      <c r="Z293" t="s">
        <v>40</v>
      </c>
      <c r="AA293" t="s">
        <v>444</v>
      </c>
      <c r="AB293">
        <v>4.3194444440000002</v>
      </c>
      <c r="AC293">
        <v>19.4375</v>
      </c>
      <c r="AD293" s="1">
        <v>43568</v>
      </c>
      <c r="AE293">
        <v>0</v>
      </c>
      <c r="AF293">
        <v>0</v>
      </c>
      <c r="AG293">
        <v>4</v>
      </c>
      <c r="AH293" t="s">
        <v>440</v>
      </c>
      <c r="AI293">
        <v>23.87</v>
      </c>
      <c r="AJ293" s="1">
        <v>44551</v>
      </c>
      <c r="AK293">
        <v>10427976896</v>
      </c>
      <c r="AL293">
        <v>103247296</v>
      </c>
      <c r="AM293">
        <v>42.25</v>
      </c>
      <c r="AN293">
        <v>57.75</v>
      </c>
      <c r="AO293">
        <v>97.3</v>
      </c>
      <c r="AP293">
        <v>93.27</v>
      </c>
      <c r="AQ293" t="s">
        <v>398</v>
      </c>
      <c r="AR293" t="s">
        <v>46</v>
      </c>
      <c r="AS293">
        <v>-4.1403657860392498</v>
      </c>
      <c r="AT293" t="s">
        <v>35</v>
      </c>
      <c r="AU293" t="s">
        <v>35</v>
      </c>
      <c r="AV293" t="s">
        <v>403</v>
      </c>
      <c r="AW293" t="s">
        <v>40</v>
      </c>
      <c r="AX293" t="s">
        <v>40</v>
      </c>
      <c r="AY293" t="s">
        <v>40</v>
      </c>
      <c r="AZ293" t="s">
        <v>40</v>
      </c>
      <c r="BA293" t="s">
        <v>40</v>
      </c>
      <c r="BB293" t="s">
        <v>40</v>
      </c>
      <c r="BC293" t="s">
        <v>40</v>
      </c>
      <c r="BD293" s="1" t="s">
        <v>40</v>
      </c>
      <c r="BE293" s="1" t="s">
        <v>40</v>
      </c>
      <c r="BF293" s="1" t="s">
        <v>40</v>
      </c>
      <c r="BG293" s="1" t="s">
        <v>40</v>
      </c>
      <c r="BH293" t="s">
        <v>40</v>
      </c>
      <c r="BI293" s="1" t="s">
        <v>1120</v>
      </c>
      <c r="BL293">
        <v>1</v>
      </c>
      <c r="BQ293" t="s">
        <v>1174</v>
      </c>
      <c r="BR293" t="s">
        <v>40</v>
      </c>
    </row>
    <row r="294" spans="1:70" x14ac:dyDescent="0.25">
      <c r="A294" t="s">
        <v>670</v>
      </c>
      <c r="B294" s="3">
        <v>8.9498206041574606E-5</v>
      </c>
      <c r="C294" t="e">
        <v>#N/A</v>
      </c>
      <c r="D294">
        <v>1</v>
      </c>
      <c r="E294">
        <v>4.5</v>
      </c>
      <c r="F294" s="1" t="s">
        <v>40</v>
      </c>
      <c r="G294" t="s">
        <v>35</v>
      </c>
      <c r="H294" t="s">
        <v>36</v>
      </c>
      <c r="I294" t="s">
        <v>398</v>
      </c>
      <c r="J294" t="s">
        <v>399</v>
      </c>
      <c r="K294">
        <v>2</v>
      </c>
      <c r="L294">
        <v>51</v>
      </c>
      <c r="M294" s="1" t="s">
        <v>40</v>
      </c>
      <c r="N294" t="s">
        <v>40</v>
      </c>
      <c r="O294" t="s">
        <v>40</v>
      </c>
      <c r="Q294" t="s">
        <v>40</v>
      </c>
      <c r="R294" t="s">
        <v>40</v>
      </c>
      <c r="T294" t="s">
        <v>40</v>
      </c>
      <c r="U294" t="s">
        <v>40</v>
      </c>
      <c r="V294" t="s">
        <v>40</v>
      </c>
      <c r="X294" t="s">
        <v>40</v>
      </c>
      <c r="Y294" s="1">
        <v>43531</v>
      </c>
      <c r="Z294" t="s">
        <v>40</v>
      </c>
      <c r="AA294" t="s">
        <v>444</v>
      </c>
      <c r="AB294">
        <v>4.2793333330000003</v>
      </c>
      <c r="AC294">
        <v>19.257000000000001</v>
      </c>
      <c r="AD294" s="1">
        <v>43568</v>
      </c>
      <c r="AE294">
        <v>0</v>
      </c>
      <c r="AF294">
        <v>0</v>
      </c>
      <c r="AG294">
        <v>4</v>
      </c>
      <c r="AH294" t="s">
        <v>440</v>
      </c>
      <c r="AI294">
        <v>15.24</v>
      </c>
      <c r="AJ294" s="1">
        <v>44551</v>
      </c>
      <c r="AK294">
        <v>9579887774</v>
      </c>
      <c r="AL294">
        <v>94850374</v>
      </c>
      <c r="AM294">
        <v>42.16</v>
      </c>
      <c r="AN294">
        <v>57.84</v>
      </c>
      <c r="AO294">
        <v>97.22</v>
      </c>
      <c r="AP294">
        <v>93.06</v>
      </c>
      <c r="AQ294" t="s">
        <v>398</v>
      </c>
      <c r="AR294" t="s">
        <v>53</v>
      </c>
      <c r="AS294">
        <v>-4.0481467995525797</v>
      </c>
      <c r="AT294" t="s">
        <v>35</v>
      </c>
      <c r="AU294" t="s">
        <v>35</v>
      </c>
      <c r="AV294" t="s">
        <v>410</v>
      </c>
      <c r="AW294" t="s">
        <v>40</v>
      </c>
      <c r="AX294" t="s">
        <v>40</v>
      </c>
      <c r="AY294" t="s">
        <v>40</v>
      </c>
      <c r="AZ294" t="s">
        <v>40</v>
      </c>
      <c r="BA294" t="s">
        <v>40</v>
      </c>
      <c r="BB294" t="s">
        <v>40</v>
      </c>
      <c r="BC294" t="s">
        <v>40</v>
      </c>
      <c r="BD294" s="1" t="s">
        <v>40</v>
      </c>
      <c r="BE294" s="1" t="s">
        <v>40</v>
      </c>
      <c r="BF294" s="1" t="s">
        <v>40</v>
      </c>
      <c r="BG294" s="1" t="s">
        <v>40</v>
      </c>
      <c r="BH294" t="s">
        <v>40</v>
      </c>
      <c r="BI294" s="1" t="s">
        <v>1120</v>
      </c>
      <c r="BL294">
        <v>1</v>
      </c>
      <c r="BQ294" t="s">
        <v>1174</v>
      </c>
      <c r="BR294" t="s">
        <v>40</v>
      </c>
    </row>
    <row r="295" spans="1:70" x14ac:dyDescent="0.25">
      <c r="A295" t="s">
        <v>671</v>
      </c>
      <c r="B295">
        <v>1.6447736026174199E-3</v>
      </c>
      <c r="C295" t="e">
        <v>#N/A</v>
      </c>
      <c r="D295">
        <v>1</v>
      </c>
      <c r="E295">
        <v>3.4</v>
      </c>
      <c r="F295" s="1" t="s">
        <v>40</v>
      </c>
      <c r="G295" t="s">
        <v>35</v>
      </c>
      <c r="H295" t="s">
        <v>36</v>
      </c>
      <c r="I295" t="s">
        <v>398</v>
      </c>
      <c r="J295" t="s">
        <v>399</v>
      </c>
      <c r="K295">
        <v>1</v>
      </c>
      <c r="L295">
        <v>56</v>
      </c>
      <c r="M295" s="1" t="s">
        <v>40</v>
      </c>
      <c r="N295" t="s">
        <v>40</v>
      </c>
      <c r="O295" t="s">
        <v>40</v>
      </c>
      <c r="Q295" t="s">
        <v>40</v>
      </c>
      <c r="R295" t="s">
        <v>40</v>
      </c>
      <c r="T295" t="s">
        <v>40</v>
      </c>
      <c r="U295" t="s">
        <v>40</v>
      </c>
      <c r="V295" t="s">
        <v>40</v>
      </c>
      <c r="X295" t="s">
        <v>40</v>
      </c>
      <c r="Y295" s="1">
        <v>43663</v>
      </c>
      <c r="Z295" t="s">
        <v>40</v>
      </c>
      <c r="AA295" t="s">
        <v>444</v>
      </c>
      <c r="AB295">
        <v>7.4435294120000002</v>
      </c>
      <c r="AC295">
        <v>25.308</v>
      </c>
      <c r="AD295" s="1">
        <v>43672</v>
      </c>
      <c r="AE295">
        <v>0</v>
      </c>
      <c r="AF295">
        <v>0</v>
      </c>
      <c r="AG295">
        <v>4</v>
      </c>
      <c r="AH295" t="s">
        <v>440</v>
      </c>
      <c r="AI295">
        <v>14.63</v>
      </c>
      <c r="AJ295" s="1">
        <v>44551</v>
      </c>
      <c r="AK295">
        <v>8390465920</v>
      </c>
      <c r="AL295">
        <v>83073920</v>
      </c>
      <c r="AM295">
        <v>42.32</v>
      </c>
      <c r="AN295">
        <v>57.68</v>
      </c>
      <c r="AO295">
        <v>97.19</v>
      </c>
      <c r="AP295">
        <v>92.87</v>
      </c>
      <c r="AQ295" t="s">
        <v>398</v>
      </c>
      <c r="AR295" t="s">
        <v>46</v>
      </c>
      <c r="AS295">
        <v>-2.7831789685408901</v>
      </c>
      <c r="AT295" t="s">
        <v>35</v>
      </c>
      <c r="AU295" t="s">
        <v>35</v>
      </c>
      <c r="AV295" t="s">
        <v>403</v>
      </c>
      <c r="AW295" t="s">
        <v>40</v>
      </c>
      <c r="AX295" t="s">
        <v>40</v>
      </c>
      <c r="AY295" t="s">
        <v>40</v>
      </c>
      <c r="AZ295" t="s">
        <v>40</v>
      </c>
      <c r="BA295" t="s">
        <v>40</v>
      </c>
      <c r="BB295" t="s">
        <v>40</v>
      </c>
      <c r="BC295" t="s">
        <v>40</v>
      </c>
      <c r="BD295" s="1" t="s">
        <v>40</v>
      </c>
      <c r="BE295" s="1" t="s">
        <v>40</v>
      </c>
      <c r="BF295" s="1" t="s">
        <v>40</v>
      </c>
      <c r="BG295" s="1" t="s">
        <v>40</v>
      </c>
      <c r="BH295" t="s">
        <v>40</v>
      </c>
      <c r="BI295" s="1" t="s">
        <v>1120</v>
      </c>
      <c r="BL295">
        <v>1</v>
      </c>
      <c r="BQ295" t="s">
        <v>1174</v>
      </c>
      <c r="BR295" t="s">
        <v>40</v>
      </c>
    </row>
    <row r="296" spans="1:70" x14ac:dyDescent="0.25">
      <c r="A296" t="s">
        <v>672</v>
      </c>
      <c r="B296" s="3">
        <v>1.5966229372658001E-4</v>
      </c>
      <c r="C296" t="e">
        <v>#N/A</v>
      </c>
      <c r="D296">
        <v>1</v>
      </c>
      <c r="E296">
        <v>3.8</v>
      </c>
      <c r="F296" s="1" t="s">
        <v>40</v>
      </c>
      <c r="G296" t="s">
        <v>35</v>
      </c>
      <c r="H296" t="s">
        <v>36</v>
      </c>
      <c r="I296" t="s">
        <v>398</v>
      </c>
      <c r="J296" t="s">
        <v>399</v>
      </c>
      <c r="K296">
        <v>2</v>
      </c>
      <c r="L296">
        <v>72</v>
      </c>
      <c r="M296" s="1" t="s">
        <v>40</v>
      </c>
      <c r="N296" t="s">
        <v>40</v>
      </c>
      <c r="O296" t="s">
        <v>40</v>
      </c>
      <c r="Q296" t="s">
        <v>40</v>
      </c>
      <c r="R296" t="s">
        <v>40</v>
      </c>
      <c r="T296" t="s">
        <v>40</v>
      </c>
      <c r="U296" t="s">
        <v>40</v>
      </c>
      <c r="V296" t="s">
        <v>40</v>
      </c>
      <c r="X296" t="s">
        <v>40</v>
      </c>
      <c r="Y296" s="1">
        <v>43663</v>
      </c>
      <c r="Z296" t="s">
        <v>40</v>
      </c>
      <c r="AA296" t="s">
        <v>444</v>
      </c>
      <c r="AB296">
        <v>6.0990789469999998</v>
      </c>
      <c r="AC296">
        <v>23.176500000000001</v>
      </c>
      <c r="AD296" s="1">
        <v>43672</v>
      </c>
      <c r="AE296">
        <v>0</v>
      </c>
      <c r="AF296">
        <v>0</v>
      </c>
      <c r="AG296">
        <v>4</v>
      </c>
      <c r="AH296" t="s">
        <v>440</v>
      </c>
      <c r="AI296">
        <v>11.02</v>
      </c>
      <c r="AJ296" s="1">
        <v>44551</v>
      </c>
      <c r="AK296">
        <v>9965895230</v>
      </c>
      <c r="AL296">
        <v>98672230</v>
      </c>
      <c r="AM296">
        <v>41.51</v>
      </c>
      <c r="AN296">
        <v>58.49</v>
      </c>
      <c r="AO296">
        <v>97.55</v>
      </c>
      <c r="AP296">
        <v>93.49</v>
      </c>
      <c r="AQ296" t="s">
        <v>398</v>
      </c>
      <c r="AR296" t="s">
        <v>53</v>
      </c>
      <c r="AS296">
        <v>-3.7967282899072199</v>
      </c>
      <c r="AT296" t="s">
        <v>35</v>
      </c>
      <c r="AU296" t="s">
        <v>35</v>
      </c>
      <c r="AV296" t="s">
        <v>410</v>
      </c>
      <c r="AW296" t="s">
        <v>40</v>
      </c>
      <c r="AX296" t="s">
        <v>40</v>
      </c>
      <c r="AY296" t="s">
        <v>40</v>
      </c>
      <c r="AZ296" t="s">
        <v>40</v>
      </c>
      <c r="BA296" t="s">
        <v>40</v>
      </c>
      <c r="BB296" t="s">
        <v>40</v>
      </c>
      <c r="BC296" t="s">
        <v>40</v>
      </c>
      <c r="BD296" s="1" t="s">
        <v>40</v>
      </c>
      <c r="BE296" s="1" t="s">
        <v>40</v>
      </c>
      <c r="BF296" s="1" t="s">
        <v>40</v>
      </c>
      <c r="BG296" s="1" t="s">
        <v>40</v>
      </c>
      <c r="BH296" t="s">
        <v>40</v>
      </c>
      <c r="BI296" s="1" t="s">
        <v>1120</v>
      </c>
      <c r="BL296">
        <v>1</v>
      </c>
      <c r="BQ296" t="s">
        <v>1174</v>
      </c>
      <c r="BR296" t="s">
        <v>40</v>
      </c>
    </row>
    <row r="297" spans="1:70" x14ac:dyDescent="0.25">
      <c r="A297" t="s">
        <v>673</v>
      </c>
      <c r="B297" s="3">
        <v>2.9425707176656998E-4</v>
      </c>
      <c r="C297" t="e">
        <v>#N/A</v>
      </c>
      <c r="D297">
        <v>1</v>
      </c>
      <c r="E297">
        <v>3.8</v>
      </c>
      <c r="F297" s="1" t="s">
        <v>40</v>
      </c>
      <c r="G297" t="s">
        <v>35</v>
      </c>
      <c r="H297" t="s">
        <v>36</v>
      </c>
      <c r="I297" t="s">
        <v>398</v>
      </c>
      <c r="J297" t="s">
        <v>399</v>
      </c>
      <c r="K297">
        <v>2</v>
      </c>
      <c r="L297">
        <v>66</v>
      </c>
      <c r="M297" s="1" t="s">
        <v>40</v>
      </c>
      <c r="N297" t="s">
        <v>40</v>
      </c>
      <c r="O297" t="s">
        <v>40</v>
      </c>
      <c r="Q297" t="s">
        <v>40</v>
      </c>
      <c r="R297" t="s">
        <v>40</v>
      </c>
      <c r="T297" t="s">
        <v>40</v>
      </c>
      <c r="U297" t="s">
        <v>40</v>
      </c>
      <c r="V297" t="s">
        <v>40</v>
      </c>
      <c r="X297" t="s">
        <v>40</v>
      </c>
      <c r="Y297" s="1">
        <v>43663</v>
      </c>
      <c r="Z297" t="s">
        <v>40</v>
      </c>
      <c r="AA297" t="s">
        <v>444</v>
      </c>
      <c r="AB297">
        <v>11.621842109999999</v>
      </c>
      <c r="AC297">
        <v>44.162999999999997</v>
      </c>
      <c r="AD297" s="1">
        <v>43672</v>
      </c>
      <c r="AE297">
        <v>0</v>
      </c>
      <c r="AF297">
        <v>0</v>
      </c>
      <c r="AG297">
        <v>4</v>
      </c>
      <c r="AH297" t="s">
        <v>440</v>
      </c>
      <c r="AI297">
        <v>20.82</v>
      </c>
      <c r="AJ297" s="1">
        <v>44551</v>
      </c>
      <c r="AK297">
        <v>8408832972</v>
      </c>
      <c r="AL297">
        <v>83255772</v>
      </c>
      <c r="AM297">
        <v>41.92</v>
      </c>
      <c r="AN297">
        <v>58.08</v>
      </c>
      <c r="AO297">
        <v>97.58</v>
      </c>
      <c r="AP297">
        <v>93.38</v>
      </c>
      <c r="AQ297" t="s">
        <v>398</v>
      </c>
      <c r="AR297" t="s">
        <v>53</v>
      </c>
      <c r="AS297">
        <v>-3.5311452780991401</v>
      </c>
      <c r="AT297" t="s">
        <v>35</v>
      </c>
      <c r="AU297" t="s">
        <v>35</v>
      </c>
      <c r="AV297" t="s">
        <v>410</v>
      </c>
      <c r="AW297" t="s">
        <v>40</v>
      </c>
      <c r="AX297" t="s">
        <v>40</v>
      </c>
      <c r="AY297" t="s">
        <v>40</v>
      </c>
      <c r="AZ297" t="s">
        <v>40</v>
      </c>
      <c r="BA297" t="s">
        <v>40</v>
      </c>
      <c r="BB297" t="s">
        <v>40</v>
      </c>
      <c r="BC297" t="s">
        <v>40</v>
      </c>
      <c r="BD297" s="1" t="s">
        <v>40</v>
      </c>
      <c r="BE297" s="1" t="s">
        <v>40</v>
      </c>
      <c r="BF297" s="1" t="s">
        <v>40</v>
      </c>
      <c r="BG297" s="1" t="s">
        <v>40</v>
      </c>
      <c r="BH297" t="s">
        <v>40</v>
      </c>
      <c r="BI297" s="1" t="s">
        <v>1120</v>
      </c>
      <c r="BL297">
        <v>1</v>
      </c>
      <c r="BQ297" t="s">
        <v>1174</v>
      </c>
      <c r="BR297" t="s">
        <v>40</v>
      </c>
    </row>
    <row r="298" spans="1:70" x14ac:dyDescent="0.25">
      <c r="A298" t="s">
        <v>674</v>
      </c>
      <c r="B298" s="3">
        <v>5.3841006019240999E-4</v>
      </c>
      <c r="C298" t="e">
        <v>#N/A</v>
      </c>
      <c r="D298">
        <v>1</v>
      </c>
      <c r="E298">
        <v>3.4</v>
      </c>
      <c r="F298" s="1" t="s">
        <v>40</v>
      </c>
      <c r="G298" t="s">
        <v>35</v>
      </c>
      <c r="H298" t="s">
        <v>36</v>
      </c>
      <c r="I298" t="s">
        <v>398</v>
      </c>
      <c r="J298" t="s">
        <v>399</v>
      </c>
      <c r="K298">
        <v>1</v>
      </c>
      <c r="L298">
        <v>64</v>
      </c>
      <c r="M298" s="1" t="s">
        <v>40</v>
      </c>
      <c r="N298" t="s">
        <v>40</v>
      </c>
      <c r="O298" t="s">
        <v>40</v>
      </c>
      <c r="Q298" t="s">
        <v>40</v>
      </c>
      <c r="R298" t="s">
        <v>40</v>
      </c>
      <c r="T298" t="s">
        <v>40</v>
      </c>
      <c r="U298" t="s">
        <v>40</v>
      </c>
      <c r="V298" t="s">
        <v>40</v>
      </c>
      <c r="X298" t="s">
        <v>40</v>
      </c>
      <c r="Y298" s="1">
        <v>43663</v>
      </c>
      <c r="Z298" t="s">
        <v>40</v>
      </c>
      <c r="AA298" t="s">
        <v>444</v>
      </c>
      <c r="AB298">
        <v>6.3005882350000002</v>
      </c>
      <c r="AC298">
        <v>21.422000000000001</v>
      </c>
      <c r="AD298" s="1">
        <v>43672</v>
      </c>
      <c r="AE298">
        <v>0</v>
      </c>
      <c r="AF298">
        <v>0</v>
      </c>
      <c r="AG298">
        <v>4</v>
      </c>
      <c r="AH298" t="s">
        <v>440</v>
      </c>
      <c r="AI298">
        <v>12.04</v>
      </c>
      <c r="AJ298" s="1">
        <v>44551</v>
      </c>
      <c r="AK298">
        <v>8408086784</v>
      </c>
      <c r="AL298">
        <v>83248384</v>
      </c>
      <c r="AM298">
        <v>42.37</v>
      </c>
      <c r="AN298">
        <v>57.63</v>
      </c>
      <c r="AO298">
        <v>97.53</v>
      </c>
      <c r="AP298">
        <v>93.58</v>
      </c>
      <c r="AQ298" t="s">
        <v>398</v>
      </c>
      <c r="AR298" t="s">
        <v>46</v>
      </c>
      <c r="AS298">
        <v>-3.2686529424269599</v>
      </c>
      <c r="AT298" t="s">
        <v>35</v>
      </c>
      <c r="AU298" t="s">
        <v>35</v>
      </c>
      <c r="AV298" t="s">
        <v>403</v>
      </c>
      <c r="AW298" t="s">
        <v>40</v>
      </c>
      <c r="AX298" t="s">
        <v>40</v>
      </c>
      <c r="AY298" t="s">
        <v>40</v>
      </c>
      <c r="AZ298" t="s">
        <v>40</v>
      </c>
      <c r="BA298" t="s">
        <v>40</v>
      </c>
      <c r="BB298" t="s">
        <v>40</v>
      </c>
      <c r="BC298" t="s">
        <v>40</v>
      </c>
      <c r="BD298" s="1" t="s">
        <v>40</v>
      </c>
      <c r="BE298" s="1" t="s">
        <v>40</v>
      </c>
      <c r="BF298" s="1" t="s">
        <v>40</v>
      </c>
      <c r="BG298" s="1" t="s">
        <v>40</v>
      </c>
      <c r="BH298" t="s">
        <v>40</v>
      </c>
      <c r="BI298" s="1" t="s">
        <v>1120</v>
      </c>
      <c r="BL298">
        <v>1</v>
      </c>
      <c r="BQ298" t="s">
        <v>1174</v>
      </c>
      <c r="BR298" t="s">
        <v>40</v>
      </c>
    </row>
    <row r="299" spans="1:70" x14ac:dyDescent="0.25">
      <c r="A299" t="s">
        <v>675</v>
      </c>
      <c r="B299">
        <v>6.6735498131227098E-3</v>
      </c>
      <c r="C299" t="e">
        <v>#N/A</v>
      </c>
      <c r="D299">
        <v>1</v>
      </c>
      <c r="E299">
        <v>3.4</v>
      </c>
      <c r="F299" s="1" t="s">
        <v>40</v>
      </c>
      <c r="G299" t="s">
        <v>35</v>
      </c>
      <c r="H299" t="s">
        <v>36</v>
      </c>
      <c r="I299" t="s">
        <v>398</v>
      </c>
      <c r="J299" t="s">
        <v>399</v>
      </c>
      <c r="K299">
        <v>1</v>
      </c>
      <c r="L299">
        <v>62</v>
      </c>
      <c r="M299" s="1" t="s">
        <v>40</v>
      </c>
      <c r="N299" t="s">
        <v>40</v>
      </c>
      <c r="O299" t="s">
        <v>40</v>
      </c>
      <c r="Q299" t="s">
        <v>40</v>
      </c>
      <c r="R299" t="s">
        <v>40</v>
      </c>
      <c r="T299" t="s">
        <v>40</v>
      </c>
      <c r="U299" t="s">
        <v>40</v>
      </c>
      <c r="V299" t="s">
        <v>40</v>
      </c>
      <c r="X299" t="s">
        <v>40</v>
      </c>
      <c r="Y299" s="1">
        <v>43663</v>
      </c>
      <c r="Z299" t="s">
        <v>40</v>
      </c>
      <c r="AA299" t="s">
        <v>444</v>
      </c>
      <c r="AB299">
        <v>5.5480882349999998</v>
      </c>
      <c r="AC299">
        <v>18.863499999999998</v>
      </c>
      <c r="AD299" s="1">
        <v>43672</v>
      </c>
      <c r="AE299">
        <v>0</v>
      </c>
      <c r="AF299">
        <v>0</v>
      </c>
      <c r="AG299">
        <v>4</v>
      </c>
      <c r="AH299" t="s">
        <v>440</v>
      </c>
      <c r="AI299">
        <v>12.04</v>
      </c>
      <c r="AJ299" s="1">
        <v>44551</v>
      </c>
      <c r="AK299">
        <v>10459270736</v>
      </c>
      <c r="AL299">
        <v>103557136</v>
      </c>
      <c r="AM299">
        <v>42.04</v>
      </c>
      <c r="AN299">
        <v>57.96</v>
      </c>
      <c r="AO299">
        <v>97.48</v>
      </c>
      <c r="AP299">
        <v>93.4</v>
      </c>
      <c r="AQ299" t="s">
        <v>398</v>
      </c>
      <c r="AR299" t="s">
        <v>46</v>
      </c>
      <c r="AS299">
        <v>-2.1727350934676202</v>
      </c>
      <c r="AT299" t="s">
        <v>35</v>
      </c>
      <c r="AU299" t="s">
        <v>35</v>
      </c>
      <c r="AV299" t="s">
        <v>403</v>
      </c>
      <c r="AW299" t="s">
        <v>40</v>
      </c>
      <c r="AX299" t="s">
        <v>40</v>
      </c>
      <c r="AY299" t="s">
        <v>40</v>
      </c>
      <c r="AZ299" t="s">
        <v>40</v>
      </c>
      <c r="BA299" t="s">
        <v>40</v>
      </c>
      <c r="BB299" t="s">
        <v>40</v>
      </c>
      <c r="BC299" t="s">
        <v>40</v>
      </c>
      <c r="BD299" s="1" t="s">
        <v>40</v>
      </c>
      <c r="BE299" s="1" t="s">
        <v>40</v>
      </c>
      <c r="BF299" s="1" t="s">
        <v>40</v>
      </c>
      <c r="BG299" s="1" t="s">
        <v>40</v>
      </c>
      <c r="BH299" t="s">
        <v>40</v>
      </c>
      <c r="BI299" s="1" t="s">
        <v>1120</v>
      </c>
      <c r="BL299">
        <v>1</v>
      </c>
      <c r="BQ299" t="s">
        <v>1174</v>
      </c>
      <c r="BR299" t="s">
        <v>40</v>
      </c>
    </row>
    <row r="300" spans="1:70" x14ac:dyDescent="0.25">
      <c r="A300" t="s">
        <v>676</v>
      </c>
      <c r="B300">
        <v>0.25273011717238503</v>
      </c>
      <c r="C300" t="e">
        <v>#N/A</v>
      </c>
      <c r="D300">
        <v>1</v>
      </c>
      <c r="E300">
        <v>4.2</v>
      </c>
      <c r="F300" s="1" t="s">
        <v>40</v>
      </c>
      <c r="G300" t="s">
        <v>35</v>
      </c>
      <c r="H300" t="s">
        <v>36</v>
      </c>
      <c r="I300" t="s">
        <v>398</v>
      </c>
      <c r="J300" t="s">
        <v>399</v>
      </c>
      <c r="K300">
        <v>2</v>
      </c>
      <c r="L300">
        <v>53</v>
      </c>
      <c r="M300" s="1" t="s">
        <v>40</v>
      </c>
      <c r="N300" t="s">
        <v>40</v>
      </c>
      <c r="O300" t="s">
        <v>40</v>
      </c>
      <c r="Q300" t="s">
        <v>40</v>
      </c>
      <c r="R300" t="s">
        <v>40</v>
      </c>
      <c r="T300" t="s">
        <v>40</v>
      </c>
      <c r="U300" t="s">
        <v>40</v>
      </c>
      <c r="V300" t="s">
        <v>40</v>
      </c>
      <c r="X300" t="s">
        <v>40</v>
      </c>
      <c r="Y300" s="1">
        <v>43663</v>
      </c>
      <c r="Z300" t="s">
        <v>40</v>
      </c>
      <c r="AA300" t="s">
        <v>444</v>
      </c>
      <c r="AB300">
        <v>8.3829761900000008</v>
      </c>
      <c r="AC300">
        <v>35.208500000000001</v>
      </c>
      <c r="AD300" s="1">
        <v>43682</v>
      </c>
      <c r="AE300">
        <v>56</v>
      </c>
      <c r="AF300" t="s">
        <v>412</v>
      </c>
      <c r="AG300">
        <v>4</v>
      </c>
      <c r="AH300" t="s">
        <v>440</v>
      </c>
      <c r="AI300">
        <v>14.82</v>
      </c>
      <c r="AJ300" s="1">
        <v>44510</v>
      </c>
      <c r="AK300">
        <v>8024330214</v>
      </c>
      <c r="AL300">
        <v>79448814</v>
      </c>
      <c r="AM300">
        <v>7.8299999999999995E-2</v>
      </c>
      <c r="AN300">
        <v>41.36</v>
      </c>
      <c r="AO300">
        <v>97.53</v>
      </c>
      <c r="AP300">
        <v>93.83</v>
      </c>
      <c r="AQ300" t="s">
        <v>398</v>
      </c>
      <c r="AR300" t="s">
        <v>53</v>
      </c>
      <c r="AS300">
        <v>-0.470820480548784</v>
      </c>
      <c r="AT300" t="s">
        <v>35</v>
      </c>
      <c r="AU300" t="s">
        <v>35</v>
      </c>
      <c r="AV300" t="s">
        <v>410</v>
      </c>
      <c r="AW300" t="s">
        <v>40</v>
      </c>
      <c r="AX300" t="s">
        <v>40</v>
      </c>
      <c r="AY300" t="s">
        <v>40</v>
      </c>
      <c r="AZ300" t="s">
        <v>40</v>
      </c>
      <c r="BA300" t="s">
        <v>40</v>
      </c>
      <c r="BB300" t="s">
        <v>40</v>
      </c>
      <c r="BC300" t="s">
        <v>40</v>
      </c>
      <c r="BD300" s="1" t="s">
        <v>40</v>
      </c>
      <c r="BE300" s="1" t="s">
        <v>40</v>
      </c>
      <c r="BF300" s="1" t="s">
        <v>40</v>
      </c>
      <c r="BG300" s="1" t="s">
        <v>40</v>
      </c>
      <c r="BH300" t="s">
        <v>40</v>
      </c>
      <c r="BI300" s="1" t="s">
        <v>1120</v>
      </c>
      <c r="BL300">
        <v>1</v>
      </c>
      <c r="BQ300" t="s">
        <v>1174</v>
      </c>
      <c r="BR300" t="s">
        <v>40</v>
      </c>
    </row>
    <row r="301" spans="1:70" x14ac:dyDescent="0.25">
      <c r="A301" t="s">
        <v>677</v>
      </c>
      <c r="B301" s="3">
        <v>7.0348320876113997E-4</v>
      </c>
      <c r="C301" t="e">
        <v>#N/A</v>
      </c>
      <c r="D301">
        <v>1</v>
      </c>
      <c r="E301">
        <v>3.5</v>
      </c>
      <c r="F301" s="1" t="s">
        <v>40</v>
      </c>
      <c r="G301" t="s">
        <v>35</v>
      </c>
      <c r="H301" t="s">
        <v>36</v>
      </c>
      <c r="I301" t="s">
        <v>398</v>
      </c>
      <c r="J301" t="s">
        <v>399</v>
      </c>
      <c r="K301">
        <v>2</v>
      </c>
      <c r="L301">
        <v>65</v>
      </c>
      <c r="M301" s="1" t="s">
        <v>40</v>
      </c>
      <c r="N301" t="s">
        <v>40</v>
      </c>
      <c r="O301" t="s">
        <v>40</v>
      </c>
      <c r="Q301" t="s">
        <v>40</v>
      </c>
      <c r="R301" t="s">
        <v>40</v>
      </c>
      <c r="T301" t="s">
        <v>40</v>
      </c>
      <c r="U301" t="s">
        <v>40</v>
      </c>
      <c r="V301" t="s">
        <v>40</v>
      </c>
      <c r="X301" t="s">
        <v>40</v>
      </c>
      <c r="Y301" s="1">
        <v>43663</v>
      </c>
      <c r="Z301" t="s">
        <v>40</v>
      </c>
      <c r="AA301" t="s">
        <v>444</v>
      </c>
      <c r="AB301">
        <v>5.9775714290000002</v>
      </c>
      <c r="AC301">
        <v>20.921500000000002</v>
      </c>
      <c r="AD301" s="1">
        <v>43682</v>
      </c>
      <c r="AE301">
        <v>56</v>
      </c>
      <c r="AF301" t="s">
        <v>414</v>
      </c>
      <c r="AG301">
        <v>4</v>
      </c>
      <c r="AH301" t="s">
        <v>440</v>
      </c>
      <c r="AI301">
        <v>11.48</v>
      </c>
      <c r="AJ301" s="1">
        <v>44510</v>
      </c>
      <c r="AK301">
        <v>8349589402</v>
      </c>
      <c r="AL301">
        <v>82669202</v>
      </c>
      <c r="AM301">
        <v>7.9200000000000007E-2</v>
      </c>
      <c r="AN301">
        <v>42.26</v>
      </c>
      <c r="AO301">
        <v>97.66</v>
      </c>
      <c r="AP301">
        <v>93.96</v>
      </c>
      <c r="AQ301" t="s">
        <v>398</v>
      </c>
      <c r="AR301" t="s">
        <v>53</v>
      </c>
      <c r="AS301">
        <v>-3.1524406377660998</v>
      </c>
      <c r="AT301" t="s">
        <v>35</v>
      </c>
      <c r="AU301" t="s">
        <v>35</v>
      </c>
      <c r="AV301" t="s">
        <v>410</v>
      </c>
      <c r="AW301" t="s">
        <v>40</v>
      </c>
      <c r="AX301" t="s">
        <v>40</v>
      </c>
      <c r="AY301" t="s">
        <v>40</v>
      </c>
      <c r="AZ301" t="s">
        <v>40</v>
      </c>
      <c r="BA301" t="s">
        <v>40</v>
      </c>
      <c r="BB301" t="s">
        <v>40</v>
      </c>
      <c r="BC301" t="s">
        <v>40</v>
      </c>
      <c r="BD301" s="1" t="s">
        <v>40</v>
      </c>
      <c r="BE301" s="1" t="s">
        <v>40</v>
      </c>
      <c r="BF301" s="1" t="s">
        <v>40</v>
      </c>
      <c r="BG301" s="1" t="s">
        <v>40</v>
      </c>
      <c r="BH301" t="s">
        <v>40</v>
      </c>
      <c r="BI301" s="1" t="s">
        <v>1120</v>
      </c>
      <c r="BL301">
        <v>1</v>
      </c>
      <c r="BQ301" t="s">
        <v>1174</v>
      </c>
      <c r="BR301" t="s">
        <v>40</v>
      </c>
    </row>
    <row r="302" spans="1:70" x14ac:dyDescent="0.25">
      <c r="A302" t="s">
        <v>678</v>
      </c>
      <c r="B302" s="3">
        <v>5.8190139934380001E-4</v>
      </c>
      <c r="C302" t="e">
        <v>#N/A</v>
      </c>
      <c r="D302">
        <v>1</v>
      </c>
      <c r="E302">
        <v>4.5999999999999996</v>
      </c>
      <c r="F302" s="1" t="s">
        <v>40</v>
      </c>
      <c r="G302" t="s">
        <v>35</v>
      </c>
      <c r="H302" t="s">
        <v>36</v>
      </c>
      <c r="I302" t="s">
        <v>398</v>
      </c>
      <c r="J302" t="s">
        <v>399</v>
      </c>
      <c r="K302">
        <v>2</v>
      </c>
      <c r="L302">
        <v>67</v>
      </c>
      <c r="M302" s="1" t="s">
        <v>40</v>
      </c>
      <c r="N302" t="s">
        <v>40</v>
      </c>
      <c r="O302" t="s">
        <v>40</v>
      </c>
      <c r="Q302" t="s">
        <v>40</v>
      </c>
      <c r="R302" t="s">
        <v>40</v>
      </c>
      <c r="T302" t="s">
        <v>40</v>
      </c>
      <c r="U302" t="s">
        <v>40</v>
      </c>
      <c r="V302" t="s">
        <v>40</v>
      </c>
      <c r="X302" t="s">
        <v>40</v>
      </c>
      <c r="Y302" s="1">
        <v>43663</v>
      </c>
      <c r="Z302" t="s">
        <v>40</v>
      </c>
      <c r="AA302" t="s">
        <v>444</v>
      </c>
      <c r="AB302">
        <v>6.800434783</v>
      </c>
      <c r="AC302">
        <v>31.282</v>
      </c>
      <c r="AD302" s="1">
        <v>43689</v>
      </c>
      <c r="AE302">
        <v>0</v>
      </c>
      <c r="AF302">
        <v>0</v>
      </c>
      <c r="AG302">
        <v>4</v>
      </c>
      <c r="AH302" t="s">
        <v>440</v>
      </c>
      <c r="AI302">
        <v>20.97</v>
      </c>
      <c r="AJ302" s="1">
        <v>44551</v>
      </c>
      <c r="AK302">
        <v>12501804442</v>
      </c>
      <c r="AL302">
        <v>123780242</v>
      </c>
      <c r="AM302">
        <v>41.85</v>
      </c>
      <c r="AN302">
        <v>58.15</v>
      </c>
      <c r="AO302">
        <v>97.62</v>
      </c>
      <c r="AP302">
        <v>93.61</v>
      </c>
      <c r="AQ302" t="s">
        <v>398</v>
      </c>
      <c r="AR302" t="s">
        <v>53</v>
      </c>
      <c r="AS302">
        <v>-3.2348978083000799</v>
      </c>
      <c r="AT302" t="s">
        <v>35</v>
      </c>
      <c r="AU302" t="s">
        <v>35</v>
      </c>
      <c r="AV302" t="s">
        <v>410</v>
      </c>
      <c r="AW302" t="s">
        <v>40</v>
      </c>
      <c r="AX302" t="s">
        <v>40</v>
      </c>
      <c r="AY302" t="s">
        <v>40</v>
      </c>
      <c r="AZ302" t="s">
        <v>40</v>
      </c>
      <c r="BA302" t="s">
        <v>40</v>
      </c>
      <c r="BB302" t="s">
        <v>40</v>
      </c>
      <c r="BC302" t="s">
        <v>40</v>
      </c>
      <c r="BD302" s="1" t="s">
        <v>40</v>
      </c>
      <c r="BE302" s="1" t="s">
        <v>40</v>
      </c>
      <c r="BF302" s="1" t="s">
        <v>40</v>
      </c>
      <c r="BG302" s="1" t="s">
        <v>40</v>
      </c>
      <c r="BH302" t="s">
        <v>40</v>
      </c>
      <c r="BI302" s="1" t="s">
        <v>1120</v>
      </c>
      <c r="BL302">
        <v>1</v>
      </c>
      <c r="BQ302" t="s">
        <v>1174</v>
      </c>
      <c r="BR302" t="s">
        <v>40</v>
      </c>
    </row>
    <row r="303" spans="1:70" x14ac:dyDescent="0.25">
      <c r="A303" t="s">
        <v>679</v>
      </c>
      <c r="B303">
        <v>1.0180525014718801E-3</v>
      </c>
      <c r="C303" t="e">
        <v>#N/A</v>
      </c>
      <c r="D303">
        <v>1</v>
      </c>
      <c r="E303">
        <v>4.3</v>
      </c>
      <c r="F303" s="1" t="s">
        <v>40</v>
      </c>
      <c r="G303" t="s">
        <v>35</v>
      </c>
      <c r="H303" t="s">
        <v>36</v>
      </c>
      <c r="I303" t="s">
        <v>398</v>
      </c>
      <c r="J303" t="s">
        <v>399</v>
      </c>
      <c r="K303">
        <v>1</v>
      </c>
      <c r="L303">
        <v>64</v>
      </c>
      <c r="M303" s="1" t="s">
        <v>40</v>
      </c>
      <c r="N303" t="s">
        <v>40</v>
      </c>
      <c r="O303" t="s">
        <v>40</v>
      </c>
      <c r="Q303" t="s">
        <v>40</v>
      </c>
      <c r="R303" t="s">
        <v>40</v>
      </c>
      <c r="T303" t="s">
        <v>40</v>
      </c>
      <c r="U303" t="s">
        <v>40</v>
      </c>
      <c r="V303" t="s">
        <v>40</v>
      </c>
      <c r="X303" t="s">
        <v>40</v>
      </c>
      <c r="Y303" s="1">
        <v>43663</v>
      </c>
      <c r="Z303" t="s">
        <v>40</v>
      </c>
      <c r="AA303" t="s">
        <v>444</v>
      </c>
      <c r="AB303">
        <v>8.6967441860000001</v>
      </c>
      <c r="AC303">
        <v>37.396000000000001</v>
      </c>
      <c r="AD303" s="1">
        <v>43682</v>
      </c>
      <c r="AE303">
        <v>56</v>
      </c>
      <c r="AF303" t="s">
        <v>589</v>
      </c>
      <c r="AG303">
        <v>4</v>
      </c>
      <c r="AH303" t="s">
        <v>440</v>
      </c>
      <c r="AI303">
        <v>20.190000000000001</v>
      </c>
      <c r="AJ303" s="1">
        <v>44510</v>
      </c>
      <c r="AK303">
        <v>9634375052</v>
      </c>
      <c r="AL303">
        <v>95389852</v>
      </c>
      <c r="AM303">
        <v>0.08</v>
      </c>
      <c r="AN303">
        <v>41.17</v>
      </c>
      <c r="AO303">
        <v>97.68</v>
      </c>
      <c r="AP303">
        <v>93.97</v>
      </c>
      <c r="AQ303" t="s">
        <v>398</v>
      </c>
      <c r="AR303" t="s">
        <v>46</v>
      </c>
      <c r="AS303">
        <v>-2.9917874648454799</v>
      </c>
      <c r="AT303" t="s">
        <v>35</v>
      </c>
      <c r="AU303" t="s">
        <v>35</v>
      </c>
      <c r="AV303" t="s">
        <v>403</v>
      </c>
      <c r="AW303" t="s">
        <v>40</v>
      </c>
      <c r="AX303" t="s">
        <v>40</v>
      </c>
      <c r="AY303" t="s">
        <v>40</v>
      </c>
      <c r="AZ303" t="s">
        <v>40</v>
      </c>
      <c r="BA303" t="s">
        <v>40</v>
      </c>
      <c r="BB303" t="s">
        <v>40</v>
      </c>
      <c r="BC303" t="s">
        <v>40</v>
      </c>
      <c r="BD303" s="1" t="s">
        <v>40</v>
      </c>
      <c r="BE303" s="1" t="s">
        <v>40</v>
      </c>
      <c r="BF303" s="1" t="s">
        <v>40</v>
      </c>
      <c r="BG303" s="1" t="s">
        <v>40</v>
      </c>
      <c r="BH303" t="s">
        <v>40</v>
      </c>
      <c r="BI303" s="1" t="s">
        <v>1120</v>
      </c>
      <c r="BL303">
        <v>1</v>
      </c>
      <c r="BQ303" t="s">
        <v>1174</v>
      </c>
      <c r="BR303" t="s">
        <v>40</v>
      </c>
    </row>
    <row r="304" spans="1:70" x14ac:dyDescent="0.25">
      <c r="A304" t="s">
        <v>680</v>
      </c>
      <c r="B304">
        <v>8.8976392273478408E-3</v>
      </c>
      <c r="C304" t="e">
        <v>#N/A</v>
      </c>
      <c r="D304">
        <v>1</v>
      </c>
      <c r="E304">
        <v>4.5</v>
      </c>
      <c r="F304" s="1" t="s">
        <v>40</v>
      </c>
      <c r="G304" t="s">
        <v>35</v>
      </c>
      <c r="H304" t="s">
        <v>36</v>
      </c>
      <c r="I304" t="s">
        <v>398</v>
      </c>
      <c r="J304" t="s">
        <v>399</v>
      </c>
      <c r="K304">
        <v>1</v>
      </c>
      <c r="L304">
        <v>51</v>
      </c>
      <c r="M304" s="1" t="s">
        <v>40</v>
      </c>
      <c r="N304" t="s">
        <v>40</v>
      </c>
      <c r="O304" t="s">
        <v>40</v>
      </c>
      <c r="Q304" t="s">
        <v>40</v>
      </c>
      <c r="R304" t="s">
        <v>40</v>
      </c>
      <c r="T304" t="s">
        <v>40</v>
      </c>
      <c r="U304" t="s">
        <v>40</v>
      </c>
      <c r="V304" t="s">
        <v>40</v>
      </c>
      <c r="X304" t="s">
        <v>40</v>
      </c>
      <c r="Y304" s="1">
        <v>43663</v>
      </c>
      <c r="Z304" t="s">
        <v>40</v>
      </c>
      <c r="AA304" t="s">
        <v>444</v>
      </c>
      <c r="AB304">
        <v>5.0999999999999996</v>
      </c>
      <c r="AC304">
        <v>22.95</v>
      </c>
      <c r="AD304" s="1">
        <v>43682</v>
      </c>
      <c r="AE304">
        <v>56</v>
      </c>
      <c r="AF304" t="s">
        <v>591</v>
      </c>
      <c r="AG304">
        <v>4</v>
      </c>
      <c r="AH304" t="s">
        <v>440</v>
      </c>
      <c r="AI304">
        <v>11.53</v>
      </c>
      <c r="AJ304" s="1">
        <v>44510</v>
      </c>
      <c r="AK304">
        <v>8859141270</v>
      </c>
      <c r="AL304">
        <v>87714270</v>
      </c>
      <c r="AM304">
        <v>2.3999999999999998E-3</v>
      </c>
      <c r="AN304">
        <v>41.99</v>
      </c>
      <c r="AO304">
        <v>97.4</v>
      </c>
      <c r="AP304">
        <v>93.44</v>
      </c>
      <c r="AQ304" t="s">
        <v>398</v>
      </c>
      <c r="AR304" t="s">
        <v>46</v>
      </c>
      <c r="AS304">
        <v>-2.0468437181864099</v>
      </c>
      <c r="AT304" t="s">
        <v>35</v>
      </c>
      <c r="AU304" t="s">
        <v>35</v>
      </c>
      <c r="AV304" t="s">
        <v>403</v>
      </c>
      <c r="AW304" t="s">
        <v>40</v>
      </c>
      <c r="AX304" t="s">
        <v>40</v>
      </c>
      <c r="AY304" t="s">
        <v>40</v>
      </c>
      <c r="AZ304" t="s">
        <v>40</v>
      </c>
      <c r="BA304" t="s">
        <v>40</v>
      </c>
      <c r="BB304" t="s">
        <v>40</v>
      </c>
      <c r="BC304" t="s">
        <v>40</v>
      </c>
      <c r="BD304" s="1" t="s">
        <v>40</v>
      </c>
      <c r="BE304" s="1" t="s">
        <v>40</v>
      </c>
      <c r="BF304" s="1" t="s">
        <v>40</v>
      </c>
      <c r="BG304" s="1" t="s">
        <v>40</v>
      </c>
      <c r="BH304" t="s">
        <v>40</v>
      </c>
      <c r="BI304" s="1" t="s">
        <v>1120</v>
      </c>
      <c r="BL304">
        <v>1</v>
      </c>
      <c r="BQ304" t="s">
        <v>1174</v>
      </c>
      <c r="BR304" t="s">
        <v>40</v>
      </c>
    </row>
    <row r="305" spans="1:70" x14ac:dyDescent="0.25">
      <c r="A305" t="s">
        <v>681</v>
      </c>
      <c r="B305" s="3">
        <v>2.6560423420372002E-4</v>
      </c>
      <c r="C305" t="e">
        <v>#N/A</v>
      </c>
      <c r="D305">
        <v>1</v>
      </c>
      <c r="E305">
        <v>4.2</v>
      </c>
      <c r="F305" s="1" t="s">
        <v>40</v>
      </c>
      <c r="G305" t="s">
        <v>35</v>
      </c>
      <c r="H305" t="s">
        <v>36</v>
      </c>
      <c r="I305" t="s">
        <v>398</v>
      </c>
      <c r="J305" t="s">
        <v>399</v>
      </c>
      <c r="K305">
        <v>2</v>
      </c>
      <c r="L305">
        <v>60</v>
      </c>
      <c r="M305" s="1" t="s">
        <v>40</v>
      </c>
      <c r="N305" t="s">
        <v>40</v>
      </c>
      <c r="O305" t="s">
        <v>40</v>
      </c>
      <c r="Q305" t="s">
        <v>40</v>
      </c>
      <c r="R305" t="s">
        <v>40</v>
      </c>
      <c r="T305" t="s">
        <v>40</v>
      </c>
      <c r="U305" t="s">
        <v>40</v>
      </c>
      <c r="V305" t="s">
        <v>40</v>
      </c>
      <c r="X305" t="s">
        <v>40</v>
      </c>
      <c r="Y305" s="1">
        <v>43663</v>
      </c>
      <c r="Z305" t="s">
        <v>40</v>
      </c>
      <c r="AA305" t="s">
        <v>444</v>
      </c>
      <c r="AB305">
        <v>8.3049999999999997</v>
      </c>
      <c r="AC305">
        <v>34.881</v>
      </c>
      <c r="AD305" s="1">
        <v>43682</v>
      </c>
      <c r="AE305">
        <v>56</v>
      </c>
      <c r="AF305" t="s">
        <v>500</v>
      </c>
      <c r="AG305">
        <v>4</v>
      </c>
      <c r="AH305" t="s">
        <v>440</v>
      </c>
      <c r="AI305">
        <v>18.88</v>
      </c>
      <c r="AJ305" s="1">
        <v>44510</v>
      </c>
      <c r="AK305">
        <v>12624204928</v>
      </c>
      <c r="AL305">
        <v>124992128</v>
      </c>
      <c r="AM305">
        <v>7.8100000000000003E-2</v>
      </c>
      <c r="AN305">
        <v>41.1</v>
      </c>
      <c r="AO305">
        <v>97.63</v>
      </c>
      <c r="AP305">
        <v>93.94</v>
      </c>
      <c r="AQ305" t="s">
        <v>398</v>
      </c>
      <c r="AR305" t="s">
        <v>53</v>
      </c>
      <c r="AS305">
        <v>-3.5756496400478599</v>
      </c>
      <c r="AT305" t="s">
        <v>35</v>
      </c>
      <c r="AU305" t="s">
        <v>35</v>
      </c>
      <c r="AV305" t="s">
        <v>410</v>
      </c>
      <c r="AW305" t="s">
        <v>40</v>
      </c>
      <c r="AX305" t="s">
        <v>40</v>
      </c>
      <c r="AY305" t="s">
        <v>40</v>
      </c>
      <c r="AZ305" t="s">
        <v>40</v>
      </c>
      <c r="BA305" t="s">
        <v>40</v>
      </c>
      <c r="BB305" t="s">
        <v>40</v>
      </c>
      <c r="BC305" t="s">
        <v>40</v>
      </c>
      <c r="BD305" s="1" t="s">
        <v>40</v>
      </c>
      <c r="BE305" s="1" t="s">
        <v>40</v>
      </c>
      <c r="BF305" s="1" t="s">
        <v>40</v>
      </c>
      <c r="BG305" s="1" t="s">
        <v>40</v>
      </c>
      <c r="BH305" t="s">
        <v>40</v>
      </c>
      <c r="BI305" s="1" t="s">
        <v>1120</v>
      </c>
      <c r="BL305">
        <v>1</v>
      </c>
      <c r="BQ305" t="s">
        <v>1174</v>
      </c>
      <c r="BR305" t="s">
        <v>40</v>
      </c>
    </row>
    <row r="306" spans="1:70" x14ac:dyDescent="0.25">
      <c r="A306" t="s">
        <v>682</v>
      </c>
      <c r="B306">
        <v>1.72962454508374E-2</v>
      </c>
      <c r="C306" t="e">
        <v>#N/A</v>
      </c>
      <c r="D306">
        <v>1</v>
      </c>
      <c r="E306">
        <v>3.5</v>
      </c>
      <c r="F306" s="1" t="s">
        <v>40</v>
      </c>
      <c r="G306" t="s">
        <v>35</v>
      </c>
      <c r="H306" t="s">
        <v>36</v>
      </c>
      <c r="I306" t="s">
        <v>398</v>
      </c>
      <c r="J306" t="s">
        <v>399</v>
      </c>
      <c r="K306">
        <v>2</v>
      </c>
      <c r="L306">
        <v>58</v>
      </c>
      <c r="M306" s="1" t="s">
        <v>40</v>
      </c>
      <c r="N306" t="s">
        <v>40</v>
      </c>
      <c r="O306" t="s">
        <v>40</v>
      </c>
      <c r="Q306" t="s">
        <v>40</v>
      </c>
      <c r="R306" t="s">
        <v>40</v>
      </c>
      <c r="T306" t="s">
        <v>40</v>
      </c>
      <c r="U306" t="s">
        <v>40</v>
      </c>
      <c r="V306" t="s">
        <v>40</v>
      </c>
      <c r="X306" t="s">
        <v>40</v>
      </c>
      <c r="Y306" s="1">
        <v>43663</v>
      </c>
      <c r="Z306" t="s">
        <v>40</v>
      </c>
      <c r="AA306" t="s">
        <v>444</v>
      </c>
      <c r="AB306">
        <v>4.584285714</v>
      </c>
      <c r="AC306">
        <v>16.045000000000002</v>
      </c>
      <c r="AD306" s="1">
        <v>43689</v>
      </c>
      <c r="AE306">
        <v>0</v>
      </c>
      <c r="AF306">
        <v>0</v>
      </c>
      <c r="AG306">
        <v>4</v>
      </c>
      <c r="AH306" t="s">
        <v>440</v>
      </c>
      <c r="AI306">
        <v>7.57</v>
      </c>
      <c r="AJ306" s="1">
        <v>44551</v>
      </c>
      <c r="AK306">
        <v>9602416430</v>
      </c>
      <c r="AL306">
        <v>95073430</v>
      </c>
      <c r="AM306">
        <v>41.7</v>
      </c>
      <c r="AN306">
        <v>58.3</v>
      </c>
      <c r="AO306">
        <v>97.46</v>
      </c>
      <c r="AP306">
        <v>93.44</v>
      </c>
      <c r="AQ306" t="s">
        <v>398</v>
      </c>
      <c r="AR306" t="s">
        <v>53</v>
      </c>
      <c r="AS306">
        <v>-1.75447077561308</v>
      </c>
      <c r="AT306" t="s">
        <v>35</v>
      </c>
      <c r="AU306" t="s">
        <v>35</v>
      </c>
      <c r="AV306" t="s">
        <v>410</v>
      </c>
      <c r="AW306" t="s">
        <v>40</v>
      </c>
      <c r="AX306" t="s">
        <v>40</v>
      </c>
      <c r="AY306" t="s">
        <v>40</v>
      </c>
      <c r="AZ306" t="s">
        <v>40</v>
      </c>
      <c r="BA306" t="s">
        <v>40</v>
      </c>
      <c r="BB306" t="s">
        <v>40</v>
      </c>
      <c r="BC306" t="s">
        <v>40</v>
      </c>
      <c r="BD306" s="1" t="s">
        <v>40</v>
      </c>
      <c r="BE306" s="1" t="s">
        <v>40</v>
      </c>
      <c r="BF306" s="1" t="s">
        <v>40</v>
      </c>
      <c r="BG306" s="1" t="s">
        <v>40</v>
      </c>
      <c r="BH306" t="s">
        <v>40</v>
      </c>
      <c r="BI306" s="1" t="s">
        <v>1120</v>
      </c>
      <c r="BL306">
        <v>1</v>
      </c>
      <c r="BQ306" t="s">
        <v>1174</v>
      </c>
      <c r="BR306" t="s">
        <v>40</v>
      </c>
    </row>
    <row r="307" spans="1:70" x14ac:dyDescent="0.25">
      <c r="A307" t="s">
        <v>683</v>
      </c>
      <c r="B307" s="3">
        <v>5.7223308973874997E-4</v>
      </c>
      <c r="C307" t="e">
        <v>#N/A</v>
      </c>
      <c r="D307">
        <v>1</v>
      </c>
      <c r="E307">
        <v>4.0999999999999996</v>
      </c>
      <c r="F307" s="1" t="s">
        <v>40</v>
      </c>
      <c r="G307" t="s">
        <v>35</v>
      </c>
      <c r="H307" t="s">
        <v>36</v>
      </c>
      <c r="I307" t="s">
        <v>398</v>
      </c>
      <c r="J307" t="s">
        <v>399</v>
      </c>
      <c r="K307">
        <v>2</v>
      </c>
      <c r="L307">
        <v>54</v>
      </c>
      <c r="M307" s="1" t="s">
        <v>40</v>
      </c>
      <c r="N307" t="s">
        <v>40</v>
      </c>
      <c r="O307" t="s">
        <v>40</v>
      </c>
      <c r="Q307" t="s">
        <v>40</v>
      </c>
      <c r="R307" t="s">
        <v>40</v>
      </c>
      <c r="T307" t="s">
        <v>40</v>
      </c>
      <c r="U307" t="s">
        <v>40</v>
      </c>
      <c r="V307" t="s">
        <v>40</v>
      </c>
      <c r="X307" t="s">
        <v>40</v>
      </c>
      <c r="Y307" s="1">
        <v>43663</v>
      </c>
      <c r="Z307" t="s">
        <v>40</v>
      </c>
      <c r="AA307" t="s">
        <v>444</v>
      </c>
      <c r="AB307">
        <v>12.99743902</v>
      </c>
      <c r="AC307">
        <v>53.289499999999997</v>
      </c>
      <c r="AD307" s="1">
        <v>43689</v>
      </c>
      <c r="AE307">
        <v>0</v>
      </c>
      <c r="AF307">
        <v>0</v>
      </c>
      <c r="AG307">
        <v>4</v>
      </c>
      <c r="AH307" t="s">
        <v>440</v>
      </c>
      <c r="AI307">
        <v>31.06</v>
      </c>
      <c r="AJ307" s="1">
        <v>44551</v>
      </c>
      <c r="AK307">
        <v>10420534004</v>
      </c>
      <c r="AL307">
        <v>103173604</v>
      </c>
      <c r="AM307">
        <v>41.37</v>
      </c>
      <c r="AN307">
        <v>58.63</v>
      </c>
      <c r="AO307">
        <v>97.73</v>
      </c>
      <c r="AP307">
        <v>93.78</v>
      </c>
      <c r="AQ307" t="s">
        <v>398</v>
      </c>
      <c r="AR307" t="s">
        <v>53</v>
      </c>
      <c r="AS307">
        <v>-3.2421784436473402</v>
      </c>
      <c r="AT307" t="s">
        <v>35</v>
      </c>
      <c r="AU307" t="s">
        <v>35</v>
      </c>
      <c r="AV307" t="s">
        <v>410</v>
      </c>
      <c r="AW307" t="s">
        <v>40</v>
      </c>
      <c r="AX307" t="s">
        <v>40</v>
      </c>
      <c r="AY307" t="s">
        <v>40</v>
      </c>
      <c r="AZ307" t="s">
        <v>40</v>
      </c>
      <c r="BA307" t="s">
        <v>40</v>
      </c>
      <c r="BB307" t="s">
        <v>40</v>
      </c>
      <c r="BC307" t="s">
        <v>40</v>
      </c>
      <c r="BD307" s="1" t="s">
        <v>40</v>
      </c>
      <c r="BE307" s="1" t="s">
        <v>40</v>
      </c>
      <c r="BF307" s="1" t="s">
        <v>40</v>
      </c>
      <c r="BG307" s="1" t="s">
        <v>40</v>
      </c>
      <c r="BH307" t="s">
        <v>40</v>
      </c>
      <c r="BI307" s="1" t="s">
        <v>1120</v>
      </c>
      <c r="BL307">
        <v>1</v>
      </c>
      <c r="BQ307" t="s">
        <v>1174</v>
      </c>
      <c r="BR307" t="s">
        <v>40</v>
      </c>
    </row>
    <row r="308" spans="1:70" x14ac:dyDescent="0.25">
      <c r="A308" t="s">
        <v>684</v>
      </c>
      <c r="B308" s="3">
        <v>3.0555108284057E-4</v>
      </c>
      <c r="C308" t="e">
        <v>#N/A</v>
      </c>
      <c r="D308">
        <v>1</v>
      </c>
      <c r="E308">
        <v>2</v>
      </c>
      <c r="F308" s="1" t="s">
        <v>40</v>
      </c>
      <c r="G308" t="s">
        <v>35</v>
      </c>
      <c r="H308" t="s">
        <v>36</v>
      </c>
      <c r="I308" t="s">
        <v>398</v>
      </c>
      <c r="J308" t="s">
        <v>399</v>
      </c>
      <c r="K308">
        <v>2</v>
      </c>
      <c r="L308">
        <v>52</v>
      </c>
      <c r="M308" s="1" t="s">
        <v>40</v>
      </c>
      <c r="N308" t="s">
        <v>40</v>
      </c>
      <c r="O308" t="s">
        <v>40</v>
      </c>
      <c r="Q308" t="s">
        <v>40</v>
      </c>
      <c r="R308" t="s">
        <v>40</v>
      </c>
      <c r="T308" t="s">
        <v>40</v>
      </c>
      <c r="U308" t="s">
        <v>40</v>
      </c>
      <c r="V308" t="s">
        <v>40</v>
      </c>
      <c r="X308" t="s">
        <v>40</v>
      </c>
      <c r="Y308" s="1">
        <v>43663</v>
      </c>
      <c r="Z308" t="s">
        <v>40</v>
      </c>
      <c r="AA308" t="s">
        <v>444</v>
      </c>
      <c r="AB308">
        <v>4.5854999999999997</v>
      </c>
      <c r="AC308">
        <v>9.1709999999999994</v>
      </c>
      <c r="AD308" s="1">
        <v>43689</v>
      </c>
      <c r="AE308">
        <v>39</v>
      </c>
      <c r="AF308" t="s">
        <v>685</v>
      </c>
      <c r="AG308">
        <v>4</v>
      </c>
      <c r="AH308" t="s">
        <v>440</v>
      </c>
      <c r="AI308">
        <v>3.46</v>
      </c>
      <c r="AJ308" s="1">
        <v>44510</v>
      </c>
      <c r="AK308">
        <v>12718126444</v>
      </c>
      <c r="AL308">
        <v>125922044</v>
      </c>
      <c r="AM308">
        <v>7.9299999999999995E-2</v>
      </c>
      <c r="AN308">
        <v>42.93</v>
      </c>
      <c r="AO308">
        <v>97.78</v>
      </c>
      <c r="AP308">
        <v>94.23</v>
      </c>
      <c r="AQ308" t="s">
        <v>398</v>
      </c>
      <c r="AR308" t="s">
        <v>53</v>
      </c>
      <c r="AS308">
        <v>-3.5147834534213902</v>
      </c>
      <c r="AT308" t="s">
        <v>35</v>
      </c>
      <c r="AU308" t="s">
        <v>35</v>
      </c>
      <c r="AV308" t="s">
        <v>410</v>
      </c>
      <c r="AW308" t="s">
        <v>40</v>
      </c>
      <c r="AX308" t="s">
        <v>40</v>
      </c>
      <c r="AY308" t="s">
        <v>40</v>
      </c>
      <c r="AZ308" t="s">
        <v>40</v>
      </c>
      <c r="BA308" t="s">
        <v>40</v>
      </c>
      <c r="BB308" t="s">
        <v>40</v>
      </c>
      <c r="BC308" t="s">
        <v>40</v>
      </c>
      <c r="BD308" s="1" t="s">
        <v>40</v>
      </c>
      <c r="BE308" s="1" t="s">
        <v>40</v>
      </c>
      <c r="BF308" s="1" t="s">
        <v>40</v>
      </c>
      <c r="BG308" s="1" t="s">
        <v>40</v>
      </c>
      <c r="BH308" t="s">
        <v>40</v>
      </c>
      <c r="BI308" s="1" t="s">
        <v>1120</v>
      </c>
      <c r="BL308">
        <v>1</v>
      </c>
      <c r="BQ308" t="s">
        <v>1174</v>
      </c>
      <c r="BR308" t="s">
        <v>40</v>
      </c>
    </row>
    <row r="309" spans="1:70" x14ac:dyDescent="0.25">
      <c r="A309" t="s">
        <v>686</v>
      </c>
      <c r="B309">
        <v>3.2156862913982399E-3</v>
      </c>
      <c r="C309" t="e">
        <v>#N/A</v>
      </c>
      <c r="D309">
        <v>1</v>
      </c>
      <c r="E309">
        <v>4</v>
      </c>
      <c r="F309" s="1" t="s">
        <v>40</v>
      </c>
      <c r="G309" t="s">
        <v>35</v>
      </c>
      <c r="H309" t="s">
        <v>36</v>
      </c>
      <c r="I309" t="s">
        <v>398</v>
      </c>
      <c r="J309" t="s">
        <v>399</v>
      </c>
      <c r="K309">
        <v>1</v>
      </c>
      <c r="L309">
        <v>52</v>
      </c>
      <c r="M309" s="1" t="s">
        <v>40</v>
      </c>
      <c r="N309" t="s">
        <v>40</v>
      </c>
      <c r="O309" t="s">
        <v>40</v>
      </c>
      <c r="Q309" t="s">
        <v>40</v>
      </c>
      <c r="R309" t="s">
        <v>40</v>
      </c>
      <c r="T309" t="s">
        <v>40</v>
      </c>
      <c r="U309" t="s">
        <v>40</v>
      </c>
      <c r="V309" t="s">
        <v>40</v>
      </c>
      <c r="X309" t="s">
        <v>40</v>
      </c>
      <c r="Y309" s="1">
        <v>43663</v>
      </c>
      <c r="Z309" t="s">
        <v>40</v>
      </c>
      <c r="AA309" t="s">
        <v>444</v>
      </c>
      <c r="AB309">
        <v>4.4889999999999999</v>
      </c>
      <c r="AC309">
        <v>17.956</v>
      </c>
      <c r="AD309" s="1">
        <v>43689</v>
      </c>
      <c r="AE309">
        <v>39</v>
      </c>
      <c r="AF309" t="s">
        <v>687</v>
      </c>
      <c r="AG309">
        <v>4</v>
      </c>
      <c r="AH309" t="s">
        <v>440</v>
      </c>
      <c r="AI309">
        <v>7</v>
      </c>
      <c r="AJ309" s="1">
        <v>44510</v>
      </c>
      <c r="AK309">
        <v>8980320666</v>
      </c>
      <c r="AL309">
        <v>88914066</v>
      </c>
      <c r="AM309">
        <v>7.7700000000000005E-2</v>
      </c>
      <c r="AN309">
        <v>41.92</v>
      </c>
      <c r="AO309">
        <v>97.56</v>
      </c>
      <c r="AP309">
        <v>93.8</v>
      </c>
      <c r="AQ309" t="s">
        <v>398</v>
      </c>
      <c r="AR309" t="s">
        <v>46</v>
      </c>
      <c r="AS309">
        <v>-2.4913275206910002</v>
      </c>
      <c r="AT309" t="s">
        <v>35</v>
      </c>
      <c r="AU309" t="s">
        <v>35</v>
      </c>
      <c r="AV309" t="s">
        <v>403</v>
      </c>
      <c r="AW309" t="s">
        <v>40</v>
      </c>
      <c r="AX309" t="s">
        <v>40</v>
      </c>
      <c r="AY309" t="s">
        <v>40</v>
      </c>
      <c r="AZ309" t="s">
        <v>40</v>
      </c>
      <c r="BA309" t="s">
        <v>40</v>
      </c>
      <c r="BB309" t="s">
        <v>40</v>
      </c>
      <c r="BC309" t="s">
        <v>40</v>
      </c>
      <c r="BD309" s="1" t="s">
        <v>40</v>
      </c>
      <c r="BE309" s="1" t="s">
        <v>40</v>
      </c>
      <c r="BF309" s="1" t="s">
        <v>40</v>
      </c>
      <c r="BG309" s="1" t="s">
        <v>40</v>
      </c>
      <c r="BH309" t="s">
        <v>40</v>
      </c>
      <c r="BI309" s="1" t="s">
        <v>1120</v>
      </c>
      <c r="BL309">
        <v>1</v>
      </c>
      <c r="BQ309" t="s">
        <v>1174</v>
      </c>
      <c r="BR309" t="s">
        <v>40</v>
      </c>
    </row>
    <row r="310" spans="1:70" x14ac:dyDescent="0.25">
      <c r="A310" t="s">
        <v>688</v>
      </c>
      <c r="B310" s="3">
        <v>6.8561600260794999E-4</v>
      </c>
      <c r="C310" t="e">
        <v>#N/A</v>
      </c>
      <c r="D310">
        <v>1</v>
      </c>
      <c r="E310">
        <v>4.2</v>
      </c>
      <c r="F310" s="1" t="s">
        <v>40</v>
      </c>
      <c r="G310" t="s">
        <v>35</v>
      </c>
      <c r="H310" t="s">
        <v>36</v>
      </c>
      <c r="I310" t="s">
        <v>398</v>
      </c>
      <c r="J310" t="s">
        <v>399</v>
      </c>
      <c r="K310">
        <v>1</v>
      </c>
      <c r="L310">
        <v>61</v>
      </c>
      <c r="M310" s="1" t="s">
        <v>40</v>
      </c>
      <c r="N310" t="s">
        <v>40</v>
      </c>
      <c r="O310" t="s">
        <v>40</v>
      </c>
      <c r="Q310" t="s">
        <v>40</v>
      </c>
      <c r="R310" t="s">
        <v>40</v>
      </c>
      <c r="T310" t="s">
        <v>40</v>
      </c>
      <c r="U310" t="s">
        <v>40</v>
      </c>
      <c r="V310" t="s">
        <v>40</v>
      </c>
      <c r="X310" t="s">
        <v>40</v>
      </c>
      <c r="Y310" s="1">
        <v>43663</v>
      </c>
      <c r="Z310" t="s">
        <v>40</v>
      </c>
      <c r="AA310" t="s">
        <v>444</v>
      </c>
      <c r="AB310">
        <v>7.1253571429999996</v>
      </c>
      <c r="AC310">
        <v>29.926500000000001</v>
      </c>
      <c r="AD310" s="1">
        <v>43690</v>
      </c>
      <c r="AE310">
        <v>40</v>
      </c>
      <c r="AF310" t="s">
        <v>412</v>
      </c>
      <c r="AG310">
        <v>4</v>
      </c>
      <c r="AH310" t="s">
        <v>440</v>
      </c>
      <c r="AI310">
        <v>11.12</v>
      </c>
      <c r="AJ310" s="1">
        <v>44510</v>
      </c>
      <c r="AK310">
        <v>10664720290</v>
      </c>
      <c r="AL310">
        <v>105591290</v>
      </c>
      <c r="AM310">
        <v>2.2000000000000001E-3</v>
      </c>
      <c r="AN310">
        <v>42.07</v>
      </c>
      <c r="AO310">
        <v>97.26</v>
      </c>
      <c r="AP310">
        <v>93.36</v>
      </c>
      <c r="AQ310" t="s">
        <v>398</v>
      </c>
      <c r="AR310" t="s">
        <v>46</v>
      </c>
      <c r="AS310">
        <v>-3.1636211929564602</v>
      </c>
      <c r="AT310" t="s">
        <v>35</v>
      </c>
      <c r="AU310" t="s">
        <v>35</v>
      </c>
      <c r="AV310" t="s">
        <v>403</v>
      </c>
      <c r="AW310" t="s">
        <v>40</v>
      </c>
      <c r="AX310" t="s">
        <v>40</v>
      </c>
      <c r="AY310" t="s">
        <v>40</v>
      </c>
      <c r="AZ310" t="s">
        <v>40</v>
      </c>
      <c r="BA310" t="s">
        <v>40</v>
      </c>
      <c r="BB310" t="s">
        <v>40</v>
      </c>
      <c r="BC310" t="s">
        <v>40</v>
      </c>
      <c r="BD310" s="1" t="s">
        <v>40</v>
      </c>
      <c r="BE310" s="1" t="s">
        <v>40</v>
      </c>
      <c r="BF310" s="1" t="s">
        <v>40</v>
      </c>
      <c r="BG310" s="1" t="s">
        <v>40</v>
      </c>
      <c r="BH310" t="s">
        <v>40</v>
      </c>
      <c r="BI310" s="1" t="s">
        <v>1120</v>
      </c>
      <c r="BL310">
        <v>1</v>
      </c>
      <c r="BQ310" t="s">
        <v>1174</v>
      </c>
      <c r="BR310" t="s">
        <v>40</v>
      </c>
    </row>
    <row r="311" spans="1:70" x14ac:dyDescent="0.25">
      <c r="A311" t="s">
        <v>689</v>
      </c>
      <c r="B311">
        <v>3.4022850798081099E-3</v>
      </c>
      <c r="C311" t="e">
        <v>#N/A</v>
      </c>
      <c r="D311">
        <v>1</v>
      </c>
      <c r="E311">
        <v>4.5999999999999996</v>
      </c>
      <c r="F311" s="1" t="s">
        <v>40</v>
      </c>
      <c r="G311" t="s">
        <v>35</v>
      </c>
      <c r="H311" t="s">
        <v>36</v>
      </c>
      <c r="I311" t="s">
        <v>398</v>
      </c>
      <c r="J311" t="s">
        <v>399</v>
      </c>
      <c r="K311">
        <v>1</v>
      </c>
      <c r="L311">
        <v>63</v>
      </c>
      <c r="M311" s="1" t="s">
        <v>40</v>
      </c>
      <c r="N311" t="s">
        <v>40</v>
      </c>
      <c r="O311" t="s">
        <v>40</v>
      </c>
      <c r="Q311" t="s">
        <v>40</v>
      </c>
      <c r="R311" t="s">
        <v>40</v>
      </c>
      <c r="T311" t="s">
        <v>40</v>
      </c>
      <c r="U311" t="s">
        <v>40</v>
      </c>
      <c r="V311" t="s">
        <v>40</v>
      </c>
      <c r="X311" t="s">
        <v>40</v>
      </c>
      <c r="Y311" s="1">
        <v>43663</v>
      </c>
      <c r="Z311" t="s">
        <v>40</v>
      </c>
      <c r="AA311" t="s">
        <v>444</v>
      </c>
      <c r="AB311">
        <v>6.4094565220000002</v>
      </c>
      <c r="AC311">
        <v>29.483499999999999</v>
      </c>
      <c r="AD311" s="1">
        <v>43690</v>
      </c>
      <c r="AE311">
        <v>40</v>
      </c>
      <c r="AF311" t="s">
        <v>414</v>
      </c>
      <c r="AG311">
        <v>4</v>
      </c>
      <c r="AH311" t="s">
        <v>440</v>
      </c>
      <c r="AI311">
        <v>10.4</v>
      </c>
      <c r="AJ311" s="1">
        <v>44510</v>
      </c>
      <c r="AK311">
        <v>11169826138</v>
      </c>
      <c r="AL311">
        <v>110592338</v>
      </c>
      <c r="AM311">
        <v>2.3E-3</v>
      </c>
      <c r="AN311">
        <v>42.07</v>
      </c>
      <c r="AO311">
        <v>97.53</v>
      </c>
      <c r="AP311">
        <v>93.65</v>
      </c>
      <c r="AQ311" t="s">
        <v>398</v>
      </c>
      <c r="AR311" t="s">
        <v>46</v>
      </c>
      <c r="AS311">
        <v>-2.4667491864159801</v>
      </c>
      <c r="AT311" t="s">
        <v>35</v>
      </c>
      <c r="AU311" t="s">
        <v>35</v>
      </c>
      <c r="AV311" t="s">
        <v>403</v>
      </c>
      <c r="AW311" t="s">
        <v>40</v>
      </c>
      <c r="AX311" t="s">
        <v>40</v>
      </c>
      <c r="AY311" t="s">
        <v>40</v>
      </c>
      <c r="AZ311" t="s">
        <v>40</v>
      </c>
      <c r="BA311" t="s">
        <v>40</v>
      </c>
      <c r="BB311" t="s">
        <v>40</v>
      </c>
      <c r="BC311" t="s">
        <v>40</v>
      </c>
      <c r="BD311" s="1" t="s">
        <v>40</v>
      </c>
      <c r="BE311" s="1" t="s">
        <v>40</v>
      </c>
      <c r="BF311" s="1" t="s">
        <v>40</v>
      </c>
      <c r="BG311" s="1" t="s">
        <v>40</v>
      </c>
      <c r="BH311" t="s">
        <v>40</v>
      </c>
      <c r="BI311" s="1" t="s">
        <v>1120</v>
      </c>
      <c r="BL311">
        <v>1</v>
      </c>
      <c r="BQ311" t="s">
        <v>1174</v>
      </c>
      <c r="BR311" t="s">
        <v>40</v>
      </c>
    </row>
    <row r="312" spans="1:70" x14ac:dyDescent="0.25">
      <c r="A312" t="s">
        <v>690</v>
      </c>
      <c r="B312">
        <v>1.1204804042625801E-3</v>
      </c>
      <c r="C312" t="e">
        <v>#N/A</v>
      </c>
      <c r="D312">
        <v>1</v>
      </c>
      <c r="E312">
        <v>3.7</v>
      </c>
      <c r="F312" s="1" t="s">
        <v>40</v>
      </c>
      <c r="G312" t="s">
        <v>35</v>
      </c>
      <c r="H312" t="s">
        <v>36</v>
      </c>
      <c r="I312" t="s">
        <v>398</v>
      </c>
      <c r="J312" t="s">
        <v>399</v>
      </c>
      <c r="K312">
        <v>2</v>
      </c>
      <c r="L312">
        <v>53</v>
      </c>
      <c r="M312" s="1" t="s">
        <v>40</v>
      </c>
      <c r="N312" t="s">
        <v>40</v>
      </c>
      <c r="O312" t="s">
        <v>40</v>
      </c>
      <c r="Q312" t="s">
        <v>40</v>
      </c>
      <c r="R312" t="s">
        <v>40</v>
      </c>
      <c r="T312" t="s">
        <v>40</v>
      </c>
      <c r="U312" t="s">
        <v>40</v>
      </c>
      <c r="V312" t="s">
        <v>40</v>
      </c>
      <c r="X312" t="s">
        <v>40</v>
      </c>
      <c r="Y312" s="1">
        <v>43663</v>
      </c>
      <c r="Z312" t="s">
        <v>40</v>
      </c>
      <c r="AA312" t="s">
        <v>444</v>
      </c>
      <c r="AB312">
        <v>9.4975675679999991</v>
      </c>
      <c r="AC312">
        <v>35.140999999999998</v>
      </c>
      <c r="AD312" s="1">
        <v>43683</v>
      </c>
      <c r="AE312">
        <v>67</v>
      </c>
      <c r="AF312" t="s">
        <v>611</v>
      </c>
      <c r="AG312">
        <v>4</v>
      </c>
      <c r="AH312" t="s">
        <v>691</v>
      </c>
      <c r="AI312">
        <v>10.57</v>
      </c>
      <c r="AJ312" s="1">
        <v>44510</v>
      </c>
      <c r="AK312">
        <v>7422004594</v>
      </c>
      <c r="AL312">
        <v>73485194</v>
      </c>
      <c r="AM312">
        <v>7.8399999999999997E-2</v>
      </c>
      <c r="AN312">
        <v>42.4</v>
      </c>
      <c r="AO312">
        <v>97.42</v>
      </c>
      <c r="AP312">
        <v>93.7</v>
      </c>
      <c r="AQ312" t="s">
        <v>398</v>
      </c>
      <c r="AR312" t="s">
        <v>53</v>
      </c>
      <c r="AS312">
        <v>-2.9501088430215301</v>
      </c>
      <c r="AT312" t="s">
        <v>35</v>
      </c>
      <c r="AU312" t="s">
        <v>35</v>
      </c>
      <c r="AV312" t="s">
        <v>410</v>
      </c>
      <c r="AW312" t="s">
        <v>40</v>
      </c>
      <c r="AX312" t="s">
        <v>40</v>
      </c>
      <c r="AY312" t="s">
        <v>40</v>
      </c>
      <c r="AZ312" t="s">
        <v>40</v>
      </c>
      <c r="BA312" t="s">
        <v>40</v>
      </c>
      <c r="BB312" t="s">
        <v>40</v>
      </c>
      <c r="BC312" t="s">
        <v>40</v>
      </c>
      <c r="BD312" s="1" t="s">
        <v>40</v>
      </c>
      <c r="BE312" s="1" t="s">
        <v>40</v>
      </c>
      <c r="BF312" s="1" t="s">
        <v>40</v>
      </c>
      <c r="BG312" s="1" t="s">
        <v>40</v>
      </c>
      <c r="BH312" t="s">
        <v>40</v>
      </c>
      <c r="BI312" s="1" t="s">
        <v>1120</v>
      </c>
      <c r="BL312">
        <v>1</v>
      </c>
      <c r="BQ312" t="s">
        <v>1174</v>
      </c>
      <c r="BR312" t="s">
        <v>40</v>
      </c>
    </row>
    <row r="313" spans="1:70" x14ac:dyDescent="0.25">
      <c r="A313" t="s">
        <v>692</v>
      </c>
      <c r="B313">
        <v>1.3045268844141601E-2</v>
      </c>
      <c r="C313" t="e">
        <v>#N/A</v>
      </c>
      <c r="D313">
        <v>1</v>
      </c>
      <c r="E313">
        <v>4.5</v>
      </c>
      <c r="F313" s="1" t="s">
        <v>40</v>
      </c>
      <c r="G313" t="s">
        <v>35</v>
      </c>
      <c r="H313" t="s">
        <v>36</v>
      </c>
      <c r="I313" t="s">
        <v>398</v>
      </c>
      <c r="J313" t="s">
        <v>399</v>
      </c>
      <c r="K313">
        <v>2</v>
      </c>
      <c r="L313">
        <v>67</v>
      </c>
      <c r="M313" s="1" t="s">
        <v>40</v>
      </c>
      <c r="N313" t="s">
        <v>40</v>
      </c>
      <c r="O313" t="s">
        <v>40</v>
      </c>
      <c r="Q313" t="s">
        <v>40</v>
      </c>
      <c r="R313" t="s">
        <v>40</v>
      </c>
      <c r="T313" t="s">
        <v>40</v>
      </c>
      <c r="U313" t="s">
        <v>40</v>
      </c>
      <c r="V313" t="s">
        <v>40</v>
      </c>
      <c r="X313" t="s">
        <v>40</v>
      </c>
      <c r="Y313" s="1">
        <v>43663</v>
      </c>
      <c r="Z313" t="s">
        <v>40</v>
      </c>
      <c r="AA313" t="s">
        <v>444</v>
      </c>
      <c r="AB313">
        <v>2.895333333</v>
      </c>
      <c r="AC313">
        <v>13.029</v>
      </c>
      <c r="AD313" s="1">
        <v>43683</v>
      </c>
      <c r="AE313">
        <v>67</v>
      </c>
      <c r="AF313" t="s">
        <v>613</v>
      </c>
      <c r="AG313">
        <v>4</v>
      </c>
      <c r="AH313" t="s">
        <v>691</v>
      </c>
      <c r="AI313">
        <v>10.210000000000001</v>
      </c>
      <c r="AJ313" s="1">
        <v>44510</v>
      </c>
      <c r="AK313">
        <v>8055947456</v>
      </c>
      <c r="AL313">
        <v>79761856</v>
      </c>
      <c r="AM313">
        <v>7.6899999999999996E-2</v>
      </c>
      <c r="AN313">
        <v>42.4</v>
      </c>
      <c r="AO313">
        <v>97.27</v>
      </c>
      <c r="AP313">
        <v>93.33</v>
      </c>
      <c r="AQ313" t="s">
        <v>398</v>
      </c>
      <c r="AR313" t="s">
        <v>53</v>
      </c>
      <c r="AS313">
        <v>-1.87884419954697</v>
      </c>
      <c r="AT313" t="s">
        <v>35</v>
      </c>
      <c r="AU313" t="s">
        <v>35</v>
      </c>
      <c r="AV313" t="s">
        <v>410</v>
      </c>
      <c r="AW313" t="s">
        <v>40</v>
      </c>
      <c r="AX313" t="s">
        <v>40</v>
      </c>
      <c r="AY313" t="s">
        <v>40</v>
      </c>
      <c r="AZ313" t="s">
        <v>40</v>
      </c>
      <c r="BA313" t="s">
        <v>40</v>
      </c>
      <c r="BB313" t="s">
        <v>40</v>
      </c>
      <c r="BC313" t="s">
        <v>40</v>
      </c>
      <c r="BD313" s="1" t="s">
        <v>40</v>
      </c>
      <c r="BE313" s="1" t="s">
        <v>40</v>
      </c>
      <c r="BF313" s="1" t="s">
        <v>40</v>
      </c>
      <c r="BG313" s="1" t="s">
        <v>40</v>
      </c>
      <c r="BH313" t="s">
        <v>40</v>
      </c>
      <c r="BI313" s="1" t="s">
        <v>1120</v>
      </c>
      <c r="BL313">
        <v>1</v>
      </c>
      <c r="BQ313" t="s">
        <v>1174</v>
      </c>
      <c r="BR313" t="s">
        <v>40</v>
      </c>
    </row>
    <row r="314" spans="1:70" x14ac:dyDescent="0.25">
      <c r="A314" t="s">
        <v>693</v>
      </c>
      <c r="B314" s="3">
        <v>8.5707330327633999E-4</v>
      </c>
      <c r="C314" t="e">
        <v>#N/A</v>
      </c>
      <c r="D314">
        <v>1</v>
      </c>
      <c r="E314">
        <v>3.7</v>
      </c>
      <c r="F314" s="1" t="s">
        <v>40</v>
      </c>
      <c r="G314" t="s">
        <v>35</v>
      </c>
      <c r="H314" t="s">
        <v>36</v>
      </c>
      <c r="I314" t="s">
        <v>398</v>
      </c>
      <c r="J314" t="s">
        <v>399</v>
      </c>
      <c r="K314">
        <v>2</v>
      </c>
      <c r="L314">
        <v>54</v>
      </c>
      <c r="M314" s="1" t="s">
        <v>40</v>
      </c>
      <c r="N314" t="s">
        <v>40</v>
      </c>
      <c r="O314" t="s">
        <v>40</v>
      </c>
      <c r="Q314" t="s">
        <v>40</v>
      </c>
      <c r="R314" t="s">
        <v>40</v>
      </c>
      <c r="T314" t="s">
        <v>40</v>
      </c>
      <c r="U314" t="s">
        <v>40</v>
      </c>
      <c r="V314" t="s">
        <v>40</v>
      </c>
      <c r="X314" t="s">
        <v>40</v>
      </c>
      <c r="Y314" s="1">
        <v>43663</v>
      </c>
      <c r="Z314" t="s">
        <v>40</v>
      </c>
      <c r="AA314" t="s">
        <v>444</v>
      </c>
      <c r="AB314">
        <v>4.8232432430000003</v>
      </c>
      <c r="AC314">
        <v>17.846</v>
      </c>
      <c r="AD314" s="1">
        <v>43683</v>
      </c>
      <c r="AE314">
        <v>67</v>
      </c>
      <c r="AF314" t="s">
        <v>535</v>
      </c>
      <c r="AG314">
        <v>4</v>
      </c>
      <c r="AH314" t="s">
        <v>691</v>
      </c>
      <c r="AI314">
        <v>21.11</v>
      </c>
      <c r="AJ314" s="1">
        <v>44510</v>
      </c>
      <c r="AK314">
        <v>10562313966</v>
      </c>
      <c r="AL314">
        <v>104577366</v>
      </c>
      <c r="AM314">
        <v>7.8799999999999995E-2</v>
      </c>
      <c r="AN314">
        <v>41.8</v>
      </c>
      <c r="AO314">
        <v>97.55</v>
      </c>
      <c r="AP314">
        <v>93.81</v>
      </c>
      <c r="AQ314" t="s">
        <v>398</v>
      </c>
      <c r="AR314" t="s">
        <v>53</v>
      </c>
      <c r="AS314">
        <v>-3.0666096505894398</v>
      </c>
      <c r="AT314" t="s">
        <v>35</v>
      </c>
      <c r="AU314" t="s">
        <v>35</v>
      </c>
      <c r="AV314" t="s">
        <v>410</v>
      </c>
      <c r="AW314" t="s">
        <v>40</v>
      </c>
      <c r="AX314" t="s">
        <v>40</v>
      </c>
      <c r="AY314" t="s">
        <v>40</v>
      </c>
      <c r="AZ314" t="s">
        <v>40</v>
      </c>
      <c r="BA314" t="s">
        <v>40</v>
      </c>
      <c r="BB314" t="s">
        <v>40</v>
      </c>
      <c r="BC314" t="s">
        <v>40</v>
      </c>
      <c r="BD314" s="1" t="s">
        <v>40</v>
      </c>
      <c r="BE314" s="1" t="s">
        <v>40</v>
      </c>
      <c r="BF314" s="1" t="s">
        <v>40</v>
      </c>
      <c r="BG314" s="1" t="s">
        <v>40</v>
      </c>
      <c r="BH314" t="s">
        <v>40</v>
      </c>
      <c r="BI314" s="1" t="s">
        <v>1120</v>
      </c>
      <c r="BL314">
        <v>1</v>
      </c>
      <c r="BQ314" t="s">
        <v>1174</v>
      </c>
      <c r="BR314" t="s">
        <v>40</v>
      </c>
    </row>
    <row r="315" spans="1:70" x14ac:dyDescent="0.25">
      <c r="A315" t="s">
        <v>694</v>
      </c>
      <c r="B315" s="3">
        <v>7.6362374541980396E-5</v>
      </c>
      <c r="C315" t="e">
        <v>#N/A</v>
      </c>
      <c r="D315">
        <v>1</v>
      </c>
      <c r="E315">
        <v>3.7</v>
      </c>
      <c r="F315" s="1" t="s">
        <v>40</v>
      </c>
      <c r="G315" t="s">
        <v>35</v>
      </c>
      <c r="H315" t="s">
        <v>36</v>
      </c>
      <c r="I315" t="s">
        <v>398</v>
      </c>
      <c r="J315" t="s">
        <v>399</v>
      </c>
      <c r="K315">
        <v>2</v>
      </c>
      <c r="L315">
        <v>57</v>
      </c>
      <c r="M315" s="1" t="s">
        <v>40</v>
      </c>
      <c r="N315" t="s">
        <v>40</v>
      </c>
      <c r="O315" t="s">
        <v>40</v>
      </c>
      <c r="Q315" t="s">
        <v>40</v>
      </c>
      <c r="R315" t="s">
        <v>40</v>
      </c>
      <c r="T315" t="s">
        <v>40</v>
      </c>
      <c r="U315" t="s">
        <v>40</v>
      </c>
      <c r="V315" t="s">
        <v>40</v>
      </c>
      <c r="X315" t="s">
        <v>40</v>
      </c>
      <c r="Y315" s="1">
        <v>43663</v>
      </c>
      <c r="Z315" t="s">
        <v>40</v>
      </c>
      <c r="AA315" t="s">
        <v>444</v>
      </c>
      <c r="AB315">
        <v>5.2445945949999997</v>
      </c>
      <c r="AC315">
        <v>19.405000000000001</v>
      </c>
      <c r="AD315" s="1">
        <v>43683</v>
      </c>
      <c r="AE315">
        <v>67</v>
      </c>
      <c r="AF315" t="s">
        <v>428</v>
      </c>
      <c r="AG315">
        <v>4</v>
      </c>
      <c r="AH315" t="s">
        <v>691</v>
      </c>
      <c r="AI315">
        <v>14.14</v>
      </c>
      <c r="AJ315" s="1">
        <v>44510</v>
      </c>
      <c r="AK315">
        <v>8389913854</v>
      </c>
      <c r="AL315">
        <v>83068454</v>
      </c>
      <c r="AM315">
        <v>7.8700000000000006E-2</v>
      </c>
      <c r="AN315">
        <v>42.68</v>
      </c>
      <c r="AO315">
        <v>97.29</v>
      </c>
      <c r="AP315">
        <v>93.51</v>
      </c>
      <c r="AQ315" t="s">
        <v>398</v>
      </c>
      <c r="AR315" t="s">
        <v>53</v>
      </c>
      <c r="AS315">
        <v>-4.1170874103505</v>
      </c>
      <c r="AT315" t="s">
        <v>35</v>
      </c>
      <c r="AU315" t="s">
        <v>35</v>
      </c>
      <c r="AV315" t="s">
        <v>410</v>
      </c>
      <c r="AW315" t="s">
        <v>40</v>
      </c>
      <c r="AX315" t="s">
        <v>40</v>
      </c>
      <c r="AY315" t="s">
        <v>40</v>
      </c>
      <c r="AZ315" t="s">
        <v>40</v>
      </c>
      <c r="BA315" t="s">
        <v>40</v>
      </c>
      <c r="BB315" t="s">
        <v>40</v>
      </c>
      <c r="BC315" t="s">
        <v>40</v>
      </c>
      <c r="BD315" s="1" t="s">
        <v>40</v>
      </c>
      <c r="BE315" s="1" t="s">
        <v>40</v>
      </c>
      <c r="BF315" s="1" t="s">
        <v>40</v>
      </c>
      <c r="BG315" s="1" t="s">
        <v>40</v>
      </c>
      <c r="BH315" t="s">
        <v>40</v>
      </c>
      <c r="BI315" s="1" t="s">
        <v>1120</v>
      </c>
      <c r="BL315">
        <v>1</v>
      </c>
      <c r="BQ315" t="s">
        <v>1174</v>
      </c>
      <c r="BR315" t="s">
        <v>40</v>
      </c>
    </row>
    <row r="316" spans="1:70" x14ac:dyDescent="0.25">
      <c r="A316" t="s">
        <v>695</v>
      </c>
      <c r="B316">
        <v>2.2882766400990202E-2</v>
      </c>
      <c r="C316" t="e">
        <v>#N/A</v>
      </c>
      <c r="D316">
        <v>1</v>
      </c>
      <c r="E316">
        <v>3.1</v>
      </c>
      <c r="F316" s="1" t="s">
        <v>40</v>
      </c>
      <c r="G316" t="s">
        <v>35</v>
      </c>
      <c r="H316" t="s">
        <v>36</v>
      </c>
      <c r="I316" t="s">
        <v>398</v>
      </c>
      <c r="J316" t="s">
        <v>399</v>
      </c>
      <c r="K316">
        <v>2</v>
      </c>
      <c r="L316">
        <v>53</v>
      </c>
      <c r="M316" s="1" t="s">
        <v>40</v>
      </c>
      <c r="N316" t="s">
        <v>40</v>
      </c>
      <c r="O316" t="s">
        <v>40</v>
      </c>
      <c r="Q316" t="s">
        <v>40</v>
      </c>
      <c r="R316" t="s">
        <v>40</v>
      </c>
      <c r="T316" t="s">
        <v>40</v>
      </c>
      <c r="U316" t="s">
        <v>40</v>
      </c>
      <c r="V316" t="s">
        <v>40</v>
      </c>
      <c r="X316" t="s">
        <v>40</v>
      </c>
      <c r="Y316" s="1">
        <v>43663</v>
      </c>
      <c r="Z316" t="s">
        <v>40</v>
      </c>
      <c r="AA316" t="s">
        <v>444</v>
      </c>
      <c r="AB316">
        <v>7.9277419350000002</v>
      </c>
      <c r="AC316">
        <v>24.576000000000001</v>
      </c>
      <c r="AD316" s="1">
        <v>43683</v>
      </c>
      <c r="AE316">
        <v>67</v>
      </c>
      <c r="AF316" t="s">
        <v>430</v>
      </c>
      <c r="AG316">
        <v>4</v>
      </c>
      <c r="AH316" t="s">
        <v>691</v>
      </c>
      <c r="AI316">
        <v>33.57</v>
      </c>
      <c r="AJ316" s="1">
        <v>44510</v>
      </c>
      <c r="AK316">
        <v>10212185750</v>
      </c>
      <c r="AL316">
        <v>101110750</v>
      </c>
      <c r="AM316">
        <v>7.8100000000000003E-2</v>
      </c>
      <c r="AN316">
        <v>41.96</v>
      </c>
      <c r="AO316">
        <v>97.52</v>
      </c>
      <c r="AP316">
        <v>93.77</v>
      </c>
      <c r="AQ316" t="s">
        <v>398</v>
      </c>
      <c r="AR316" t="s">
        <v>53</v>
      </c>
      <c r="AS316">
        <v>-1.6304381459683599</v>
      </c>
      <c r="AT316" t="s">
        <v>35</v>
      </c>
      <c r="AU316" t="s">
        <v>35</v>
      </c>
      <c r="AV316" t="s">
        <v>410</v>
      </c>
      <c r="AW316" t="s">
        <v>40</v>
      </c>
      <c r="AX316" t="s">
        <v>40</v>
      </c>
      <c r="AY316" t="s">
        <v>40</v>
      </c>
      <c r="AZ316" t="s">
        <v>40</v>
      </c>
      <c r="BA316" t="s">
        <v>40</v>
      </c>
      <c r="BB316" t="s">
        <v>40</v>
      </c>
      <c r="BC316" t="s">
        <v>40</v>
      </c>
      <c r="BD316" s="1" t="s">
        <v>40</v>
      </c>
      <c r="BE316" s="1" t="s">
        <v>40</v>
      </c>
      <c r="BF316" s="1" t="s">
        <v>40</v>
      </c>
      <c r="BG316" s="1" t="s">
        <v>40</v>
      </c>
      <c r="BH316" t="s">
        <v>40</v>
      </c>
      <c r="BI316" s="1" t="s">
        <v>1120</v>
      </c>
      <c r="BL316">
        <v>1</v>
      </c>
      <c r="BQ316" t="s">
        <v>1174</v>
      </c>
      <c r="BR316" t="s">
        <v>40</v>
      </c>
    </row>
    <row r="317" spans="1:70" x14ac:dyDescent="0.25">
      <c r="A317" t="s">
        <v>696</v>
      </c>
      <c r="B317">
        <v>6.5187541423178501E-3</v>
      </c>
      <c r="C317" t="e">
        <v>#N/A</v>
      </c>
      <c r="D317">
        <v>1</v>
      </c>
      <c r="E317">
        <v>3.6</v>
      </c>
      <c r="F317" s="1" t="s">
        <v>40</v>
      </c>
      <c r="G317" t="s">
        <v>35</v>
      </c>
      <c r="H317" t="s">
        <v>36</v>
      </c>
      <c r="I317" t="s">
        <v>398</v>
      </c>
      <c r="J317" t="s">
        <v>399</v>
      </c>
      <c r="K317">
        <v>2</v>
      </c>
      <c r="L317">
        <v>65</v>
      </c>
      <c r="M317" s="1" t="s">
        <v>40</v>
      </c>
      <c r="N317" t="s">
        <v>40</v>
      </c>
      <c r="O317" t="s">
        <v>40</v>
      </c>
      <c r="Q317" t="s">
        <v>40</v>
      </c>
      <c r="R317" t="s">
        <v>40</v>
      </c>
      <c r="T317" t="s">
        <v>40</v>
      </c>
      <c r="U317" t="s">
        <v>40</v>
      </c>
      <c r="V317" t="s">
        <v>40</v>
      </c>
      <c r="X317" t="s">
        <v>40</v>
      </c>
      <c r="Y317" s="1">
        <v>43663</v>
      </c>
      <c r="Z317" t="s">
        <v>40</v>
      </c>
      <c r="AA317" t="s">
        <v>444</v>
      </c>
      <c r="AB317">
        <v>4.0755555560000003</v>
      </c>
      <c r="AC317">
        <v>14.672000000000001</v>
      </c>
      <c r="AD317" s="1">
        <v>43684</v>
      </c>
      <c r="AE317">
        <v>71</v>
      </c>
      <c r="AF317" t="s">
        <v>596</v>
      </c>
      <c r="AG317">
        <v>4</v>
      </c>
      <c r="AH317" t="s">
        <v>691</v>
      </c>
      <c r="AI317">
        <v>5.05</v>
      </c>
      <c r="AJ317" s="1">
        <v>44510</v>
      </c>
      <c r="AK317">
        <v>12853073958</v>
      </c>
      <c r="AL317">
        <v>127258158</v>
      </c>
      <c r="AM317">
        <v>8.0199999999999994E-2</v>
      </c>
      <c r="AN317">
        <v>42.41</v>
      </c>
      <c r="AO317">
        <v>96.72</v>
      </c>
      <c r="AP317">
        <v>92.64</v>
      </c>
      <c r="AQ317" t="s">
        <v>398</v>
      </c>
      <c r="AR317" t="s">
        <v>53</v>
      </c>
      <c r="AS317">
        <v>-2.1829950715187301</v>
      </c>
      <c r="AT317" t="s">
        <v>35</v>
      </c>
      <c r="AU317" t="s">
        <v>35</v>
      </c>
      <c r="AV317" t="s">
        <v>410</v>
      </c>
      <c r="AW317" t="s">
        <v>40</v>
      </c>
      <c r="AX317" t="s">
        <v>40</v>
      </c>
      <c r="AY317" t="s">
        <v>40</v>
      </c>
      <c r="AZ317" t="s">
        <v>40</v>
      </c>
      <c r="BA317" t="s">
        <v>40</v>
      </c>
      <c r="BB317" t="s">
        <v>40</v>
      </c>
      <c r="BC317" t="s">
        <v>40</v>
      </c>
      <c r="BD317" s="1" t="s">
        <v>40</v>
      </c>
      <c r="BE317" s="1" t="s">
        <v>40</v>
      </c>
      <c r="BF317" s="1" t="s">
        <v>40</v>
      </c>
      <c r="BG317" s="1" t="s">
        <v>40</v>
      </c>
      <c r="BH317" t="s">
        <v>40</v>
      </c>
      <c r="BI317" s="1" t="s">
        <v>1120</v>
      </c>
      <c r="BL317">
        <v>1</v>
      </c>
      <c r="BQ317" t="s">
        <v>1174</v>
      </c>
      <c r="BR317" t="s">
        <v>40</v>
      </c>
    </row>
    <row r="318" spans="1:70" x14ac:dyDescent="0.25">
      <c r="A318" t="s">
        <v>697</v>
      </c>
      <c r="B318">
        <v>3.5114165227575503E-2</v>
      </c>
      <c r="C318" t="e">
        <v>#N/A</v>
      </c>
      <c r="D318">
        <v>1</v>
      </c>
      <c r="E318">
        <v>4.5999999999999996</v>
      </c>
      <c r="F318" s="1" t="s">
        <v>40</v>
      </c>
      <c r="G318" t="s">
        <v>35</v>
      </c>
      <c r="H318" t="s">
        <v>36</v>
      </c>
      <c r="I318" t="s">
        <v>398</v>
      </c>
      <c r="J318" t="s">
        <v>399</v>
      </c>
      <c r="K318">
        <v>2</v>
      </c>
      <c r="L318">
        <v>59</v>
      </c>
      <c r="M318" s="1" t="s">
        <v>40</v>
      </c>
      <c r="N318" t="s">
        <v>40</v>
      </c>
      <c r="O318" t="s">
        <v>40</v>
      </c>
      <c r="Q318" t="s">
        <v>40</v>
      </c>
      <c r="R318" t="s">
        <v>40</v>
      </c>
      <c r="T318" t="s">
        <v>40</v>
      </c>
      <c r="U318" t="s">
        <v>40</v>
      </c>
      <c r="V318" t="s">
        <v>40</v>
      </c>
      <c r="X318" t="s">
        <v>40</v>
      </c>
      <c r="Y318" s="1">
        <v>43663</v>
      </c>
      <c r="Z318" t="s">
        <v>40</v>
      </c>
      <c r="AA318" t="s">
        <v>444</v>
      </c>
      <c r="AB318">
        <v>24.9698913</v>
      </c>
      <c r="AC318">
        <v>114.86150000000001</v>
      </c>
      <c r="AD318" s="1">
        <v>43684</v>
      </c>
      <c r="AE318">
        <v>71</v>
      </c>
      <c r="AF318" t="s">
        <v>602</v>
      </c>
      <c r="AG318">
        <v>4</v>
      </c>
      <c r="AH318" t="s">
        <v>691</v>
      </c>
      <c r="AI318">
        <v>33.590000000000003</v>
      </c>
      <c r="AJ318" s="1">
        <v>44510</v>
      </c>
      <c r="AK318">
        <v>11684101170</v>
      </c>
      <c r="AL318">
        <v>115684170</v>
      </c>
      <c r="AM318">
        <v>7.7399999999999997E-2</v>
      </c>
      <c r="AN318">
        <v>41.54</v>
      </c>
      <c r="AO318">
        <v>97.71</v>
      </c>
      <c r="AP318">
        <v>94.06</v>
      </c>
      <c r="AQ318" t="s">
        <v>398</v>
      </c>
      <c r="AR318" t="s">
        <v>53</v>
      </c>
      <c r="AS318">
        <v>-1.43899358233884</v>
      </c>
      <c r="AT318" t="s">
        <v>35</v>
      </c>
      <c r="AU318" t="s">
        <v>35</v>
      </c>
      <c r="AV318" t="s">
        <v>410</v>
      </c>
      <c r="AW318" t="s">
        <v>40</v>
      </c>
      <c r="AX318" t="s">
        <v>40</v>
      </c>
      <c r="AY318" t="s">
        <v>40</v>
      </c>
      <c r="AZ318" t="s">
        <v>40</v>
      </c>
      <c r="BA318" t="s">
        <v>40</v>
      </c>
      <c r="BB318" t="s">
        <v>40</v>
      </c>
      <c r="BC318" t="s">
        <v>40</v>
      </c>
      <c r="BD318" s="1" t="s">
        <v>40</v>
      </c>
      <c r="BE318" s="1" t="s">
        <v>40</v>
      </c>
      <c r="BF318" s="1" t="s">
        <v>40</v>
      </c>
      <c r="BG318" s="1" t="s">
        <v>40</v>
      </c>
      <c r="BH318" t="s">
        <v>40</v>
      </c>
      <c r="BI318" s="1" t="s">
        <v>1120</v>
      </c>
      <c r="BL318">
        <v>1</v>
      </c>
      <c r="BQ318" t="s">
        <v>1174</v>
      </c>
      <c r="BR318" t="s">
        <v>40</v>
      </c>
    </row>
    <row r="319" spans="1:70" x14ac:dyDescent="0.25">
      <c r="A319" t="s">
        <v>698</v>
      </c>
      <c r="B319" s="3">
        <v>2.3476908580024E-4</v>
      </c>
      <c r="C319" t="e">
        <v>#N/A</v>
      </c>
      <c r="D319">
        <v>1</v>
      </c>
      <c r="E319">
        <v>2.5</v>
      </c>
      <c r="F319" s="1" t="s">
        <v>40</v>
      </c>
      <c r="G319" t="s">
        <v>35</v>
      </c>
      <c r="H319" t="s">
        <v>36</v>
      </c>
      <c r="I319" t="s">
        <v>398</v>
      </c>
      <c r="J319" t="s">
        <v>399</v>
      </c>
      <c r="K319">
        <v>2</v>
      </c>
      <c r="L319">
        <v>67</v>
      </c>
      <c r="M319" s="1" t="s">
        <v>40</v>
      </c>
      <c r="N319" t="s">
        <v>40</v>
      </c>
      <c r="O319" t="s">
        <v>40</v>
      </c>
      <c r="Q319" t="s">
        <v>40</v>
      </c>
      <c r="R319" t="s">
        <v>40</v>
      </c>
      <c r="T319" t="s">
        <v>40</v>
      </c>
      <c r="U319" t="s">
        <v>40</v>
      </c>
      <c r="V319" t="s">
        <v>40</v>
      </c>
      <c r="X319" t="s">
        <v>40</v>
      </c>
      <c r="Y319" s="1">
        <v>43663</v>
      </c>
      <c r="Z319" t="s">
        <v>40</v>
      </c>
      <c r="AA319" t="s">
        <v>444</v>
      </c>
      <c r="AB319">
        <v>9.5861999999999998</v>
      </c>
      <c r="AC319">
        <v>23.965499999999999</v>
      </c>
      <c r="AD319" s="1">
        <v>43684</v>
      </c>
      <c r="AE319">
        <v>71</v>
      </c>
      <c r="AF319" t="s">
        <v>620</v>
      </c>
      <c r="AG319">
        <v>4</v>
      </c>
      <c r="AH319" t="s">
        <v>691</v>
      </c>
      <c r="AI319">
        <v>39.31</v>
      </c>
      <c r="AJ319" s="1">
        <v>44510</v>
      </c>
      <c r="AK319">
        <v>10882589814</v>
      </c>
      <c r="AL319">
        <v>107748414</v>
      </c>
      <c r="AM319">
        <v>7.9500000000000001E-2</v>
      </c>
      <c r="AN319">
        <v>42.88</v>
      </c>
      <c r="AO319">
        <v>97.37</v>
      </c>
      <c r="AP319">
        <v>93.54</v>
      </c>
      <c r="AQ319" t="s">
        <v>398</v>
      </c>
      <c r="AR319" t="s">
        <v>53</v>
      </c>
      <c r="AS319">
        <v>-3.6292571203102901</v>
      </c>
      <c r="AT319" t="s">
        <v>35</v>
      </c>
      <c r="AU319" t="s">
        <v>35</v>
      </c>
      <c r="AV319" t="s">
        <v>410</v>
      </c>
      <c r="AW319" t="s">
        <v>40</v>
      </c>
      <c r="AX319" t="s">
        <v>40</v>
      </c>
      <c r="AY319" t="s">
        <v>40</v>
      </c>
      <c r="AZ319" t="s">
        <v>40</v>
      </c>
      <c r="BA319" t="s">
        <v>40</v>
      </c>
      <c r="BB319" t="s">
        <v>40</v>
      </c>
      <c r="BC319" t="s">
        <v>40</v>
      </c>
      <c r="BD319" s="1" t="s">
        <v>40</v>
      </c>
      <c r="BE319" s="1" t="s">
        <v>40</v>
      </c>
      <c r="BF319" s="1" t="s">
        <v>40</v>
      </c>
      <c r="BG319" s="1" t="s">
        <v>40</v>
      </c>
      <c r="BH319" t="s">
        <v>40</v>
      </c>
      <c r="BI319" s="1" t="s">
        <v>1120</v>
      </c>
      <c r="BL319">
        <v>1</v>
      </c>
      <c r="BQ319" t="s">
        <v>1174</v>
      </c>
      <c r="BR319" t="s">
        <v>40</v>
      </c>
    </row>
    <row r="320" spans="1:70" x14ac:dyDescent="0.25">
      <c r="A320" t="s">
        <v>699</v>
      </c>
      <c r="B320">
        <v>2.3005253564486699E-3</v>
      </c>
      <c r="C320" t="e">
        <v>#N/A</v>
      </c>
      <c r="D320">
        <v>1</v>
      </c>
      <c r="E320">
        <v>2.5</v>
      </c>
      <c r="F320" s="1" t="s">
        <v>40</v>
      </c>
      <c r="G320" t="s">
        <v>35</v>
      </c>
      <c r="H320" t="s">
        <v>36</v>
      </c>
      <c r="I320" t="s">
        <v>398</v>
      </c>
      <c r="J320" t="s">
        <v>399</v>
      </c>
      <c r="K320">
        <v>2</v>
      </c>
      <c r="L320">
        <v>66</v>
      </c>
      <c r="M320" s="1" t="s">
        <v>40</v>
      </c>
      <c r="N320" t="s">
        <v>40</v>
      </c>
      <c r="O320" t="s">
        <v>40</v>
      </c>
      <c r="Q320" t="s">
        <v>40</v>
      </c>
      <c r="R320" t="s">
        <v>40</v>
      </c>
      <c r="T320" t="s">
        <v>40</v>
      </c>
      <c r="U320" t="s">
        <v>40</v>
      </c>
      <c r="V320" t="s">
        <v>40</v>
      </c>
      <c r="X320" t="s">
        <v>40</v>
      </c>
      <c r="Y320" s="1">
        <v>43663</v>
      </c>
      <c r="Z320" t="s">
        <v>40</v>
      </c>
      <c r="AA320" t="s">
        <v>444</v>
      </c>
      <c r="AB320">
        <v>3.2004000000000001</v>
      </c>
      <c r="AC320">
        <v>8.0009999999999994</v>
      </c>
      <c r="AD320" s="1">
        <v>43687</v>
      </c>
      <c r="AE320">
        <v>38</v>
      </c>
      <c r="AF320" t="s">
        <v>405</v>
      </c>
      <c r="AG320">
        <v>4</v>
      </c>
      <c r="AH320" t="s">
        <v>440</v>
      </c>
      <c r="AI320">
        <v>0</v>
      </c>
      <c r="AJ320" s="1">
        <v>44510</v>
      </c>
      <c r="AK320">
        <v>9102180398</v>
      </c>
      <c r="AL320">
        <v>90120598</v>
      </c>
      <c r="AM320">
        <v>7.7799999999999994E-2</v>
      </c>
      <c r="AN320">
        <v>43.4</v>
      </c>
      <c r="AO320">
        <v>97.3</v>
      </c>
      <c r="AP320">
        <v>93.35</v>
      </c>
      <c r="AQ320" t="s">
        <v>398</v>
      </c>
      <c r="AR320" t="s">
        <v>53</v>
      </c>
      <c r="AS320">
        <v>-2.63717271910091</v>
      </c>
      <c r="AT320" t="s">
        <v>35</v>
      </c>
      <c r="AU320" t="s">
        <v>35</v>
      </c>
      <c r="AV320" t="s">
        <v>410</v>
      </c>
      <c r="AW320" t="s">
        <v>40</v>
      </c>
      <c r="AX320" t="s">
        <v>40</v>
      </c>
      <c r="AY320" t="s">
        <v>40</v>
      </c>
      <c r="AZ320" t="s">
        <v>40</v>
      </c>
      <c r="BA320" t="s">
        <v>40</v>
      </c>
      <c r="BB320" t="s">
        <v>40</v>
      </c>
      <c r="BC320" t="s">
        <v>40</v>
      </c>
      <c r="BD320" s="1" t="s">
        <v>40</v>
      </c>
      <c r="BE320" s="1" t="s">
        <v>40</v>
      </c>
      <c r="BF320" s="1" t="s">
        <v>40</v>
      </c>
      <c r="BG320" s="1" t="s">
        <v>40</v>
      </c>
      <c r="BH320" t="s">
        <v>40</v>
      </c>
      <c r="BI320" s="1" t="s">
        <v>1120</v>
      </c>
      <c r="BL320">
        <v>1</v>
      </c>
      <c r="BQ320" t="s">
        <v>1174</v>
      </c>
      <c r="BR320" t="s">
        <v>40</v>
      </c>
    </row>
    <row r="321" spans="1:70" x14ac:dyDescent="0.25">
      <c r="A321" t="s">
        <v>700</v>
      </c>
      <c r="B321">
        <v>1.0178424278535599E-2</v>
      </c>
      <c r="C321" t="e">
        <v>#N/A</v>
      </c>
      <c r="D321">
        <v>1</v>
      </c>
      <c r="E321">
        <v>4.2</v>
      </c>
      <c r="F321" s="1" t="s">
        <v>40</v>
      </c>
      <c r="G321" t="s">
        <v>35</v>
      </c>
      <c r="H321" t="s">
        <v>36</v>
      </c>
      <c r="I321" t="s">
        <v>398</v>
      </c>
      <c r="J321" t="s">
        <v>399</v>
      </c>
      <c r="K321">
        <v>1</v>
      </c>
      <c r="L321">
        <v>58</v>
      </c>
      <c r="M321" s="1" t="s">
        <v>40</v>
      </c>
      <c r="N321" t="s">
        <v>40</v>
      </c>
      <c r="O321" t="s">
        <v>40</v>
      </c>
      <c r="Q321" t="s">
        <v>40</v>
      </c>
      <c r="R321" t="s">
        <v>40</v>
      </c>
      <c r="T321" t="s">
        <v>40</v>
      </c>
      <c r="U321" t="s">
        <v>40</v>
      </c>
      <c r="V321" t="s">
        <v>40</v>
      </c>
      <c r="X321" t="s">
        <v>40</v>
      </c>
      <c r="Y321" s="1">
        <v>43663</v>
      </c>
      <c r="Z321" t="s">
        <v>40</v>
      </c>
      <c r="AA321" t="s">
        <v>444</v>
      </c>
      <c r="AB321">
        <v>7.7420238100000001</v>
      </c>
      <c r="AC321">
        <v>32.516500000000001</v>
      </c>
      <c r="AD321" s="1">
        <v>43685</v>
      </c>
      <c r="AE321">
        <v>72</v>
      </c>
      <c r="AF321" t="s">
        <v>504</v>
      </c>
      <c r="AG321">
        <v>4</v>
      </c>
      <c r="AH321" t="s">
        <v>701</v>
      </c>
      <c r="AI321">
        <v>22.16</v>
      </c>
      <c r="AJ321" s="1">
        <v>44510</v>
      </c>
      <c r="AK321">
        <v>8238443548</v>
      </c>
      <c r="AL321">
        <v>81568748</v>
      </c>
      <c r="AM321">
        <v>7.8200000000000006E-2</v>
      </c>
      <c r="AN321">
        <v>41.22</v>
      </c>
      <c r="AO321">
        <v>97.67</v>
      </c>
      <c r="AP321">
        <v>94.01</v>
      </c>
      <c r="AQ321" t="s">
        <v>398</v>
      </c>
      <c r="AR321" t="s">
        <v>46</v>
      </c>
      <c r="AS321">
        <v>-1.9878763660572401</v>
      </c>
      <c r="AT321" t="s">
        <v>35</v>
      </c>
      <c r="AU321" t="s">
        <v>35</v>
      </c>
      <c r="AV321" t="s">
        <v>403</v>
      </c>
      <c r="AW321" t="s">
        <v>40</v>
      </c>
      <c r="AX321" t="s">
        <v>40</v>
      </c>
      <c r="AY321" t="s">
        <v>40</v>
      </c>
      <c r="AZ321" t="s">
        <v>40</v>
      </c>
      <c r="BA321" t="s">
        <v>40</v>
      </c>
      <c r="BB321" t="s">
        <v>40</v>
      </c>
      <c r="BC321" t="s">
        <v>40</v>
      </c>
      <c r="BD321" s="1" t="s">
        <v>40</v>
      </c>
      <c r="BE321" s="1" t="s">
        <v>40</v>
      </c>
      <c r="BF321" s="1" t="s">
        <v>40</v>
      </c>
      <c r="BG321" s="1" t="s">
        <v>40</v>
      </c>
      <c r="BH321" t="s">
        <v>40</v>
      </c>
      <c r="BI321" s="1" t="s">
        <v>1120</v>
      </c>
      <c r="BL321">
        <v>1</v>
      </c>
      <c r="BQ321" t="s">
        <v>1174</v>
      </c>
      <c r="BR321" t="s">
        <v>40</v>
      </c>
    </row>
    <row r="322" spans="1:70" x14ac:dyDescent="0.25">
      <c r="A322" t="s">
        <v>702</v>
      </c>
      <c r="B322" s="3">
        <v>8.7467328212820997E-4</v>
      </c>
      <c r="C322" t="e">
        <v>#N/A</v>
      </c>
      <c r="D322">
        <v>1</v>
      </c>
      <c r="E322">
        <v>4.7</v>
      </c>
      <c r="F322" s="1" t="s">
        <v>40</v>
      </c>
      <c r="G322" t="s">
        <v>35</v>
      </c>
      <c r="H322" t="s">
        <v>36</v>
      </c>
      <c r="I322" t="s">
        <v>398</v>
      </c>
      <c r="J322" t="s">
        <v>399</v>
      </c>
      <c r="K322">
        <v>1</v>
      </c>
      <c r="L322">
        <v>66</v>
      </c>
      <c r="M322" s="1" t="s">
        <v>40</v>
      </c>
      <c r="N322" t="s">
        <v>40</v>
      </c>
      <c r="O322" t="s">
        <v>40</v>
      </c>
      <c r="Q322" t="s">
        <v>40</v>
      </c>
      <c r="R322" t="s">
        <v>40</v>
      </c>
      <c r="T322" t="s">
        <v>40</v>
      </c>
      <c r="U322" t="s">
        <v>40</v>
      </c>
      <c r="V322" t="s">
        <v>40</v>
      </c>
      <c r="X322" t="s">
        <v>40</v>
      </c>
      <c r="Y322" s="1">
        <v>43663</v>
      </c>
      <c r="Z322" t="s">
        <v>40</v>
      </c>
      <c r="AA322" t="s">
        <v>444</v>
      </c>
      <c r="AB322">
        <v>8.6575531909999999</v>
      </c>
      <c r="AC322">
        <v>40.6905</v>
      </c>
      <c r="AD322" s="1">
        <v>43685</v>
      </c>
      <c r="AE322" t="s">
        <v>549</v>
      </c>
      <c r="AF322">
        <v>0</v>
      </c>
      <c r="AG322">
        <v>4</v>
      </c>
      <c r="AH322" t="s">
        <v>701</v>
      </c>
      <c r="AI322">
        <v>14.09</v>
      </c>
      <c r="AJ322" s="1">
        <v>44551</v>
      </c>
      <c r="AK322">
        <v>9054324174</v>
      </c>
      <c r="AL322">
        <v>89646774</v>
      </c>
      <c r="AM322">
        <v>40.89</v>
      </c>
      <c r="AN322">
        <v>59.11</v>
      </c>
      <c r="AO322">
        <v>97.4</v>
      </c>
      <c r="AP322">
        <v>93.12</v>
      </c>
      <c r="AQ322" t="s">
        <v>398</v>
      </c>
      <c r="AR322" t="s">
        <v>46</v>
      </c>
      <c r="AS322">
        <v>-3.0577741072757001</v>
      </c>
      <c r="AT322" t="s">
        <v>35</v>
      </c>
      <c r="AU322" t="s">
        <v>35</v>
      </c>
      <c r="AV322" t="s">
        <v>403</v>
      </c>
      <c r="AW322" t="s">
        <v>40</v>
      </c>
      <c r="AX322" t="s">
        <v>40</v>
      </c>
      <c r="AY322" t="s">
        <v>40</v>
      </c>
      <c r="AZ322" t="s">
        <v>40</v>
      </c>
      <c r="BA322" t="s">
        <v>40</v>
      </c>
      <c r="BB322" t="s">
        <v>40</v>
      </c>
      <c r="BC322" t="s">
        <v>40</v>
      </c>
      <c r="BD322" s="1" t="s">
        <v>40</v>
      </c>
      <c r="BE322" s="1" t="s">
        <v>40</v>
      </c>
      <c r="BF322" s="1" t="s">
        <v>40</v>
      </c>
      <c r="BG322" s="1" t="s">
        <v>40</v>
      </c>
      <c r="BH322" t="s">
        <v>40</v>
      </c>
      <c r="BI322" s="1" t="s">
        <v>1120</v>
      </c>
      <c r="BL322">
        <v>1</v>
      </c>
      <c r="BQ322" t="s">
        <v>1174</v>
      </c>
      <c r="BR322" t="s">
        <v>40</v>
      </c>
    </row>
    <row r="323" spans="1:70" x14ac:dyDescent="0.25">
      <c r="A323" t="s">
        <v>703</v>
      </c>
      <c r="B323">
        <v>5.6113166423203902E-2</v>
      </c>
      <c r="C323" t="e">
        <v>#N/A</v>
      </c>
      <c r="D323">
        <v>1</v>
      </c>
      <c r="E323">
        <v>3.5</v>
      </c>
      <c r="F323" s="1" t="s">
        <v>40</v>
      </c>
      <c r="G323" t="s">
        <v>35</v>
      </c>
      <c r="H323" t="s">
        <v>36</v>
      </c>
      <c r="I323" t="s">
        <v>398</v>
      </c>
      <c r="J323" t="s">
        <v>399</v>
      </c>
      <c r="K323">
        <v>2</v>
      </c>
      <c r="L323">
        <v>62</v>
      </c>
      <c r="M323" s="1" t="s">
        <v>40</v>
      </c>
      <c r="N323" t="s">
        <v>40</v>
      </c>
      <c r="O323" t="s">
        <v>40</v>
      </c>
      <c r="Q323" t="s">
        <v>40</v>
      </c>
      <c r="R323" t="s">
        <v>40</v>
      </c>
      <c r="T323" t="s">
        <v>40</v>
      </c>
      <c r="U323" t="s">
        <v>40</v>
      </c>
      <c r="V323" t="s">
        <v>40</v>
      </c>
      <c r="X323" t="s">
        <v>40</v>
      </c>
      <c r="Y323" s="1">
        <v>43663</v>
      </c>
      <c r="Z323" t="s">
        <v>40</v>
      </c>
      <c r="AA323" t="s">
        <v>444</v>
      </c>
      <c r="AB323">
        <v>24.870428570000001</v>
      </c>
      <c r="AC323">
        <v>87.046499999999995</v>
      </c>
      <c r="AD323" s="1">
        <v>43685</v>
      </c>
      <c r="AE323" t="s">
        <v>549</v>
      </c>
      <c r="AF323">
        <v>0</v>
      </c>
      <c r="AG323">
        <v>4</v>
      </c>
      <c r="AH323" t="s">
        <v>701</v>
      </c>
      <c r="AI323">
        <v>6.69</v>
      </c>
      <c r="AJ323" s="1">
        <v>44551</v>
      </c>
      <c r="AK323">
        <v>6357487622</v>
      </c>
      <c r="AL323">
        <v>62945422</v>
      </c>
      <c r="AM323">
        <v>42.07</v>
      </c>
      <c r="AN323">
        <v>57.93</v>
      </c>
      <c r="AO323">
        <v>97.5</v>
      </c>
      <c r="AP323">
        <v>93.21</v>
      </c>
      <c r="AQ323" t="s">
        <v>398</v>
      </c>
      <c r="AR323" t="s">
        <v>53</v>
      </c>
      <c r="AS323">
        <v>-1.22585515178974</v>
      </c>
      <c r="AT323" t="s">
        <v>35</v>
      </c>
      <c r="AU323" t="s">
        <v>35</v>
      </c>
      <c r="AV323" t="s">
        <v>410</v>
      </c>
      <c r="AW323" t="s">
        <v>40</v>
      </c>
      <c r="AX323" t="s">
        <v>40</v>
      </c>
      <c r="AY323" t="s">
        <v>40</v>
      </c>
      <c r="AZ323" t="s">
        <v>40</v>
      </c>
      <c r="BA323" t="s">
        <v>40</v>
      </c>
      <c r="BB323" t="s">
        <v>40</v>
      </c>
      <c r="BC323" t="s">
        <v>40</v>
      </c>
      <c r="BD323" s="1" t="s">
        <v>40</v>
      </c>
      <c r="BE323" s="1" t="s">
        <v>40</v>
      </c>
      <c r="BF323" s="1" t="s">
        <v>40</v>
      </c>
      <c r="BG323" s="1" t="s">
        <v>40</v>
      </c>
      <c r="BH323" t="s">
        <v>40</v>
      </c>
      <c r="BI323" s="1" t="s">
        <v>1120</v>
      </c>
      <c r="BL323">
        <v>1</v>
      </c>
      <c r="BQ323" t="s">
        <v>1174</v>
      </c>
      <c r="BR323" t="s">
        <v>40</v>
      </c>
    </row>
    <row r="324" spans="1:70" x14ac:dyDescent="0.25">
      <c r="A324" t="s">
        <v>704</v>
      </c>
      <c r="B324">
        <v>2.9973624295560601E-2</v>
      </c>
      <c r="C324" t="e">
        <v>#N/A</v>
      </c>
      <c r="D324">
        <v>1</v>
      </c>
      <c r="E324">
        <v>4.5999999999999996</v>
      </c>
      <c r="F324" s="1" t="s">
        <v>40</v>
      </c>
      <c r="G324" t="s">
        <v>35</v>
      </c>
      <c r="H324" t="s">
        <v>36</v>
      </c>
      <c r="I324" t="s">
        <v>398</v>
      </c>
      <c r="J324" t="s">
        <v>399</v>
      </c>
      <c r="K324">
        <v>2</v>
      </c>
      <c r="L324">
        <v>58</v>
      </c>
      <c r="M324" s="1" t="s">
        <v>40</v>
      </c>
      <c r="N324" t="s">
        <v>40</v>
      </c>
      <c r="O324" t="s">
        <v>40</v>
      </c>
      <c r="Q324" t="s">
        <v>40</v>
      </c>
      <c r="R324" t="s">
        <v>40</v>
      </c>
      <c r="T324" t="s">
        <v>40</v>
      </c>
      <c r="U324" t="s">
        <v>40</v>
      </c>
      <c r="V324" t="s">
        <v>40</v>
      </c>
      <c r="X324" t="s">
        <v>40</v>
      </c>
      <c r="Y324" s="1">
        <v>43664</v>
      </c>
      <c r="Z324" t="s">
        <v>40</v>
      </c>
      <c r="AA324" t="s">
        <v>444</v>
      </c>
      <c r="AB324">
        <v>2.9308695650000001</v>
      </c>
      <c r="AC324">
        <v>13.481999999999999</v>
      </c>
      <c r="AD324" s="1">
        <v>43685</v>
      </c>
      <c r="AE324" t="s">
        <v>549</v>
      </c>
      <c r="AF324">
        <v>0</v>
      </c>
      <c r="AG324">
        <v>4</v>
      </c>
      <c r="AH324" t="s">
        <v>701</v>
      </c>
      <c r="AI324">
        <v>6.69</v>
      </c>
      <c r="AJ324" s="1">
        <v>44551</v>
      </c>
      <c r="AK324">
        <v>11693062496</v>
      </c>
      <c r="AL324">
        <v>115772896</v>
      </c>
      <c r="AM324">
        <v>42.71</v>
      </c>
      <c r="AN324">
        <v>57.29</v>
      </c>
      <c r="AO324">
        <v>97.3</v>
      </c>
      <c r="AP324">
        <v>93.15</v>
      </c>
      <c r="AQ324" t="s">
        <v>398</v>
      </c>
      <c r="AR324" t="s">
        <v>53</v>
      </c>
      <c r="AS324">
        <v>-1.5100442838595101</v>
      </c>
      <c r="AT324" t="s">
        <v>35</v>
      </c>
      <c r="AU324" t="s">
        <v>35</v>
      </c>
      <c r="AV324" t="s">
        <v>410</v>
      </c>
      <c r="AW324" t="s">
        <v>40</v>
      </c>
      <c r="AX324" t="s">
        <v>40</v>
      </c>
      <c r="AY324" t="s">
        <v>40</v>
      </c>
      <c r="AZ324" t="s">
        <v>40</v>
      </c>
      <c r="BA324" t="s">
        <v>40</v>
      </c>
      <c r="BB324" t="s">
        <v>40</v>
      </c>
      <c r="BC324" t="s">
        <v>40</v>
      </c>
      <c r="BD324" s="1" t="s">
        <v>40</v>
      </c>
      <c r="BE324" s="1" t="s">
        <v>40</v>
      </c>
      <c r="BF324" s="1" t="s">
        <v>40</v>
      </c>
      <c r="BG324" s="1" t="s">
        <v>40</v>
      </c>
      <c r="BH324" t="s">
        <v>40</v>
      </c>
      <c r="BI324" s="1" t="s">
        <v>1120</v>
      </c>
      <c r="BL324">
        <v>1</v>
      </c>
      <c r="BQ324" t="s">
        <v>1174</v>
      </c>
      <c r="BR324" t="s">
        <v>40</v>
      </c>
    </row>
    <row r="325" spans="1:70" x14ac:dyDescent="0.25">
      <c r="A325" t="s">
        <v>705</v>
      </c>
      <c r="B325" s="3">
        <v>4.1854829290792998E-4</v>
      </c>
      <c r="C325" t="e">
        <v>#N/A</v>
      </c>
      <c r="D325">
        <v>1</v>
      </c>
      <c r="E325">
        <v>3.2</v>
      </c>
      <c r="F325" s="1" t="s">
        <v>40</v>
      </c>
      <c r="G325" t="s">
        <v>35</v>
      </c>
      <c r="H325" t="s">
        <v>36</v>
      </c>
      <c r="I325" t="s">
        <v>398</v>
      </c>
      <c r="J325" t="s">
        <v>399</v>
      </c>
      <c r="K325">
        <v>1</v>
      </c>
      <c r="L325">
        <v>59</v>
      </c>
      <c r="M325" s="1" t="s">
        <v>40</v>
      </c>
      <c r="N325" t="s">
        <v>40</v>
      </c>
      <c r="O325" t="s">
        <v>40</v>
      </c>
      <c r="Q325" t="s">
        <v>40</v>
      </c>
      <c r="R325" t="s">
        <v>40</v>
      </c>
      <c r="T325" t="s">
        <v>40</v>
      </c>
      <c r="U325" t="s">
        <v>40</v>
      </c>
      <c r="V325" t="s">
        <v>40</v>
      </c>
      <c r="X325" t="s">
        <v>40</v>
      </c>
      <c r="Y325" s="1">
        <v>43664</v>
      </c>
      <c r="Z325" t="s">
        <v>40</v>
      </c>
      <c r="AA325" t="s">
        <v>444</v>
      </c>
      <c r="AB325">
        <v>5.5159374999999997</v>
      </c>
      <c r="AC325">
        <v>17.651</v>
      </c>
      <c r="AD325" s="1">
        <v>43685</v>
      </c>
      <c r="AE325">
        <v>0</v>
      </c>
      <c r="AF325">
        <v>0</v>
      </c>
      <c r="AG325">
        <v>4</v>
      </c>
      <c r="AH325" t="s">
        <v>440</v>
      </c>
      <c r="AI325">
        <v>7.82</v>
      </c>
      <c r="AJ325" s="1">
        <v>44551</v>
      </c>
      <c r="AK325">
        <v>8228715026</v>
      </c>
      <c r="AL325">
        <v>81472426</v>
      </c>
      <c r="AM325">
        <v>42.25</v>
      </c>
      <c r="AN325">
        <v>57.75</v>
      </c>
      <c r="AO325">
        <v>97.17</v>
      </c>
      <c r="AP325">
        <v>93.17</v>
      </c>
      <c r="AQ325" t="s">
        <v>398</v>
      </c>
      <c r="AR325" t="s">
        <v>46</v>
      </c>
      <c r="AS325">
        <v>-3.37807261378101</v>
      </c>
      <c r="AT325" t="s">
        <v>35</v>
      </c>
      <c r="AU325" t="s">
        <v>35</v>
      </c>
      <c r="AV325" t="s">
        <v>403</v>
      </c>
      <c r="AW325" t="s">
        <v>40</v>
      </c>
      <c r="AX325" t="s">
        <v>40</v>
      </c>
      <c r="AY325" t="s">
        <v>40</v>
      </c>
      <c r="AZ325" t="s">
        <v>40</v>
      </c>
      <c r="BA325" t="s">
        <v>40</v>
      </c>
      <c r="BB325" t="s">
        <v>40</v>
      </c>
      <c r="BC325" t="s">
        <v>40</v>
      </c>
      <c r="BD325" s="1" t="s">
        <v>40</v>
      </c>
      <c r="BE325" s="1" t="s">
        <v>40</v>
      </c>
      <c r="BF325" s="1" t="s">
        <v>40</v>
      </c>
      <c r="BG325" s="1" t="s">
        <v>40</v>
      </c>
      <c r="BH325" t="s">
        <v>40</v>
      </c>
      <c r="BI325" s="1" t="s">
        <v>1120</v>
      </c>
      <c r="BL325">
        <v>1</v>
      </c>
      <c r="BQ325" t="s">
        <v>1174</v>
      </c>
      <c r="BR325" t="s">
        <v>40</v>
      </c>
    </row>
    <row r="326" spans="1:70" x14ac:dyDescent="0.25">
      <c r="A326" t="s">
        <v>706</v>
      </c>
      <c r="B326">
        <v>1.3769137913630101E-3</v>
      </c>
      <c r="C326" t="e">
        <v>#N/A</v>
      </c>
      <c r="D326">
        <v>1</v>
      </c>
      <c r="E326">
        <v>4.3</v>
      </c>
      <c r="F326" s="1" t="s">
        <v>40</v>
      </c>
      <c r="G326" t="s">
        <v>35</v>
      </c>
      <c r="H326" t="s">
        <v>36</v>
      </c>
      <c r="I326" t="s">
        <v>398</v>
      </c>
      <c r="J326" t="s">
        <v>399</v>
      </c>
      <c r="K326">
        <v>1</v>
      </c>
      <c r="L326">
        <v>59</v>
      </c>
      <c r="M326" s="1" t="s">
        <v>40</v>
      </c>
      <c r="N326" t="s">
        <v>40</v>
      </c>
      <c r="O326" t="s">
        <v>40</v>
      </c>
      <c r="Q326" t="s">
        <v>40</v>
      </c>
      <c r="R326" t="s">
        <v>40</v>
      </c>
      <c r="T326" t="s">
        <v>40</v>
      </c>
      <c r="U326" t="s">
        <v>40</v>
      </c>
      <c r="V326" t="s">
        <v>40</v>
      </c>
      <c r="X326" t="s">
        <v>40</v>
      </c>
      <c r="Y326" s="1">
        <v>43664</v>
      </c>
      <c r="Z326" t="s">
        <v>40</v>
      </c>
      <c r="AA326" t="s">
        <v>444</v>
      </c>
      <c r="AB326">
        <v>11.21081395</v>
      </c>
      <c r="AC326">
        <v>48.206499999999998</v>
      </c>
      <c r="AD326" s="1">
        <v>43685</v>
      </c>
      <c r="AE326">
        <v>73</v>
      </c>
      <c r="AF326" t="s">
        <v>492</v>
      </c>
      <c r="AG326">
        <v>4</v>
      </c>
      <c r="AH326" t="s">
        <v>440</v>
      </c>
      <c r="AI326">
        <v>13.91</v>
      </c>
      <c r="AJ326" s="1">
        <v>44510</v>
      </c>
      <c r="AK326">
        <v>8785128874</v>
      </c>
      <c r="AL326">
        <v>86981474</v>
      </c>
      <c r="AM326">
        <v>2.2000000000000001E-3</v>
      </c>
      <c r="AN326">
        <v>41.24</v>
      </c>
      <c r="AO326">
        <v>97.58</v>
      </c>
      <c r="AP326">
        <v>93.71</v>
      </c>
      <c r="AQ326" t="s">
        <v>398</v>
      </c>
      <c r="AR326" t="s">
        <v>46</v>
      </c>
      <c r="AS326">
        <v>-2.86049485196218</v>
      </c>
      <c r="AT326" t="s">
        <v>35</v>
      </c>
      <c r="AU326" t="s">
        <v>35</v>
      </c>
      <c r="AV326" t="s">
        <v>403</v>
      </c>
      <c r="AW326" t="s">
        <v>40</v>
      </c>
      <c r="AX326" t="s">
        <v>40</v>
      </c>
      <c r="AY326" t="s">
        <v>40</v>
      </c>
      <c r="AZ326" t="s">
        <v>40</v>
      </c>
      <c r="BA326" t="s">
        <v>40</v>
      </c>
      <c r="BB326" t="s">
        <v>40</v>
      </c>
      <c r="BC326" t="s">
        <v>40</v>
      </c>
      <c r="BD326" s="1" t="s">
        <v>40</v>
      </c>
      <c r="BE326" s="1" t="s">
        <v>40</v>
      </c>
      <c r="BF326" s="1" t="s">
        <v>40</v>
      </c>
      <c r="BG326" s="1" t="s">
        <v>40</v>
      </c>
      <c r="BH326" t="s">
        <v>40</v>
      </c>
      <c r="BI326" s="1" t="s">
        <v>1120</v>
      </c>
      <c r="BL326">
        <v>1</v>
      </c>
      <c r="BQ326" t="s">
        <v>1174</v>
      </c>
      <c r="BR326" t="s">
        <v>40</v>
      </c>
    </row>
    <row r="327" spans="1:70" x14ac:dyDescent="0.25">
      <c r="A327" t="s">
        <v>707</v>
      </c>
      <c r="B327">
        <v>8.6881704130296108E-3</v>
      </c>
      <c r="C327" t="e">
        <v>#N/A</v>
      </c>
      <c r="D327">
        <v>1</v>
      </c>
      <c r="E327">
        <v>3.2</v>
      </c>
      <c r="F327" s="1" t="s">
        <v>40</v>
      </c>
      <c r="G327" t="s">
        <v>35</v>
      </c>
      <c r="H327" t="s">
        <v>36</v>
      </c>
      <c r="I327" t="s">
        <v>398</v>
      </c>
      <c r="J327" t="s">
        <v>399</v>
      </c>
      <c r="K327">
        <v>1</v>
      </c>
      <c r="L327">
        <v>59</v>
      </c>
      <c r="M327" s="1" t="s">
        <v>40</v>
      </c>
      <c r="N327" t="s">
        <v>40</v>
      </c>
      <c r="O327" t="s">
        <v>40</v>
      </c>
      <c r="Q327" t="s">
        <v>40</v>
      </c>
      <c r="R327" t="s">
        <v>40</v>
      </c>
      <c r="T327" t="s">
        <v>40</v>
      </c>
      <c r="U327" t="s">
        <v>40</v>
      </c>
      <c r="V327" t="s">
        <v>40</v>
      </c>
      <c r="X327" t="s">
        <v>40</v>
      </c>
      <c r="Y327" s="1">
        <v>43664</v>
      </c>
      <c r="Z327" t="s">
        <v>40</v>
      </c>
      <c r="AA327" t="s">
        <v>444</v>
      </c>
      <c r="AB327">
        <v>5.4573437499999997</v>
      </c>
      <c r="AC327">
        <v>17.4635</v>
      </c>
      <c r="AD327" s="1">
        <v>43685</v>
      </c>
      <c r="AE327">
        <v>73</v>
      </c>
      <c r="AF327" t="s">
        <v>708</v>
      </c>
      <c r="AG327">
        <v>4</v>
      </c>
      <c r="AH327" t="s">
        <v>440</v>
      </c>
      <c r="AI327">
        <v>13.88</v>
      </c>
      <c r="AJ327" s="1">
        <v>44510</v>
      </c>
      <c r="AK327">
        <v>9732998118</v>
      </c>
      <c r="AL327">
        <v>96366318</v>
      </c>
      <c r="AM327">
        <v>2.3E-3</v>
      </c>
      <c r="AN327">
        <v>42.56</v>
      </c>
      <c r="AO327">
        <v>97.55</v>
      </c>
      <c r="AP327">
        <v>93.74</v>
      </c>
      <c r="AQ327" t="s">
        <v>398</v>
      </c>
      <c r="AR327" t="s">
        <v>46</v>
      </c>
      <c r="AS327">
        <v>-2.0572819580174802</v>
      </c>
      <c r="AT327" t="s">
        <v>35</v>
      </c>
      <c r="AU327" t="s">
        <v>35</v>
      </c>
      <c r="AV327" t="s">
        <v>403</v>
      </c>
      <c r="AW327" t="s">
        <v>40</v>
      </c>
      <c r="AX327" t="s">
        <v>40</v>
      </c>
      <c r="AY327" t="s">
        <v>40</v>
      </c>
      <c r="AZ327" t="s">
        <v>40</v>
      </c>
      <c r="BA327" t="s">
        <v>40</v>
      </c>
      <c r="BB327" t="s">
        <v>40</v>
      </c>
      <c r="BC327" t="s">
        <v>40</v>
      </c>
      <c r="BD327" s="1" t="s">
        <v>40</v>
      </c>
      <c r="BE327" s="1" t="s">
        <v>40</v>
      </c>
      <c r="BF327" s="1" t="s">
        <v>40</v>
      </c>
      <c r="BG327" s="1" t="s">
        <v>40</v>
      </c>
      <c r="BH327" t="s">
        <v>40</v>
      </c>
      <c r="BI327" s="1" t="s">
        <v>1120</v>
      </c>
      <c r="BL327">
        <v>1</v>
      </c>
      <c r="BQ327" t="s">
        <v>1174</v>
      </c>
      <c r="BR327" t="s">
        <v>40</v>
      </c>
    </row>
    <row r="328" spans="1:70" x14ac:dyDescent="0.25">
      <c r="A328" t="s">
        <v>709</v>
      </c>
      <c r="B328">
        <v>2.1477327673933202E-3</v>
      </c>
      <c r="C328" t="e">
        <v>#N/A</v>
      </c>
      <c r="D328">
        <v>1</v>
      </c>
      <c r="E328">
        <v>4.5999999999999996</v>
      </c>
      <c r="F328" s="1" t="s">
        <v>40</v>
      </c>
      <c r="G328" t="s">
        <v>35</v>
      </c>
      <c r="H328" t="s">
        <v>36</v>
      </c>
      <c r="I328" t="s">
        <v>398</v>
      </c>
      <c r="J328" t="s">
        <v>399</v>
      </c>
      <c r="K328">
        <v>2</v>
      </c>
      <c r="L328">
        <v>74</v>
      </c>
      <c r="M328" s="1" t="s">
        <v>40</v>
      </c>
      <c r="N328" t="s">
        <v>40</v>
      </c>
      <c r="O328" t="s">
        <v>40</v>
      </c>
      <c r="Q328" t="s">
        <v>40</v>
      </c>
      <c r="R328" t="s">
        <v>40</v>
      </c>
      <c r="T328" t="s">
        <v>40</v>
      </c>
      <c r="U328" t="s">
        <v>40</v>
      </c>
      <c r="V328" t="s">
        <v>40</v>
      </c>
      <c r="X328" t="s">
        <v>40</v>
      </c>
      <c r="Y328" s="1">
        <v>43664</v>
      </c>
      <c r="Z328" t="s">
        <v>40</v>
      </c>
      <c r="AA328" t="s">
        <v>444</v>
      </c>
      <c r="AB328">
        <v>3.9303260870000001</v>
      </c>
      <c r="AC328">
        <v>18.079499999999999</v>
      </c>
      <c r="AD328" s="1">
        <v>43685</v>
      </c>
      <c r="AE328">
        <v>0</v>
      </c>
      <c r="AF328">
        <v>0</v>
      </c>
      <c r="AG328">
        <v>4</v>
      </c>
      <c r="AH328" t="s">
        <v>440</v>
      </c>
      <c r="AI328">
        <v>10.64</v>
      </c>
      <c r="AJ328" s="1">
        <v>44551</v>
      </c>
      <c r="AK328">
        <v>7315815012</v>
      </c>
      <c r="AL328">
        <v>72433812</v>
      </c>
      <c r="AM328">
        <v>41.77</v>
      </c>
      <c r="AN328">
        <v>58.23</v>
      </c>
      <c r="AO328">
        <v>97.27</v>
      </c>
      <c r="AP328">
        <v>92.97</v>
      </c>
      <c r="AQ328" t="s">
        <v>398</v>
      </c>
      <c r="AR328" t="s">
        <v>53</v>
      </c>
      <c r="AS328">
        <v>-2.6670860053221701</v>
      </c>
      <c r="AT328" t="s">
        <v>35</v>
      </c>
      <c r="AU328" t="s">
        <v>35</v>
      </c>
      <c r="AV328" t="s">
        <v>410</v>
      </c>
      <c r="AW328" t="s">
        <v>40</v>
      </c>
      <c r="AX328" t="s">
        <v>40</v>
      </c>
      <c r="AY328" t="s">
        <v>40</v>
      </c>
      <c r="AZ328" t="s">
        <v>40</v>
      </c>
      <c r="BA328" t="s">
        <v>40</v>
      </c>
      <c r="BB328" t="s">
        <v>40</v>
      </c>
      <c r="BC328" t="s">
        <v>40</v>
      </c>
      <c r="BD328" s="1" t="s">
        <v>40</v>
      </c>
      <c r="BE328" s="1" t="s">
        <v>40</v>
      </c>
      <c r="BF328" s="1" t="s">
        <v>40</v>
      </c>
      <c r="BG328" s="1" t="s">
        <v>40</v>
      </c>
      <c r="BH328" t="s">
        <v>40</v>
      </c>
      <c r="BI328" s="1" t="s">
        <v>1120</v>
      </c>
      <c r="BL328">
        <v>1</v>
      </c>
      <c r="BQ328" t="s">
        <v>1174</v>
      </c>
      <c r="BR328" t="s">
        <v>40</v>
      </c>
    </row>
    <row r="329" spans="1:70" x14ac:dyDescent="0.25">
      <c r="A329" t="s">
        <v>710</v>
      </c>
      <c r="B329">
        <v>2.0346268947072099E-2</v>
      </c>
      <c r="C329" t="e">
        <v>#N/A</v>
      </c>
      <c r="D329">
        <v>1</v>
      </c>
      <c r="E329">
        <v>4.8</v>
      </c>
      <c r="F329" s="1" t="s">
        <v>40</v>
      </c>
      <c r="G329" t="s">
        <v>35</v>
      </c>
      <c r="H329" t="s">
        <v>36</v>
      </c>
      <c r="I329" t="s">
        <v>398</v>
      </c>
      <c r="J329" t="s">
        <v>399</v>
      </c>
      <c r="K329">
        <v>2</v>
      </c>
      <c r="L329">
        <v>61</v>
      </c>
      <c r="M329" s="1" t="s">
        <v>40</v>
      </c>
      <c r="N329" t="s">
        <v>40</v>
      </c>
      <c r="O329" t="s">
        <v>40</v>
      </c>
      <c r="Q329" t="s">
        <v>40</v>
      </c>
      <c r="R329" t="s">
        <v>40</v>
      </c>
      <c r="T329" t="s">
        <v>40</v>
      </c>
      <c r="U329" t="s">
        <v>40</v>
      </c>
      <c r="V329" t="s">
        <v>40</v>
      </c>
      <c r="X329" t="s">
        <v>40</v>
      </c>
      <c r="Y329" s="1">
        <v>43664</v>
      </c>
      <c r="Z329" t="s">
        <v>40</v>
      </c>
      <c r="AA329" t="s">
        <v>444</v>
      </c>
      <c r="AB329">
        <v>5.3812499999999996</v>
      </c>
      <c r="AC329">
        <v>25.83</v>
      </c>
      <c r="AD329" s="1">
        <v>43685</v>
      </c>
      <c r="AE329">
        <v>0</v>
      </c>
      <c r="AF329">
        <v>0</v>
      </c>
      <c r="AG329">
        <v>4</v>
      </c>
      <c r="AH329" t="s">
        <v>440</v>
      </c>
      <c r="AI329">
        <v>14.95</v>
      </c>
      <c r="AJ329" s="1">
        <v>44551</v>
      </c>
      <c r="AK329">
        <v>8742185694</v>
      </c>
      <c r="AL329">
        <v>86556294</v>
      </c>
      <c r="AM329">
        <v>41.53</v>
      </c>
      <c r="AN329">
        <v>58.47</v>
      </c>
      <c r="AO329">
        <v>97.26</v>
      </c>
      <c r="AP329">
        <v>93.15</v>
      </c>
      <c r="AQ329" t="s">
        <v>398</v>
      </c>
      <c r="AR329" t="s">
        <v>53</v>
      </c>
      <c r="AS329">
        <v>-1.6825878159291101</v>
      </c>
      <c r="AT329" t="s">
        <v>35</v>
      </c>
      <c r="AU329" t="s">
        <v>35</v>
      </c>
      <c r="AV329" t="s">
        <v>410</v>
      </c>
      <c r="AW329" t="s">
        <v>40</v>
      </c>
      <c r="AX329" t="s">
        <v>40</v>
      </c>
      <c r="AY329" t="s">
        <v>40</v>
      </c>
      <c r="AZ329" t="s">
        <v>40</v>
      </c>
      <c r="BA329" t="s">
        <v>40</v>
      </c>
      <c r="BB329" t="s">
        <v>40</v>
      </c>
      <c r="BC329" t="s">
        <v>40</v>
      </c>
      <c r="BD329" s="1" t="s">
        <v>40</v>
      </c>
      <c r="BE329" s="1" t="s">
        <v>40</v>
      </c>
      <c r="BF329" s="1" t="s">
        <v>40</v>
      </c>
      <c r="BG329" s="1" t="s">
        <v>40</v>
      </c>
      <c r="BH329" t="s">
        <v>40</v>
      </c>
      <c r="BI329" s="1" t="s">
        <v>1120</v>
      </c>
      <c r="BL329">
        <v>1</v>
      </c>
      <c r="BQ329" t="s">
        <v>1174</v>
      </c>
      <c r="BR329" t="s">
        <v>40</v>
      </c>
    </row>
    <row r="330" spans="1:70" x14ac:dyDescent="0.25">
      <c r="A330" t="s">
        <v>711</v>
      </c>
      <c r="B330">
        <v>4.16904060780076E-3</v>
      </c>
      <c r="C330" t="e">
        <v>#N/A</v>
      </c>
      <c r="D330">
        <v>1</v>
      </c>
      <c r="E330">
        <v>3.9</v>
      </c>
      <c r="F330" s="1" t="s">
        <v>40</v>
      </c>
      <c r="G330" t="s">
        <v>35</v>
      </c>
      <c r="H330" t="s">
        <v>36</v>
      </c>
      <c r="I330" t="s">
        <v>398</v>
      </c>
      <c r="J330" t="s">
        <v>399</v>
      </c>
      <c r="K330">
        <v>1</v>
      </c>
      <c r="L330">
        <v>51</v>
      </c>
      <c r="M330" s="1" t="s">
        <v>40</v>
      </c>
      <c r="N330" t="s">
        <v>40</v>
      </c>
      <c r="O330" t="s">
        <v>40</v>
      </c>
      <c r="Q330" t="s">
        <v>40</v>
      </c>
      <c r="R330" t="s">
        <v>40</v>
      </c>
      <c r="T330" t="s">
        <v>40</v>
      </c>
      <c r="U330" t="s">
        <v>40</v>
      </c>
      <c r="V330" t="s">
        <v>40</v>
      </c>
      <c r="X330" t="s">
        <v>40</v>
      </c>
      <c r="Y330" s="1">
        <v>43664</v>
      </c>
      <c r="Z330" t="s">
        <v>40</v>
      </c>
      <c r="AA330" t="s">
        <v>444</v>
      </c>
      <c r="AB330">
        <v>2.5988461539999999</v>
      </c>
      <c r="AC330">
        <v>10.1355</v>
      </c>
      <c r="AD330" s="1">
        <v>43687</v>
      </c>
      <c r="AE330">
        <v>37</v>
      </c>
      <c r="AF330" t="s">
        <v>596</v>
      </c>
      <c r="AG330">
        <v>4</v>
      </c>
      <c r="AH330" t="s">
        <v>550</v>
      </c>
      <c r="AI330">
        <v>6.35</v>
      </c>
      <c r="AJ330" s="1">
        <v>44510</v>
      </c>
      <c r="AK330">
        <v>9620410792</v>
      </c>
      <c r="AL330">
        <v>95251592</v>
      </c>
      <c r="AM330">
        <v>2.3999999999999998E-3</v>
      </c>
      <c r="AN330">
        <v>43.21</v>
      </c>
      <c r="AO330">
        <v>96.61</v>
      </c>
      <c r="AP330">
        <v>92.39</v>
      </c>
      <c r="AQ330" t="s">
        <v>398</v>
      </c>
      <c r="AR330" t="s">
        <v>46</v>
      </c>
      <c r="AS330">
        <v>-2.3781494986167102</v>
      </c>
      <c r="AT330" t="s">
        <v>35</v>
      </c>
      <c r="AU330" t="s">
        <v>35</v>
      </c>
      <c r="AV330" t="s">
        <v>403</v>
      </c>
      <c r="AW330" t="s">
        <v>40</v>
      </c>
      <c r="AX330" t="s">
        <v>40</v>
      </c>
      <c r="AY330" t="s">
        <v>40</v>
      </c>
      <c r="AZ330" t="s">
        <v>40</v>
      </c>
      <c r="BA330" t="s">
        <v>40</v>
      </c>
      <c r="BB330" t="s">
        <v>40</v>
      </c>
      <c r="BC330" t="s">
        <v>40</v>
      </c>
      <c r="BD330" s="1" t="s">
        <v>40</v>
      </c>
      <c r="BE330" s="1" t="s">
        <v>40</v>
      </c>
      <c r="BF330" s="1" t="s">
        <v>40</v>
      </c>
      <c r="BG330" s="1" t="s">
        <v>40</v>
      </c>
      <c r="BH330" t="s">
        <v>40</v>
      </c>
      <c r="BI330" s="1" t="s">
        <v>1120</v>
      </c>
      <c r="BL330">
        <v>1</v>
      </c>
      <c r="BQ330" t="s">
        <v>1174</v>
      </c>
      <c r="BR330" t="s">
        <v>40</v>
      </c>
    </row>
    <row r="331" spans="1:70" x14ac:dyDescent="0.25">
      <c r="A331" t="s">
        <v>712</v>
      </c>
      <c r="B331" s="3">
        <v>6.0706183701874001E-4</v>
      </c>
      <c r="C331" t="e">
        <v>#N/A</v>
      </c>
      <c r="D331">
        <v>1</v>
      </c>
      <c r="E331">
        <v>5</v>
      </c>
      <c r="F331" s="1" t="s">
        <v>40</v>
      </c>
      <c r="G331" t="s">
        <v>35</v>
      </c>
      <c r="H331" t="s">
        <v>36</v>
      </c>
      <c r="I331" t="s">
        <v>398</v>
      </c>
      <c r="J331" t="s">
        <v>399</v>
      </c>
      <c r="K331">
        <v>1</v>
      </c>
      <c r="L331">
        <v>61</v>
      </c>
      <c r="M331" s="1" t="s">
        <v>40</v>
      </c>
      <c r="N331" t="s">
        <v>40</v>
      </c>
      <c r="O331" t="s">
        <v>40</v>
      </c>
      <c r="Q331" t="s">
        <v>40</v>
      </c>
      <c r="R331" t="s">
        <v>40</v>
      </c>
      <c r="T331" t="s">
        <v>40</v>
      </c>
      <c r="U331" t="s">
        <v>40</v>
      </c>
      <c r="V331" t="s">
        <v>40</v>
      </c>
      <c r="X331" t="s">
        <v>40</v>
      </c>
      <c r="Y331" s="1">
        <v>43664</v>
      </c>
      <c r="Z331" t="s">
        <v>40</v>
      </c>
      <c r="AA331" t="s">
        <v>444</v>
      </c>
      <c r="AB331">
        <v>3.8321000000000001</v>
      </c>
      <c r="AC331">
        <v>19.160499999999999</v>
      </c>
      <c r="AD331" s="1">
        <v>43686</v>
      </c>
      <c r="AE331">
        <v>74</v>
      </c>
      <c r="AF331" t="s">
        <v>414</v>
      </c>
      <c r="AG331">
        <v>4</v>
      </c>
      <c r="AH331" t="s">
        <v>550</v>
      </c>
      <c r="AI331">
        <v>13.18</v>
      </c>
      <c r="AJ331" s="1">
        <v>44510</v>
      </c>
      <c r="AK331">
        <v>9240834410</v>
      </c>
      <c r="AL331">
        <v>91493410</v>
      </c>
      <c r="AM331">
        <v>2.3999999999999998E-3</v>
      </c>
      <c r="AN331">
        <v>41.75</v>
      </c>
      <c r="AO331">
        <v>97.56</v>
      </c>
      <c r="AP331">
        <v>93.66</v>
      </c>
      <c r="AQ331" t="s">
        <v>398</v>
      </c>
      <c r="AR331" t="s">
        <v>46</v>
      </c>
      <c r="AS331">
        <v>-3.21650334455695</v>
      </c>
      <c r="AT331" t="s">
        <v>35</v>
      </c>
      <c r="AU331" t="s">
        <v>35</v>
      </c>
      <c r="AV331" t="s">
        <v>403</v>
      </c>
      <c r="AW331" t="s">
        <v>40</v>
      </c>
      <c r="AX331" t="s">
        <v>40</v>
      </c>
      <c r="AY331" t="s">
        <v>40</v>
      </c>
      <c r="AZ331" t="s">
        <v>40</v>
      </c>
      <c r="BA331" t="s">
        <v>40</v>
      </c>
      <c r="BB331" t="s">
        <v>40</v>
      </c>
      <c r="BC331" t="s">
        <v>40</v>
      </c>
      <c r="BD331" s="1" t="s">
        <v>40</v>
      </c>
      <c r="BE331" s="1" t="s">
        <v>40</v>
      </c>
      <c r="BF331" s="1" t="s">
        <v>40</v>
      </c>
      <c r="BG331" s="1" t="s">
        <v>40</v>
      </c>
      <c r="BH331" t="s">
        <v>40</v>
      </c>
      <c r="BI331" s="1" t="s">
        <v>1120</v>
      </c>
      <c r="BL331">
        <v>1</v>
      </c>
      <c r="BQ331" t="s">
        <v>1174</v>
      </c>
      <c r="BR331" t="s">
        <v>40</v>
      </c>
    </row>
    <row r="332" spans="1:70" x14ac:dyDescent="0.25">
      <c r="A332" t="s">
        <v>713</v>
      </c>
      <c r="B332">
        <v>6.4955724828561698E-3</v>
      </c>
      <c r="C332" t="e">
        <v>#N/A</v>
      </c>
      <c r="D332">
        <v>1</v>
      </c>
      <c r="E332">
        <v>4.2</v>
      </c>
      <c r="F332" s="1" t="s">
        <v>40</v>
      </c>
      <c r="G332" t="s">
        <v>35</v>
      </c>
      <c r="H332" t="s">
        <v>36</v>
      </c>
      <c r="I332" t="s">
        <v>398</v>
      </c>
      <c r="J332" t="s">
        <v>399</v>
      </c>
      <c r="K332">
        <v>1</v>
      </c>
      <c r="L332">
        <v>58</v>
      </c>
      <c r="M332" s="1" t="s">
        <v>40</v>
      </c>
      <c r="N332" t="s">
        <v>40</v>
      </c>
      <c r="O332" t="s">
        <v>40</v>
      </c>
      <c r="Q332" t="s">
        <v>40</v>
      </c>
      <c r="R332" t="s">
        <v>40</v>
      </c>
      <c r="T332" t="s">
        <v>40</v>
      </c>
      <c r="U332" t="s">
        <v>40</v>
      </c>
      <c r="V332" t="s">
        <v>40</v>
      </c>
      <c r="X332" t="s">
        <v>40</v>
      </c>
      <c r="Y332" s="1">
        <v>43664</v>
      </c>
      <c r="Z332" t="s">
        <v>40</v>
      </c>
      <c r="AA332" t="s">
        <v>444</v>
      </c>
      <c r="AB332">
        <v>5.000714286</v>
      </c>
      <c r="AC332">
        <v>21.003</v>
      </c>
      <c r="AD332" s="1">
        <v>43686</v>
      </c>
      <c r="AE332">
        <v>74</v>
      </c>
      <c r="AF332" t="s">
        <v>589</v>
      </c>
      <c r="AG332">
        <v>4</v>
      </c>
      <c r="AH332" t="s">
        <v>550</v>
      </c>
      <c r="AI332">
        <v>15.57</v>
      </c>
      <c r="AJ332" s="1">
        <v>44510</v>
      </c>
      <c r="AK332">
        <v>11691972908</v>
      </c>
      <c r="AL332">
        <v>115762108</v>
      </c>
      <c r="AM332">
        <v>2.3999999999999998E-3</v>
      </c>
      <c r="AN332">
        <v>41.44</v>
      </c>
      <c r="AO332">
        <v>97.65</v>
      </c>
      <c r="AP332">
        <v>93.77</v>
      </c>
      <c r="AQ332" t="s">
        <v>398</v>
      </c>
      <c r="AR332" t="s">
        <v>46</v>
      </c>
      <c r="AS332">
        <v>-2.1845523735238501</v>
      </c>
      <c r="AT332" t="s">
        <v>35</v>
      </c>
      <c r="AU332" t="s">
        <v>35</v>
      </c>
      <c r="AV332" t="s">
        <v>403</v>
      </c>
      <c r="AW332" t="s">
        <v>40</v>
      </c>
      <c r="AX332" t="s">
        <v>40</v>
      </c>
      <c r="AY332" t="s">
        <v>40</v>
      </c>
      <c r="AZ332" t="s">
        <v>40</v>
      </c>
      <c r="BA332" t="s">
        <v>40</v>
      </c>
      <c r="BB332" t="s">
        <v>40</v>
      </c>
      <c r="BC332" t="s">
        <v>40</v>
      </c>
      <c r="BD332" s="1" t="s">
        <v>40</v>
      </c>
      <c r="BE332" s="1" t="s">
        <v>40</v>
      </c>
      <c r="BF332" s="1" t="s">
        <v>40</v>
      </c>
      <c r="BG332" s="1" t="s">
        <v>40</v>
      </c>
      <c r="BH332" t="s">
        <v>40</v>
      </c>
      <c r="BI332" s="1" t="s">
        <v>1120</v>
      </c>
      <c r="BL332">
        <v>1</v>
      </c>
      <c r="BQ332" t="s">
        <v>1174</v>
      </c>
      <c r="BR332" t="s">
        <v>40</v>
      </c>
    </row>
    <row r="333" spans="1:70" x14ac:dyDescent="0.25">
      <c r="A333" t="s">
        <v>714</v>
      </c>
      <c r="B333">
        <v>0.27721352498641999</v>
      </c>
      <c r="C333" t="e">
        <v>#N/A</v>
      </c>
      <c r="D333">
        <v>1</v>
      </c>
      <c r="E333">
        <v>2.5</v>
      </c>
      <c r="F333" s="1" t="s">
        <v>40</v>
      </c>
      <c r="G333" t="s">
        <v>35</v>
      </c>
      <c r="H333" t="s">
        <v>36</v>
      </c>
      <c r="I333" t="s">
        <v>398</v>
      </c>
      <c r="J333" t="s">
        <v>399</v>
      </c>
      <c r="K333">
        <v>1</v>
      </c>
      <c r="L333">
        <v>55</v>
      </c>
      <c r="M333" s="1" t="s">
        <v>40</v>
      </c>
      <c r="N333" t="s">
        <v>40</v>
      </c>
      <c r="O333" t="s">
        <v>40</v>
      </c>
      <c r="Q333" t="s">
        <v>40</v>
      </c>
      <c r="R333" t="s">
        <v>40</v>
      </c>
      <c r="T333" t="s">
        <v>40</v>
      </c>
      <c r="U333" t="s">
        <v>40</v>
      </c>
      <c r="V333" t="s">
        <v>40</v>
      </c>
      <c r="X333" t="s">
        <v>40</v>
      </c>
      <c r="Y333" s="1">
        <v>43664</v>
      </c>
      <c r="Z333" t="s">
        <v>40</v>
      </c>
      <c r="AA333" t="s">
        <v>444</v>
      </c>
      <c r="AB333">
        <v>2.7240000000000002</v>
      </c>
      <c r="AC333">
        <v>6.81</v>
      </c>
      <c r="AD333" s="1">
        <v>43687</v>
      </c>
      <c r="AE333">
        <v>38</v>
      </c>
      <c r="AF333" t="s">
        <v>407</v>
      </c>
      <c r="AG333">
        <v>4</v>
      </c>
      <c r="AH333" t="s">
        <v>440</v>
      </c>
      <c r="AI333">
        <v>0</v>
      </c>
      <c r="AJ333" s="1">
        <v>44510</v>
      </c>
      <c r="AK333">
        <v>13991639888</v>
      </c>
      <c r="AL333">
        <v>138531088</v>
      </c>
      <c r="AM333">
        <v>7.7399999999999997E-2</v>
      </c>
      <c r="AN333">
        <v>43.84</v>
      </c>
      <c r="AO333">
        <v>97.45</v>
      </c>
      <c r="AP333">
        <v>93.62</v>
      </c>
      <c r="AQ333" t="s">
        <v>398</v>
      </c>
      <c r="AR333" t="s">
        <v>46</v>
      </c>
      <c r="AS333">
        <v>-0.41619560204803602</v>
      </c>
      <c r="AT333" t="s">
        <v>35</v>
      </c>
      <c r="AU333" t="s">
        <v>35</v>
      </c>
      <c r="AV333" t="s">
        <v>403</v>
      </c>
      <c r="AW333" t="s">
        <v>40</v>
      </c>
      <c r="AX333" t="s">
        <v>40</v>
      </c>
      <c r="AY333" t="s">
        <v>40</v>
      </c>
      <c r="AZ333" t="s">
        <v>40</v>
      </c>
      <c r="BA333" t="s">
        <v>40</v>
      </c>
      <c r="BB333" t="s">
        <v>40</v>
      </c>
      <c r="BC333" t="s">
        <v>40</v>
      </c>
      <c r="BD333" s="1" t="s">
        <v>40</v>
      </c>
      <c r="BE333" s="1" t="s">
        <v>40</v>
      </c>
      <c r="BF333" s="1" t="s">
        <v>40</v>
      </c>
      <c r="BG333" s="1" t="s">
        <v>40</v>
      </c>
      <c r="BH333" t="s">
        <v>40</v>
      </c>
      <c r="BI333" s="1" t="s">
        <v>1120</v>
      </c>
      <c r="BL333">
        <v>1</v>
      </c>
      <c r="BQ333" t="s">
        <v>1174</v>
      </c>
      <c r="BR333" t="s">
        <v>40</v>
      </c>
    </row>
    <row r="334" spans="1:70" x14ac:dyDescent="0.25">
      <c r="A334" t="s">
        <v>715</v>
      </c>
      <c r="B334">
        <v>9.6401498523817006E-3</v>
      </c>
      <c r="C334" t="e">
        <v>#N/A</v>
      </c>
      <c r="D334">
        <v>1</v>
      </c>
      <c r="E334">
        <v>3.9</v>
      </c>
      <c r="F334" s="1" t="s">
        <v>40</v>
      </c>
      <c r="G334" t="s">
        <v>35</v>
      </c>
      <c r="H334" t="s">
        <v>36</v>
      </c>
      <c r="I334" t="s">
        <v>398</v>
      </c>
      <c r="J334" t="s">
        <v>399</v>
      </c>
      <c r="K334">
        <v>1</v>
      </c>
      <c r="L334">
        <v>55</v>
      </c>
      <c r="M334" s="1" t="s">
        <v>40</v>
      </c>
      <c r="N334" t="s">
        <v>40</v>
      </c>
      <c r="O334" t="s">
        <v>40</v>
      </c>
      <c r="Q334" t="s">
        <v>40</v>
      </c>
      <c r="R334" t="s">
        <v>40</v>
      </c>
      <c r="T334" t="s">
        <v>40</v>
      </c>
      <c r="U334" t="s">
        <v>40</v>
      </c>
      <c r="V334" t="s">
        <v>40</v>
      </c>
      <c r="X334" t="s">
        <v>40</v>
      </c>
      <c r="Y334" s="1">
        <v>43664</v>
      </c>
      <c r="Z334" t="s">
        <v>40</v>
      </c>
      <c r="AA334" t="s">
        <v>444</v>
      </c>
      <c r="AB334">
        <v>8.4066666669999996</v>
      </c>
      <c r="AC334">
        <v>32.786000000000001</v>
      </c>
      <c r="AD334" s="1">
        <v>43686</v>
      </c>
      <c r="AE334" t="s">
        <v>564</v>
      </c>
      <c r="AF334">
        <v>0</v>
      </c>
      <c r="AG334">
        <v>4</v>
      </c>
      <c r="AH334" t="s">
        <v>550</v>
      </c>
      <c r="AI334">
        <v>17.11</v>
      </c>
      <c r="AJ334" s="1">
        <v>44551</v>
      </c>
      <c r="AK334">
        <v>7455533968</v>
      </c>
      <c r="AL334">
        <v>73817168</v>
      </c>
      <c r="AM334">
        <v>42.16</v>
      </c>
      <c r="AN334">
        <v>57.84</v>
      </c>
      <c r="AO334">
        <v>97.52</v>
      </c>
      <c r="AP334">
        <v>93.53</v>
      </c>
      <c r="AQ334" t="s">
        <v>398</v>
      </c>
      <c r="AR334" t="s">
        <v>46</v>
      </c>
      <c r="AS334">
        <v>-2.0117092405492398</v>
      </c>
      <c r="AT334" t="s">
        <v>35</v>
      </c>
      <c r="AU334" t="s">
        <v>35</v>
      </c>
      <c r="AV334" t="s">
        <v>403</v>
      </c>
      <c r="AW334" t="s">
        <v>40</v>
      </c>
      <c r="AX334" t="s">
        <v>40</v>
      </c>
      <c r="AY334" t="s">
        <v>40</v>
      </c>
      <c r="AZ334" t="s">
        <v>40</v>
      </c>
      <c r="BA334" t="s">
        <v>40</v>
      </c>
      <c r="BB334" t="s">
        <v>40</v>
      </c>
      <c r="BC334" t="s">
        <v>40</v>
      </c>
      <c r="BD334" s="1" t="s">
        <v>40</v>
      </c>
      <c r="BE334" s="1" t="s">
        <v>40</v>
      </c>
      <c r="BF334" s="1" t="s">
        <v>40</v>
      </c>
      <c r="BG334" s="1" t="s">
        <v>40</v>
      </c>
      <c r="BH334" t="s">
        <v>40</v>
      </c>
      <c r="BI334" s="1" t="s">
        <v>1120</v>
      </c>
      <c r="BL334">
        <v>1</v>
      </c>
      <c r="BQ334" t="s">
        <v>1174</v>
      </c>
      <c r="BR334" t="s">
        <v>40</v>
      </c>
    </row>
    <row r="335" spans="1:70" x14ac:dyDescent="0.25">
      <c r="A335" t="s">
        <v>716</v>
      </c>
      <c r="B335" s="3">
        <v>7.5743181602288005E-4</v>
      </c>
      <c r="C335" t="e">
        <v>#N/A</v>
      </c>
      <c r="D335">
        <v>1</v>
      </c>
      <c r="E335">
        <v>4.2</v>
      </c>
      <c r="F335" s="1" t="s">
        <v>40</v>
      </c>
      <c r="G335" t="s">
        <v>35</v>
      </c>
      <c r="H335" t="s">
        <v>36</v>
      </c>
      <c r="I335" t="s">
        <v>398</v>
      </c>
      <c r="J335" t="s">
        <v>399</v>
      </c>
      <c r="K335">
        <v>1</v>
      </c>
      <c r="L335">
        <v>72</v>
      </c>
      <c r="M335" s="1" t="s">
        <v>40</v>
      </c>
      <c r="N335" t="s">
        <v>40</v>
      </c>
      <c r="O335" t="s">
        <v>40</v>
      </c>
      <c r="Q335" t="s">
        <v>40</v>
      </c>
      <c r="R335" t="s">
        <v>40</v>
      </c>
      <c r="T335" t="s">
        <v>40</v>
      </c>
      <c r="U335" t="s">
        <v>40</v>
      </c>
      <c r="V335" t="s">
        <v>40</v>
      </c>
      <c r="X335" t="s">
        <v>40</v>
      </c>
      <c r="Y335" s="1">
        <v>43664</v>
      </c>
      <c r="Z335" t="s">
        <v>40</v>
      </c>
      <c r="AA335" t="s">
        <v>444</v>
      </c>
      <c r="AB335">
        <v>17.412261900000001</v>
      </c>
      <c r="AC335">
        <v>73.131500000000003</v>
      </c>
      <c r="AD335" s="1">
        <v>43686</v>
      </c>
      <c r="AE335" t="s">
        <v>564</v>
      </c>
      <c r="AF335">
        <v>0</v>
      </c>
      <c r="AG335">
        <v>4</v>
      </c>
      <c r="AH335" t="s">
        <v>550</v>
      </c>
      <c r="AI335">
        <v>33.24</v>
      </c>
      <c r="AJ335" s="1">
        <v>44551</v>
      </c>
      <c r="AK335">
        <v>8972623254</v>
      </c>
      <c r="AL335">
        <v>88837854</v>
      </c>
      <c r="AM335">
        <v>41.38</v>
      </c>
      <c r="AN335">
        <v>58.62</v>
      </c>
      <c r="AO335">
        <v>97.71</v>
      </c>
      <c r="AP335">
        <v>93.78</v>
      </c>
      <c r="AQ335" t="s">
        <v>398</v>
      </c>
      <c r="AR335" t="s">
        <v>46</v>
      </c>
      <c r="AS335">
        <v>-3.1203273831362299</v>
      </c>
      <c r="AT335" t="s">
        <v>35</v>
      </c>
      <c r="AU335" t="s">
        <v>35</v>
      </c>
      <c r="AV335" t="s">
        <v>403</v>
      </c>
      <c r="AW335" t="s">
        <v>40</v>
      </c>
      <c r="AX335" t="s">
        <v>40</v>
      </c>
      <c r="AY335" t="s">
        <v>40</v>
      </c>
      <c r="AZ335" t="s">
        <v>40</v>
      </c>
      <c r="BA335" t="s">
        <v>40</v>
      </c>
      <c r="BB335" t="s">
        <v>40</v>
      </c>
      <c r="BC335" t="s">
        <v>40</v>
      </c>
      <c r="BD335" s="1" t="s">
        <v>40</v>
      </c>
      <c r="BE335" s="1" t="s">
        <v>40</v>
      </c>
      <c r="BF335" s="1" t="s">
        <v>40</v>
      </c>
      <c r="BG335" s="1" t="s">
        <v>40</v>
      </c>
      <c r="BH335" t="s">
        <v>40</v>
      </c>
      <c r="BI335" s="1" t="s">
        <v>1120</v>
      </c>
      <c r="BL335">
        <v>1</v>
      </c>
      <c r="BQ335" t="s">
        <v>1174</v>
      </c>
      <c r="BR335" t="s">
        <v>40</v>
      </c>
    </row>
    <row r="336" spans="1:70" x14ac:dyDescent="0.25">
      <c r="A336" t="s">
        <v>717</v>
      </c>
      <c r="B336">
        <v>1.0321855770079999E-2</v>
      </c>
      <c r="C336" t="e">
        <v>#N/A</v>
      </c>
      <c r="D336">
        <v>1</v>
      </c>
      <c r="E336">
        <v>3.6</v>
      </c>
      <c r="F336" s="1" t="s">
        <v>40</v>
      </c>
      <c r="G336" t="s">
        <v>35</v>
      </c>
      <c r="H336" t="s">
        <v>36</v>
      </c>
      <c r="I336" t="s">
        <v>398</v>
      </c>
      <c r="J336" t="s">
        <v>399</v>
      </c>
      <c r="K336">
        <v>2</v>
      </c>
      <c r="L336">
        <v>53</v>
      </c>
      <c r="M336" s="1" t="s">
        <v>40</v>
      </c>
      <c r="N336" t="s">
        <v>40</v>
      </c>
      <c r="O336" t="s">
        <v>40</v>
      </c>
      <c r="Q336" t="s">
        <v>40</v>
      </c>
      <c r="R336" t="s">
        <v>40</v>
      </c>
      <c r="T336" t="s">
        <v>40</v>
      </c>
      <c r="U336" t="s">
        <v>40</v>
      </c>
      <c r="V336" t="s">
        <v>40</v>
      </c>
      <c r="X336" t="s">
        <v>40</v>
      </c>
      <c r="Y336" s="1">
        <v>43664</v>
      </c>
      <c r="Z336" t="s">
        <v>40</v>
      </c>
      <c r="AA336" t="s">
        <v>444</v>
      </c>
      <c r="AB336">
        <v>18.160138889999999</v>
      </c>
      <c r="AC336">
        <v>65.376499999999993</v>
      </c>
      <c r="AD336" s="1">
        <v>43686</v>
      </c>
      <c r="AE336">
        <v>0</v>
      </c>
      <c r="AF336">
        <v>0</v>
      </c>
      <c r="AG336">
        <v>4</v>
      </c>
      <c r="AH336" t="s">
        <v>440</v>
      </c>
      <c r="AI336">
        <v>22.51</v>
      </c>
      <c r="AJ336" s="1">
        <v>44551</v>
      </c>
      <c r="AK336">
        <v>8675762034</v>
      </c>
      <c r="AL336">
        <v>85898634</v>
      </c>
      <c r="AM336">
        <v>41.64</v>
      </c>
      <c r="AN336">
        <v>58.36</v>
      </c>
      <c r="AO336">
        <v>97.57</v>
      </c>
      <c r="AP336">
        <v>93.57</v>
      </c>
      <c r="AQ336" t="s">
        <v>398</v>
      </c>
      <c r="AR336" t="s">
        <v>53</v>
      </c>
      <c r="AS336">
        <v>-1.9817361932664299</v>
      </c>
      <c r="AT336" t="s">
        <v>35</v>
      </c>
      <c r="AU336" t="s">
        <v>35</v>
      </c>
      <c r="AV336" t="s">
        <v>410</v>
      </c>
      <c r="AW336" t="s">
        <v>40</v>
      </c>
      <c r="AX336" t="s">
        <v>40</v>
      </c>
      <c r="AY336" t="s">
        <v>40</v>
      </c>
      <c r="AZ336" t="s">
        <v>40</v>
      </c>
      <c r="BA336" t="s">
        <v>40</v>
      </c>
      <c r="BB336" t="s">
        <v>40</v>
      </c>
      <c r="BC336" t="s">
        <v>40</v>
      </c>
      <c r="BD336" s="1" t="s">
        <v>40</v>
      </c>
      <c r="BE336" s="1" t="s">
        <v>40</v>
      </c>
      <c r="BF336" s="1" t="s">
        <v>40</v>
      </c>
      <c r="BG336" s="1" t="s">
        <v>40</v>
      </c>
      <c r="BH336" t="s">
        <v>40</v>
      </c>
      <c r="BI336" s="1" t="s">
        <v>1120</v>
      </c>
      <c r="BL336">
        <v>1</v>
      </c>
      <c r="BQ336" t="s">
        <v>1174</v>
      </c>
      <c r="BR336" t="s">
        <v>40</v>
      </c>
    </row>
    <row r="337" spans="1:70" x14ac:dyDescent="0.25">
      <c r="A337" t="s">
        <v>718</v>
      </c>
      <c r="B337">
        <v>2.7985802932233499E-2</v>
      </c>
      <c r="C337" t="e">
        <v>#N/A</v>
      </c>
      <c r="D337">
        <v>1</v>
      </c>
      <c r="E337">
        <v>3.1</v>
      </c>
      <c r="F337" s="1" t="s">
        <v>40</v>
      </c>
      <c r="G337" t="s">
        <v>35</v>
      </c>
      <c r="H337" t="s">
        <v>36</v>
      </c>
      <c r="I337" t="s">
        <v>398</v>
      </c>
      <c r="J337" t="s">
        <v>399</v>
      </c>
      <c r="K337">
        <v>1</v>
      </c>
      <c r="L337">
        <v>70</v>
      </c>
      <c r="M337" s="1" t="s">
        <v>40</v>
      </c>
      <c r="N337" t="s">
        <v>40</v>
      </c>
      <c r="O337" t="s">
        <v>40</v>
      </c>
      <c r="Q337" t="s">
        <v>40</v>
      </c>
      <c r="R337" t="s">
        <v>40</v>
      </c>
      <c r="T337" t="s">
        <v>40</v>
      </c>
      <c r="U337" t="s">
        <v>40</v>
      </c>
      <c r="V337" t="s">
        <v>40</v>
      </c>
      <c r="X337" t="s">
        <v>40</v>
      </c>
      <c r="Y337" s="1">
        <v>43664</v>
      </c>
      <c r="Z337" t="s">
        <v>40</v>
      </c>
      <c r="AA337" t="s">
        <v>444</v>
      </c>
      <c r="AB337">
        <v>5.1520967740000003</v>
      </c>
      <c r="AC337">
        <v>15.971500000000001</v>
      </c>
      <c r="AD337" s="1">
        <v>43686</v>
      </c>
      <c r="AE337">
        <v>75</v>
      </c>
      <c r="AF337" t="s">
        <v>535</v>
      </c>
      <c r="AG337">
        <v>4</v>
      </c>
      <c r="AH337" t="s">
        <v>440</v>
      </c>
      <c r="AI337">
        <v>12.05</v>
      </c>
      <c r="AJ337" s="1">
        <v>44510</v>
      </c>
      <c r="AK337">
        <v>13991639888</v>
      </c>
      <c r="AL337">
        <v>138531088</v>
      </c>
      <c r="AM337">
        <v>7.7399999999999997E-2</v>
      </c>
      <c r="AN337">
        <v>43.84</v>
      </c>
      <c r="AO337">
        <v>97.45</v>
      </c>
      <c r="AP337">
        <v>93.62</v>
      </c>
      <c r="AQ337" t="s">
        <v>398</v>
      </c>
      <c r="AR337" t="s">
        <v>46</v>
      </c>
      <c r="AS337">
        <v>-1.5407348365675999</v>
      </c>
      <c r="AT337" t="s">
        <v>35</v>
      </c>
      <c r="AU337" t="s">
        <v>35</v>
      </c>
      <c r="AV337" t="s">
        <v>403</v>
      </c>
      <c r="AW337" t="s">
        <v>40</v>
      </c>
      <c r="AX337" t="s">
        <v>40</v>
      </c>
      <c r="AY337" t="s">
        <v>40</v>
      </c>
      <c r="AZ337" t="s">
        <v>40</v>
      </c>
      <c r="BA337" t="s">
        <v>40</v>
      </c>
      <c r="BB337" t="s">
        <v>40</v>
      </c>
      <c r="BC337" t="s">
        <v>40</v>
      </c>
      <c r="BD337" s="1" t="s">
        <v>40</v>
      </c>
      <c r="BE337" s="1" t="s">
        <v>40</v>
      </c>
      <c r="BF337" s="1" t="s">
        <v>40</v>
      </c>
      <c r="BG337" s="1" t="s">
        <v>40</v>
      </c>
      <c r="BH337" t="s">
        <v>40</v>
      </c>
      <c r="BI337" s="1" t="s">
        <v>1120</v>
      </c>
      <c r="BL337">
        <v>1</v>
      </c>
      <c r="BQ337" t="s">
        <v>1174</v>
      </c>
      <c r="BR337" t="s">
        <v>40</v>
      </c>
    </row>
    <row r="338" spans="1:70" x14ac:dyDescent="0.25">
      <c r="A338" t="s">
        <v>719</v>
      </c>
      <c r="B338" s="3">
        <v>1.9709725743508001E-4</v>
      </c>
      <c r="C338" t="e">
        <v>#N/A</v>
      </c>
      <c r="D338">
        <v>1</v>
      </c>
      <c r="E338">
        <v>4.7</v>
      </c>
      <c r="F338" s="1" t="s">
        <v>40</v>
      </c>
      <c r="G338" t="s">
        <v>35</v>
      </c>
      <c r="H338" t="s">
        <v>36</v>
      </c>
      <c r="I338" t="s">
        <v>398</v>
      </c>
      <c r="J338" t="s">
        <v>399</v>
      </c>
      <c r="K338">
        <v>2</v>
      </c>
      <c r="L338">
        <v>55</v>
      </c>
      <c r="M338" s="1" t="s">
        <v>40</v>
      </c>
      <c r="N338" t="s">
        <v>40</v>
      </c>
      <c r="O338" t="s">
        <v>40</v>
      </c>
      <c r="Q338" t="s">
        <v>40</v>
      </c>
      <c r="R338" t="s">
        <v>40</v>
      </c>
      <c r="T338" t="s">
        <v>40</v>
      </c>
      <c r="U338" t="s">
        <v>40</v>
      </c>
      <c r="V338" t="s">
        <v>40</v>
      </c>
      <c r="X338" t="s">
        <v>40</v>
      </c>
      <c r="Y338" s="1">
        <v>43664</v>
      </c>
      <c r="Z338" t="s">
        <v>40</v>
      </c>
      <c r="AA338" t="s">
        <v>444</v>
      </c>
      <c r="AB338">
        <v>5.7343617020000002</v>
      </c>
      <c r="AC338">
        <v>26.951499999999999</v>
      </c>
      <c r="AD338" s="1">
        <v>43687</v>
      </c>
      <c r="AE338">
        <v>37</v>
      </c>
      <c r="AF338" t="s">
        <v>602</v>
      </c>
      <c r="AG338">
        <v>4</v>
      </c>
      <c r="AH338" t="s">
        <v>550</v>
      </c>
      <c r="AI338">
        <v>8.9600000000000009</v>
      </c>
      <c r="AJ338" s="1">
        <v>44510</v>
      </c>
      <c r="AK338">
        <v>8553142580</v>
      </c>
      <c r="AL338">
        <v>84684580</v>
      </c>
      <c r="AM338">
        <v>2.3999999999999998E-3</v>
      </c>
      <c r="AN338">
        <v>42.05</v>
      </c>
      <c r="AO338">
        <v>97.53</v>
      </c>
      <c r="AP338">
        <v>93.66</v>
      </c>
      <c r="AQ338" t="s">
        <v>398</v>
      </c>
      <c r="AR338" t="s">
        <v>53</v>
      </c>
      <c r="AS338">
        <v>-3.7052338121025499</v>
      </c>
      <c r="AT338" t="s">
        <v>35</v>
      </c>
      <c r="AU338" t="s">
        <v>35</v>
      </c>
      <c r="AV338" t="s">
        <v>410</v>
      </c>
      <c r="AW338" t="s">
        <v>40</v>
      </c>
      <c r="AX338" t="s">
        <v>40</v>
      </c>
      <c r="AY338" t="s">
        <v>40</v>
      </c>
      <c r="AZ338" t="s">
        <v>40</v>
      </c>
      <c r="BA338" t="s">
        <v>40</v>
      </c>
      <c r="BB338" t="s">
        <v>40</v>
      </c>
      <c r="BC338" t="s">
        <v>40</v>
      </c>
      <c r="BD338" s="1" t="s">
        <v>40</v>
      </c>
      <c r="BE338" s="1" t="s">
        <v>40</v>
      </c>
      <c r="BF338" s="1" t="s">
        <v>40</v>
      </c>
      <c r="BG338" s="1" t="s">
        <v>40</v>
      </c>
      <c r="BH338" t="s">
        <v>40</v>
      </c>
      <c r="BI338" s="1" t="s">
        <v>1120</v>
      </c>
      <c r="BL338">
        <v>1</v>
      </c>
      <c r="BQ338" t="s">
        <v>1174</v>
      </c>
      <c r="BR338" t="s">
        <v>40</v>
      </c>
    </row>
    <row r="339" spans="1:70" x14ac:dyDescent="0.25">
      <c r="A339" t="s">
        <v>720</v>
      </c>
      <c r="B339">
        <v>7.0849487569276098E-3</v>
      </c>
      <c r="C339" t="e">
        <v>#N/A</v>
      </c>
      <c r="D339">
        <v>1</v>
      </c>
      <c r="E339">
        <v>4.7</v>
      </c>
      <c r="F339" s="1" t="s">
        <v>40</v>
      </c>
      <c r="G339" t="s">
        <v>35</v>
      </c>
      <c r="H339" t="s">
        <v>36</v>
      </c>
      <c r="I339" t="s">
        <v>398</v>
      </c>
      <c r="J339" t="s">
        <v>399</v>
      </c>
      <c r="K339">
        <v>1</v>
      </c>
      <c r="L339">
        <v>67</v>
      </c>
      <c r="M339" s="1" t="s">
        <v>40</v>
      </c>
      <c r="N339" t="s">
        <v>40</v>
      </c>
      <c r="O339" t="s">
        <v>40</v>
      </c>
      <c r="Q339" t="s">
        <v>40</v>
      </c>
      <c r="R339" t="s">
        <v>40</v>
      </c>
      <c r="T339" t="s">
        <v>40</v>
      </c>
      <c r="U339" t="s">
        <v>40</v>
      </c>
      <c r="V339" t="s">
        <v>40</v>
      </c>
      <c r="X339" t="s">
        <v>40</v>
      </c>
      <c r="Y339" s="1">
        <v>43664</v>
      </c>
      <c r="Z339" t="s">
        <v>40</v>
      </c>
      <c r="AA339" t="s">
        <v>444</v>
      </c>
      <c r="AB339">
        <v>3.4129787230000002</v>
      </c>
      <c r="AC339">
        <v>16.041</v>
      </c>
      <c r="AD339" s="1">
        <v>43687</v>
      </c>
      <c r="AE339">
        <v>37</v>
      </c>
      <c r="AF339" t="s">
        <v>439</v>
      </c>
      <c r="AG339">
        <v>4</v>
      </c>
      <c r="AH339" t="s">
        <v>550</v>
      </c>
      <c r="AI339">
        <v>3.58</v>
      </c>
      <c r="AJ339" s="1">
        <v>44510</v>
      </c>
      <c r="AK339">
        <v>13339912744</v>
      </c>
      <c r="AL339">
        <v>132078344</v>
      </c>
      <c r="AM339">
        <v>2.3999999999999998E-3</v>
      </c>
      <c r="AN339">
        <v>41.89</v>
      </c>
      <c r="AO339">
        <v>97.22</v>
      </c>
      <c r="AP339">
        <v>93.21</v>
      </c>
      <c r="AQ339" t="s">
        <v>398</v>
      </c>
      <c r="AR339" t="s">
        <v>46</v>
      </c>
      <c r="AS339">
        <v>-2.1465753805721799</v>
      </c>
      <c r="AT339" t="s">
        <v>35</v>
      </c>
      <c r="AU339" t="s">
        <v>35</v>
      </c>
      <c r="AV339" t="s">
        <v>403</v>
      </c>
      <c r="AW339" t="s">
        <v>40</v>
      </c>
      <c r="AX339" t="s">
        <v>40</v>
      </c>
      <c r="AY339" t="s">
        <v>40</v>
      </c>
      <c r="AZ339" t="s">
        <v>40</v>
      </c>
      <c r="BA339" t="s">
        <v>40</v>
      </c>
      <c r="BB339" t="s">
        <v>40</v>
      </c>
      <c r="BC339" t="s">
        <v>40</v>
      </c>
      <c r="BD339" s="1" t="s">
        <v>40</v>
      </c>
      <c r="BE339" s="1" t="s">
        <v>40</v>
      </c>
      <c r="BF339" s="1" t="s">
        <v>40</v>
      </c>
      <c r="BG339" s="1" t="s">
        <v>40</v>
      </c>
      <c r="BH339" t="s">
        <v>40</v>
      </c>
      <c r="BI339" s="1" t="s">
        <v>1120</v>
      </c>
      <c r="BL339">
        <v>1</v>
      </c>
      <c r="BQ339" t="s">
        <v>1174</v>
      </c>
      <c r="BR339" t="s">
        <v>40</v>
      </c>
    </row>
    <row r="340" spans="1:70" x14ac:dyDescent="0.25">
      <c r="A340" t="s">
        <v>721</v>
      </c>
      <c r="B340">
        <v>4.6248887031705901E-3</v>
      </c>
      <c r="C340" t="e">
        <v>#N/A</v>
      </c>
      <c r="D340">
        <v>1</v>
      </c>
      <c r="E340">
        <v>4.0999999999999996</v>
      </c>
      <c r="F340" s="1" t="s">
        <v>40</v>
      </c>
      <c r="G340" t="s">
        <v>35</v>
      </c>
      <c r="H340" t="s">
        <v>36</v>
      </c>
      <c r="I340" t="s">
        <v>398</v>
      </c>
      <c r="J340" t="s">
        <v>399</v>
      </c>
      <c r="K340">
        <v>1</v>
      </c>
      <c r="L340">
        <v>53</v>
      </c>
      <c r="M340" s="1" t="s">
        <v>40</v>
      </c>
      <c r="N340" t="s">
        <v>40</v>
      </c>
      <c r="O340" t="s">
        <v>40</v>
      </c>
      <c r="Q340" t="s">
        <v>40</v>
      </c>
      <c r="R340" t="s">
        <v>40</v>
      </c>
      <c r="T340" t="s">
        <v>40</v>
      </c>
      <c r="U340" t="s">
        <v>40</v>
      </c>
      <c r="V340" t="s">
        <v>40</v>
      </c>
      <c r="X340" t="s">
        <v>40</v>
      </c>
      <c r="Y340" s="1">
        <v>43664</v>
      </c>
      <c r="Z340" t="s">
        <v>40</v>
      </c>
      <c r="AA340" t="s">
        <v>444</v>
      </c>
      <c r="AB340">
        <v>10.749756100000001</v>
      </c>
      <c r="AC340">
        <v>44.073999999999998</v>
      </c>
      <c r="AD340" s="1">
        <v>43687</v>
      </c>
      <c r="AE340">
        <v>37</v>
      </c>
      <c r="AF340" t="s">
        <v>416</v>
      </c>
      <c r="AG340">
        <v>4</v>
      </c>
      <c r="AH340" t="s">
        <v>550</v>
      </c>
      <c r="AI340">
        <v>14.86</v>
      </c>
      <c r="AJ340" s="1">
        <v>44510</v>
      </c>
      <c r="AK340">
        <v>11875408906</v>
      </c>
      <c r="AL340">
        <v>117578306</v>
      </c>
      <c r="AM340">
        <v>2.3999999999999998E-3</v>
      </c>
      <c r="AN340">
        <v>40.83</v>
      </c>
      <c r="AO340">
        <v>97.6</v>
      </c>
      <c r="AP340">
        <v>93.63</v>
      </c>
      <c r="AQ340" t="s">
        <v>398</v>
      </c>
      <c r="AR340" t="s">
        <v>46</v>
      </c>
      <c r="AS340">
        <v>-2.3328854912854902</v>
      </c>
      <c r="AT340" t="s">
        <v>35</v>
      </c>
      <c r="AU340" t="s">
        <v>35</v>
      </c>
      <c r="AV340" t="s">
        <v>403</v>
      </c>
      <c r="AW340" t="s">
        <v>40</v>
      </c>
      <c r="AX340" t="s">
        <v>40</v>
      </c>
      <c r="AY340" t="s">
        <v>40</v>
      </c>
      <c r="AZ340" t="s">
        <v>40</v>
      </c>
      <c r="BA340" t="s">
        <v>40</v>
      </c>
      <c r="BB340" t="s">
        <v>40</v>
      </c>
      <c r="BC340" t="s">
        <v>40</v>
      </c>
      <c r="BD340" s="1" t="s">
        <v>40</v>
      </c>
      <c r="BE340" s="1" t="s">
        <v>40</v>
      </c>
      <c r="BF340" s="1" t="s">
        <v>40</v>
      </c>
      <c r="BG340" s="1" t="s">
        <v>40</v>
      </c>
      <c r="BH340" t="s">
        <v>40</v>
      </c>
      <c r="BI340" s="1" t="s">
        <v>1120</v>
      </c>
      <c r="BL340">
        <v>1</v>
      </c>
      <c r="BQ340" t="s">
        <v>1174</v>
      </c>
      <c r="BR340" t="s">
        <v>40</v>
      </c>
    </row>
    <row r="341" spans="1:70" x14ac:dyDescent="0.25">
      <c r="A341" t="s">
        <v>722</v>
      </c>
      <c r="B341">
        <v>9.5880178578147505E-3</v>
      </c>
      <c r="C341" t="e">
        <v>#N/A</v>
      </c>
      <c r="D341">
        <v>1</v>
      </c>
      <c r="E341">
        <v>2.7</v>
      </c>
      <c r="F341" s="1" t="s">
        <v>40</v>
      </c>
      <c r="G341" t="s">
        <v>35</v>
      </c>
      <c r="H341" t="s">
        <v>36</v>
      </c>
      <c r="I341" t="s">
        <v>398</v>
      </c>
      <c r="J341" t="s">
        <v>399</v>
      </c>
      <c r="K341">
        <v>1</v>
      </c>
      <c r="L341">
        <v>60</v>
      </c>
      <c r="M341" s="1" t="s">
        <v>40</v>
      </c>
      <c r="N341" t="s">
        <v>40</v>
      </c>
      <c r="O341" t="s">
        <v>40</v>
      </c>
      <c r="Q341" t="s">
        <v>40</v>
      </c>
      <c r="R341" t="s">
        <v>40</v>
      </c>
      <c r="T341" t="s">
        <v>40</v>
      </c>
      <c r="U341" t="s">
        <v>40</v>
      </c>
      <c r="V341" t="s">
        <v>40</v>
      </c>
      <c r="X341" t="s">
        <v>40</v>
      </c>
      <c r="Y341" s="1">
        <v>43664</v>
      </c>
      <c r="Z341" t="s">
        <v>40</v>
      </c>
      <c r="AA341" t="s">
        <v>444</v>
      </c>
      <c r="AB341">
        <v>2.8768518520000002</v>
      </c>
      <c r="AC341">
        <v>7.7675000000000001</v>
      </c>
      <c r="AD341" s="1">
        <v>43687</v>
      </c>
      <c r="AE341">
        <v>38</v>
      </c>
      <c r="AF341" t="s">
        <v>409</v>
      </c>
      <c r="AG341">
        <v>4</v>
      </c>
      <c r="AH341" t="s">
        <v>440</v>
      </c>
      <c r="AI341">
        <v>1.92</v>
      </c>
      <c r="AJ341" s="1">
        <v>44510</v>
      </c>
      <c r="AK341">
        <v>25948174216</v>
      </c>
      <c r="AL341">
        <v>256912616</v>
      </c>
      <c r="AM341">
        <v>0.08</v>
      </c>
      <c r="AN341">
        <v>42.61</v>
      </c>
      <c r="AO341">
        <v>97.68</v>
      </c>
      <c r="AP341">
        <v>94</v>
      </c>
      <c r="AQ341" t="s">
        <v>398</v>
      </c>
      <c r="AR341" t="s">
        <v>46</v>
      </c>
      <c r="AS341">
        <v>-2.0140870516211899</v>
      </c>
      <c r="AT341" t="s">
        <v>35</v>
      </c>
      <c r="AU341" t="s">
        <v>35</v>
      </c>
      <c r="AV341" t="s">
        <v>403</v>
      </c>
      <c r="AW341" t="s">
        <v>40</v>
      </c>
      <c r="AX341" t="s">
        <v>40</v>
      </c>
      <c r="AY341" t="s">
        <v>40</v>
      </c>
      <c r="AZ341" t="s">
        <v>40</v>
      </c>
      <c r="BA341" t="s">
        <v>40</v>
      </c>
      <c r="BB341" t="s">
        <v>40</v>
      </c>
      <c r="BC341" t="s">
        <v>40</v>
      </c>
      <c r="BD341" s="1" t="s">
        <v>40</v>
      </c>
      <c r="BE341" s="1" t="s">
        <v>40</v>
      </c>
      <c r="BF341" s="1" t="s">
        <v>40</v>
      </c>
      <c r="BG341" s="1" t="s">
        <v>40</v>
      </c>
      <c r="BH341" t="s">
        <v>40</v>
      </c>
      <c r="BI341" s="1" t="s">
        <v>1120</v>
      </c>
      <c r="BL341">
        <v>1</v>
      </c>
      <c r="BQ341" t="s">
        <v>1174</v>
      </c>
      <c r="BR341" t="s">
        <v>40</v>
      </c>
    </row>
    <row r="342" spans="1:70" x14ac:dyDescent="0.25">
      <c r="A342" t="s">
        <v>723</v>
      </c>
      <c r="B342">
        <v>1.2498828255277899E-3</v>
      </c>
      <c r="C342" t="e">
        <v>#N/A</v>
      </c>
      <c r="D342">
        <v>1</v>
      </c>
      <c r="E342">
        <v>4</v>
      </c>
      <c r="F342" s="1" t="s">
        <v>40</v>
      </c>
      <c r="G342" t="s">
        <v>35</v>
      </c>
      <c r="H342" t="s">
        <v>36</v>
      </c>
      <c r="I342" t="s">
        <v>398</v>
      </c>
      <c r="J342" t="s">
        <v>399</v>
      </c>
      <c r="K342">
        <v>2</v>
      </c>
      <c r="L342">
        <v>54</v>
      </c>
      <c r="M342" s="1" t="s">
        <v>40</v>
      </c>
      <c r="N342" t="s">
        <v>40</v>
      </c>
      <c r="O342" t="s">
        <v>40</v>
      </c>
      <c r="Q342" t="s">
        <v>40</v>
      </c>
      <c r="R342" t="s">
        <v>40</v>
      </c>
      <c r="T342" t="s">
        <v>40</v>
      </c>
      <c r="U342" t="s">
        <v>40</v>
      </c>
      <c r="V342" t="s">
        <v>40</v>
      </c>
      <c r="X342" t="s">
        <v>40</v>
      </c>
      <c r="Y342" s="1">
        <v>43697</v>
      </c>
      <c r="Z342" t="s">
        <v>40</v>
      </c>
      <c r="AA342" t="s">
        <v>402</v>
      </c>
      <c r="AB342">
        <v>1.08375</v>
      </c>
      <c r="AC342">
        <v>4.335</v>
      </c>
      <c r="AD342" s="1">
        <v>43714</v>
      </c>
      <c r="AE342">
        <v>0</v>
      </c>
      <c r="AF342">
        <v>0</v>
      </c>
      <c r="AG342">
        <v>4</v>
      </c>
      <c r="AH342" t="s">
        <v>440</v>
      </c>
      <c r="AI342">
        <v>1.92</v>
      </c>
      <c r="AJ342" s="1">
        <v>44551</v>
      </c>
      <c r="AK342">
        <v>8512089918</v>
      </c>
      <c r="AL342">
        <v>84278118</v>
      </c>
      <c r="AM342">
        <v>41.4</v>
      </c>
      <c r="AN342">
        <v>58.6</v>
      </c>
      <c r="AO342">
        <v>97.72</v>
      </c>
      <c r="AP342">
        <v>93.76</v>
      </c>
      <c r="AQ342" t="s">
        <v>398</v>
      </c>
      <c r="AR342" t="s">
        <v>53</v>
      </c>
      <c r="AS342">
        <v>-2.9025875427554801</v>
      </c>
      <c r="AT342" t="s">
        <v>35</v>
      </c>
      <c r="AU342" t="s">
        <v>35</v>
      </c>
      <c r="AV342" t="s">
        <v>410</v>
      </c>
      <c r="AW342" t="s">
        <v>40</v>
      </c>
      <c r="AX342" t="s">
        <v>40</v>
      </c>
      <c r="AY342" t="s">
        <v>40</v>
      </c>
      <c r="AZ342" t="s">
        <v>40</v>
      </c>
      <c r="BA342" t="s">
        <v>40</v>
      </c>
      <c r="BB342" t="s">
        <v>40</v>
      </c>
      <c r="BC342" t="s">
        <v>40</v>
      </c>
      <c r="BD342" s="1" t="s">
        <v>40</v>
      </c>
      <c r="BE342" s="1" t="s">
        <v>40</v>
      </c>
      <c r="BF342" s="1" t="s">
        <v>40</v>
      </c>
      <c r="BG342" s="1" t="s">
        <v>40</v>
      </c>
      <c r="BH342" t="s">
        <v>40</v>
      </c>
      <c r="BI342" s="1" t="s">
        <v>1120</v>
      </c>
      <c r="BL342">
        <v>1</v>
      </c>
      <c r="BQ342" t="s">
        <v>1174</v>
      </c>
      <c r="BR342" t="s">
        <v>40</v>
      </c>
    </row>
    <row r="343" spans="1:70" x14ac:dyDescent="0.25">
      <c r="A343" t="s">
        <v>724</v>
      </c>
      <c r="B343">
        <v>1.92891807135133E-3</v>
      </c>
      <c r="C343" t="e">
        <v>#N/A</v>
      </c>
      <c r="D343">
        <v>1</v>
      </c>
      <c r="E343">
        <v>3</v>
      </c>
      <c r="F343" s="1" t="s">
        <v>40</v>
      </c>
      <c r="G343" t="s">
        <v>35</v>
      </c>
      <c r="H343" t="s">
        <v>36</v>
      </c>
      <c r="I343" t="s">
        <v>398</v>
      </c>
      <c r="J343" t="s">
        <v>399</v>
      </c>
      <c r="K343">
        <v>2</v>
      </c>
      <c r="L343">
        <v>63</v>
      </c>
      <c r="M343" s="1" t="s">
        <v>40</v>
      </c>
      <c r="N343" t="s">
        <v>40</v>
      </c>
      <c r="O343" t="s">
        <v>40</v>
      </c>
      <c r="Q343" t="s">
        <v>40</v>
      </c>
      <c r="R343" t="s">
        <v>40</v>
      </c>
      <c r="T343" t="s">
        <v>40</v>
      </c>
      <c r="U343" t="s">
        <v>40</v>
      </c>
      <c r="V343" t="s">
        <v>40</v>
      </c>
      <c r="X343" t="s">
        <v>40</v>
      </c>
      <c r="Y343" s="1">
        <v>43697</v>
      </c>
      <c r="Z343" t="s">
        <v>40</v>
      </c>
      <c r="AA343" t="s">
        <v>402</v>
      </c>
      <c r="AB343">
        <v>2.967333333</v>
      </c>
      <c r="AC343">
        <v>8.9019999999999992</v>
      </c>
      <c r="AD343" s="1">
        <v>43714</v>
      </c>
      <c r="AE343">
        <v>0</v>
      </c>
      <c r="AF343">
        <v>0</v>
      </c>
      <c r="AG343">
        <v>4</v>
      </c>
      <c r="AH343" t="s">
        <v>440</v>
      </c>
      <c r="AI343">
        <v>1.92</v>
      </c>
      <c r="AJ343" s="1">
        <v>44551</v>
      </c>
      <c r="AK343">
        <v>9249869870</v>
      </c>
      <c r="AL343">
        <v>91582870</v>
      </c>
      <c r="AM343">
        <v>42.71</v>
      </c>
      <c r="AN343">
        <v>57.29</v>
      </c>
      <c r="AO343">
        <v>96.48</v>
      </c>
      <c r="AP343">
        <v>91.95</v>
      </c>
      <c r="AQ343" t="s">
        <v>398</v>
      </c>
      <c r="AR343" t="s">
        <v>53</v>
      </c>
      <c r="AS343">
        <v>-2.71384769067918</v>
      </c>
      <c r="AT343" t="s">
        <v>35</v>
      </c>
      <c r="AU343" t="s">
        <v>35</v>
      </c>
      <c r="AV343" t="s">
        <v>410</v>
      </c>
      <c r="AW343" t="s">
        <v>40</v>
      </c>
      <c r="AX343" t="s">
        <v>40</v>
      </c>
      <c r="AY343" t="s">
        <v>40</v>
      </c>
      <c r="AZ343" t="s">
        <v>40</v>
      </c>
      <c r="BA343" t="s">
        <v>40</v>
      </c>
      <c r="BB343" t="s">
        <v>40</v>
      </c>
      <c r="BC343" t="s">
        <v>40</v>
      </c>
      <c r="BD343" s="1" t="s">
        <v>40</v>
      </c>
      <c r="BE343" s="1" t="s">
        <v>40</v>
      </c>
      <c r="BF343" s="1" t="s">
        <v>40</v>
      </c>
      <c r="BG343" s="1" t="s">
        <v>40</v>
      </c>
      <c r="BH343" t="s">
        <v>40</v>
      </c>
      <c r="BI343" s="1" t="s">
        <v>1120</v>
      </c>
      <c r="BL343">
        <v>1</v>
      </c>
      <c r="BQ343" t="s">
        <v>1174</v>
      </c>
      <c r="BR343" t="s">
        <v>40</v>
      </c>
    </row>
    <row r="344" spans="1:70" x14ac:dyDescent="0.25">
      <c r="A344" t="s">
        <v>725</v>
      </c>
      <c r="B344">
        <v>0.37832818286284098</v>
      </c>
      <c r="C344" t="e">
        <v>#N/A</v>
      </c>
      <c r="D344">
        <v>1</v>
      </c>
      <c r="E344">
        <v>2.8</v>
      </c>
      <c r="F344" s="1" t="s">
        <v>40</v>
      </c>
      <c r="G344" t="s">
        <v>35</v>
      </c>
      <c r="H344" t="s">
        <v>36</v>
      </c>
      <c r="I344" t="s">
        <v>398</v>
      </c>
      <c r="J344" t="s">
        <v>399</v>
      </c>
      <c r="K344">
        <v>2</v>
      </c>
      <c r="L344">
        <v>60</v>
      </c>
      <c r="M344" s="1" t="s">
        <v>40</v>
      </c>
      <c r="N344" t="s">
        <v>40</v>
      </c>
      <c r="O344" t="s">
        <v>40</v>
      </c>
      <c r="Q344" t="s">
        <v>40</v>
      </c>
      <c r="R344" t="s">
        <v>40</v>
      </c>
      <c r="T344" t="s">
        <v>40</v>
      </c>
      <c r="U344" t="s">
        <v>40</v>
      </c>
      <c r="V344" t="s">
        <v>40</v>
      </c>
      <c r="X344" t="s">
        <v>40</v>
      </c>
      <c r="Y344" s="1">
        <v>43697</v>
      </c>
      <c r="Z344" t="s">
        <v>40</v>
      </c>
      <c r="AA344" t="s">
        <v>402</v>
      </c>
      <c r="AB344">
        <v>6.0257142860000004</v>
      </c>
      <c r="AC344">
        <v>16.872</v>
      </c>
      <c r="AD344" s="1">
        <v>43714</v>
      </c>
      <c r="AE344" t="s">
        <v>726</v>
      </c>
      <c r="AF344">
        <v>0</v>
      </c>
      <c r="AG344">
        <v>4</v>
      </c>
      <c r="AH344" t="s">
        <v>550</v>
      </c>
      <c r="AI344">
        <v>13.3</v>
      </c>
      <c r="AJ344" s="1">
        <v>44551</v>
      </c>
      <c r="AK344">
        <v>10778763026</v>
      </c>
      <c r="AL344">
        <v>106720426</v>
      </c>
      <c r="AM344">
        <v>41.39</v>
      </c>
      <c r="AN344">
        <v>58.61</v>
      </c>
      <c r="AO344">
        <v>97.45</v>
      </c>
      <c r="AP344">
        <v>93.39</v>
      </c>
      <c r="AQ344" t="s">
        <v>398</v>
      </c>
      <c r="AR344" t="s">
        <v>53</v>
      </c>
      <c r="AS344">
        <v>-0.21569248504622601</v>
      </c>
      <c r="AT344" t="s">
        <v>35</v>
      </c>
      <c r="AU344" t="s">
        <v>35</v>
      </c>
      <c r="AV344" t="s">
        <v>410</v>
      </c>
      <c r="AW344" t="s">
        <v>40</v>
      </c>
      <c r="AX344" t="s">
        <v>40</v>
      </c>
      <c r="AY344" t="s">
        <v>40</v>
      </c>
      <c r="AZ344" t="s">
        <v>40</v>
      </c>
      <c r="BA344" t="s">
        <v>40</v>
      </c>
      <c r="BB344" t="s">
        <v>40</v>
      </c>
      <c r="BC344" t="s">
        <v>40</v>
      </c>
      <c r="BD344" s="1" t="s">
        <v>40</v>
      </c>
      <c r="BE344" s="1" t="s">
        <v>40</v>
      </c>
      <c r="BF344" s="1" t="s">
        <v>40</v>
      </c>
      <c r="BG344" s="1" t="s">
        <v>40</v>
      </c>
      <c r="BH344" t="s">
        <v>40</v>
      </c>
      <c r="BI344" s="1" t="s">
        <v>1120</v>
      </c>
      <c r="BL344">
        <v>1</v>
      </c>
      <c r="BQ344" t="s">
        <v>1174</v>
      </c>
      <c r="BR344" t="s">
        <v>40</v>
      </c>
    </row>
    <row r="345" spans="1:70" x14ac:dyDescent="0.25">
      <c r="A345" t="s">
        <v>727</v>
      </c>
      <c r="B345" s="3">
        <v>7.1000919457874997E-4</v>
      </c>
      <c r="C345" t="e">
        <v>#N/A</v>
      </c>
      <c r="D345">
        <v>1</v>
      </c>
      <c r="E345">
        <v>4.5999999999999996</v>
      </c>
      <c r="F345" s="1" t="s">
        <v>40</v>
      </c>
      <c r="G345" t="s">
        <v>35</v>
      </c>
      <c r="H345" t="s">
        <v>36</v>
      </c>
      <c r="I345" t="s">
        <v>398</v>
      </c>
      <c r="J345" t="s">
        <v>399</v>
      </c>
      <c r="K345">
        <v>1</v>
      </c>
      <c r="L345">
        <v>65</v>
      </c>
      <c r="M345" s="1" t="s">
        <v>40</v>
      </c>
      <c r="N345" t="s">
        <v>40</v>
      </c>
      <c r="O345" t="s">
        <v>40</v>
      </c>
      <c r="Q345" t="s">
        <v>40</v>
      </c>
      <c r="R345" t="s">
        <v>40</v>
      </c>
      <c r="T345" t="s">
        <v>40</v>
      </c>
      <c r="U345" t="s">
        <v>40</v>
      </c>
      <c r="V345" t="s">
        <v>40</v>
      </c>
      <c r="X345" t="s">
        <v>40</v>
      </c>
      <c r="Y345" s="1">
        <v>43697</v>
      </c>
      <c r="Z345" t="s">
        <v>40</v>
      </c>
      <c r="AA345" t="s">
        <v>402</v>
      </c>
      <c r="AB345">
        <v>5.0683695650000002</v>
      </c>
      <c r="AC345">
        <v>23.314499999999999</v>
      </c>
      <c r="AD345" s="1">
        <v>43714</v>
      </c>
      <c r="AE345" t="s">
        <v>726</v>
      </c>
      <c r="AF345">
        <v>0</v>
      </c>
      <c r="AG345">
        <v>4</v>
      </c>
      <c r="AH345" t="s">
        <v>550</v>
      </c>
      <c r="AI345">
        <v>18.05</v>
      </c>
      <c r="AJ345" s="1">
        <v>44551</v>
      </c>
      <c r="AK345">
        <v>14377987714</v>
      </c>
      <c r="AL345">
        <v>142356314</v>
      </c>
      <c r="AM345">
        <v>42.35</v>
      </c>
      <c r="AN345">
        <v>57.65</v>
      </c>
      <c r="AO345">
        <v>97.43</v>
      </c>
      <c r="AP345">
        <v>93.25</v>
      </c>
      <c r="AQ345" t="s">
        <v>398</v>
      </c>
      <c r="AR345" t="s">
        <v>46</v>
      </c>
      <c r="AS345">
        <v>-3.1484275645617199</v>
      </c>
      <c r="AT345" t="s">
        <v>35</v>
      </c>
      <c r="AU345" t="s">
        <v>35</v>
      </c>
      <c r="AV345" t="s">
        <v>403</v>
      </c>
      <c r="AW345" t="s">
        <v>40</v>
      </c>
      <c r="AX345" t="s">
        <v>40</v>
      </c>
      <c r="AY345" t="s">
        <v>40</v>
      </c>
      <c r="AZ345" t="s">
        <v>40</v>
      </c>
      <c r="BA345" t="s">
        <v>40</v>
      </c>
      <c r="BB345" t="s">
        <v>40</v>
      </c>
      <c r="BC345" t="s">
        <v>40</v>
      </c>
      <c r="BD345" s="1" t="s">
        <v>40</v>
      </c>
      <c r="BE345" s="1" t="s">
        <v>40</v>
      </c>
      <c r="BF345" s="1" t="s">
        <v>40</v>
      </c>
      <c r="BG345" s="1" t="s">
        <v>40</v>
      </c>
      <c r="BH345" t="s">
        <v>40</v>
      </c>
      <c r="BI345" s="1" t="s">
        <v>1120</v>
      </c>
      <c r="BL345">
        <v>1</v>
      </c>
      <c r="BQ345" t="s">
        <v>1174</v>
      </c>
      <c r="BR345" t="s">
        <v>40</v>
      </c>
    </row>
    <row r="346" spans="1:70" x14ac:dyDescent="0.25">
      <c r="A346" t="s">
        <v>728</v>
      </c>
      <c r="B346">
        <v>2.1462113143329198E-3</v>
      </c>
      <c r="C346" t="e">
        <v>#N/A</v>
      </c>
      <c r="D346">
        <v>1</v>
      </c>
      <c r="E346">
        <v>4</v>
      </c>
      <c r="F346" s="1" t="s">
        <v>40</v>
      </c>
      <c r="G346" t="s">
        <v>35</v>
      </c>
      <c r="H346" t="s">
        <v>36</v>
      </c>
      <c r="I346" t="s">
        <v>398</v>
      </c>
      <c r="J346" t="s">
        <v>399</v>
      </c>
      <c r="K346">
        <v>1</v>
      </c>
      <c r="L346">
        <v>66</v>
      </c>
      <c r="M346" s="1" t="s">
        <v>40</v>
      </c>
      <c r="N346" t="s">
        <v>40</v>
      </c>
      <c r="O346" t="s">
        <v>40</v>
      </c>
      <c r="Q346" t="s">
        <v>40</v>
      </c>
      <c r="R346" t="s">
        <v>40</v>
      </c>
      <c r="T346" t="s">
        <v>40</v>
      </c>
      <c r="U346" t="s">
        <v>40</v>
      </c>
      <c r="V346" t="s">
        <v>40</v>
      </c>
      <c r="X346" t="s">
        <v>40</v>
      </c>
      <c r="Y346" s="1">
        <v>43697</v>
      </c>
      <c r="Z346" t="s">
        <v>40</v>
      </c>
      <c r="AA346" t="s">
        <v>402</v>
      </c>
      <c r="AB346">
        <v>6.6982499999999998</v>
      </c>
      <c r="AC346">
        <v>26.792999999999999</v>
      </c>
      <c r="AD346" s="1">
        <v>43714</v>
      </c>
      <c r="AE346" t="s">
        <v>726</v>
      </c>
      <c r="AF346">
        <v>0</v>
      </c>
      <c r="AG346">
        <v>4</v>
      </c>
      <c r="AH346" t="s">
        <v>550</v>
      </c>
      <c r="AI346">
        <v>12.29</v>
      </c>
      <c r="AJ346" s="1">
        <v>44551</v>
      </c>
      <c r="AK346">
        <v>10274657078</v>
      </c>
      <c r="AL346">
        <v>101729278</v>
      </c>
      <c r="AM346">
        <v>41.78</v>
      </c>
      <c r="AN346">
        <v>58.22</v>
      </c>
      <c r="AO346">
        <v>97.3</v>
      </c>
      <c r="AP346">
        <v>92.98</v>
      </c>
      <c r="AQ346" t="s">
        <v>398</v>
      </c>
      <c r="AR346" t="s">
        <v>46</v>
      </c>
      <c r="AS346">
        <v>-2.6673944305677502</v>
      </c>
      <c r="AT346" t="s">
        <v>35</v>
      </c>
      <c r="AU346" t="s">
        <v>35</v>
      </c>
      <c r="AV346" t="s">
        <v>403</v>
      </c>
      <c r="AW346" t="s">
        <v>40</v>
      </c>
      <c r="AX346" t="s">
        <v>40</v>
      </c>
      <c r="AY346" t="s">
        <v>40</v>
      </c>
      <c r="AZ346" t="s">
        <v>40</v>
      </c>
      <c r="BA346" t="s">
        <v>40</v>
      </c>
      <c r="BB346" t="s">
        <v>40</v>
      </c>
      <c r="BC346" t="s">
        <v>40</v>
      </c>
      <c r="BD346" s="1" t="s">
        <v>40</v>
      </c>
      <c r="BE346" s="1" t="s">
        <v>40</v>
      </c>
      <c r="BF346" s="1" t="s">
        <v>40</v>
      </c>
      <c r="BG346" s="1" t="s">
        <v>40</v>
      </c>
      <c r="BH346" t="s">
        <v>40</v>
      </c>
      <c r="BI346" s="1" t="s">
        <v>1120</v>
      </c>
      <c r="BL346">
        <v>1</v>
      </c>
      <c r="BQ346" t="s">
        <v>1174</v>
      </c>
      <c r="BR346" t="s">
        <v>40</v>
      </c>
    </row>
    <row r="347" spans="1:70" x14ac:dyDescent="0.25">
      <c r="A347" t="s">
        <v>729</v>
      </c>
      <c r="B347">
        <v>3.2631437129205298E-2</v>
      </c>
      <c r="C347" t="e">
        <v>#N/A</v>
      </c>
      <c r="D347">
        <v>1</v>
      </c>
      <c r="E347">
        <v>4</v>
      </c>
      <c r="F347" s="1" t="s">
        <v>40</v>
      </c>
      <c r="G347" t="s">
        <v>35</v>
      </c>
      <c r="H347" t="s">
        <v>36</v>
      </c>
      <c r="I347" t="s">
        <v>398</v>
      </c>
      <c r="J347" t="s">
        <v>399</v>
      </c>
      <c r="K347">
        <v>1</v>
      </c>
      <c r="L347">
        <v>59</v>
      </c>
      <c r="M347" s="1" t="s">
        <v>40</v>
      </c>
      <c r="N347" t="s">
        <v>40</v>
      </c>
      <c r="O347" t="s">
        <v>40</v>
      </c>
      <c r="Q347" t="s">
        <v>40</v>
      </c>
      <c r="R347" t="s">
        <v>40</v>
      </c>
      <c r="T347" t="s">
        <v>40</v>
      </c>
      <c r="U347" t="s">
        <v>40</v>
      </c>
      <c r="V347" t="s">
        <v>40</v>
      </c>
      <c r="X347" t="s">
        <v>40</v>
      </c>
      <c r="Y347" s="1">
        <v>43697</v>
      </c>
      <c r="Z347" t="s">
        <v>40</v>
      </c>
      <c r="AA347" t="s">
        <v>402</v>
      </c>
      <c r="AB347">
        <v>2.8330000000000002</v>
      </c>
      <c r="AC347">
        <v>11.332000000000001</v>
      </c>
      <c r="AD347" s="1">
        <v>43714</v>
      </c>
      <c r="AE347" t="s">
        <v>726</v>
      </c>
      <c r="AF347">
        <v>0</v>
      </c>
      <c r="AG347">
        <v>4</v>
      </c>
      <c r="AH347" t="s">
        <v>550</v>
      </c>
      <c r="AI347">
        <v>4.24</v>
      </c>
      <c r="AJ347" s="1">
        <v>44551</v>
      </c>
      <c r="AK347">
        <v>9104372704</v>
      </c>
      <c r="AL347">
        <v>90142304</v>
      </c>
      <c r="AM347">
        <v>41.58</v>
      </c>
      <c r="AN347">
        <v>58.42</v>
      </c>
      <c r="AO347">
        <v>97.43</v>
      </c>
      <c r="AP347">
        <v>93.34</v>
      </c>
      <c r="AQ347" t="s">
        <v>398</v>
      </c>
      <c r="AR347" t="s">
        <v>46</v>
      </c>
      <c r="AS347">
        <v>-1.47195576868578</v>
      </c>
      <c r="AT347" t="s">
        <v>35</v>
      </c>
      <c r="AU347" t="s">
        <v>35</v>
      </c>
      <c r="AV347" t="s">
        <v>403</v>
      </c>
      <c r="AW347" t="s">
        <v>40</v>
      </c>
      <c r="AX347" t="s">
        <v>40</v>
      </c>
      <c r="AY347" t="s">
        <v>40</v>
      </c>
      <c r="AZ347" t="s">
        <v>40</v>
      </c>
      <c r="BA347" t="s">
        <v>40</v>
      </c>
      <c r="BB347" t="s">
        <v>40</v>
      </c>
      <c r="BC347" t="s">
        <v>40</v>
      </c>
      <c r="BD347" s="1" t="s">
        <v>40</v>
      </c>
      <c r="BE347" s="1" t="s">
        <v>40</v>
      </c>
      <c r="BF347" s="1" t="s">
        <v>40</v>
      </c>
      <c r="BG347" s="1" t="s">
        <v>40</v>
      </c>
      <c r="BH347" t="s">
        <v>40</v>
      </c>
      <c r="BI347" s="1" t="s">
        <v>1120</v>
      </c>
      <c r="BL347">
        <v>1</v>
      </c>
      <c r="BQ347" t="s">
        <v>1174</v>
      </c>
      <c r="BR347" t="s">
        <v>40</v>
      </c>
    </row>
    <row r="348" spans="1:70" x14ac:dyDescent="0.25">
      <c r="A348" t="s">
        <v>730</v>
      </c>
      <c r="B348">
        <v>8.4901291332998299E-2</v>
      </c>
      <c r="C348" t="e">
        <v>#N/A</v>
      </c>
      <c r="D348">
        <v>1</v>
      </c>
      <c r="E348">
        <v>2.1</v>
      </c>
      <c r="F348" s="1" t="s">
        <v>40</v>
      </c>
      <c r="G348" t="s">
        <v>35</v>
      </c>
      <c r="H348" t="s">
        <v>36</v>
      </c>
      <c r="I348" t="s">
        <v>398</v>
      </c>
      <c r="J348" t="s">
        <v>399</v>
      </c>
      <c r="K348">
        <v>1</v>
      </c>
      <c r="L348">
        <v>60</v>
      </c>
      <c r="M348" s="1" t="s">
        <v>40</v>
      </c>
      <c r="N348" t="s">
        <v>40</v>
      </c>
      <c r="O348" t="s">
        <v>40</v>
      </c>
      <c r="Q348" t="s">
        <v>40</v>
      </c>
      <c r="R348" t="s">
        <v>40</v>
      </c>
      <c r="T348" t="s">
        <v>40</v>
      </c>
      <c r="U348" t="s">
        <v>40</v>
      </c>
      <c r="V348" t="s">
        <v>40</v>
      </c>
      <c r="X348" t="s">
        <v>40</v>
      </c>
      <c r="Y348" s="1">
        <v>43697</v>
      </c>
      <c r="Z348" t="s">
        <v>40</v>
      </c>
      <c r="AA348" t="s">
        <v>402</v>
      </c>
      <c r="AB348">
        <v>3.9195238099999998</v>
      </c>
      <c r="AC348">
        <v>8.2309999999999999</v>
      </c>
      <c r="AD348" s="1">
        <v>43714</v>
      </c>
      <c r="AE348" t="s">
        <v>726</v>
      </c>
      <c r="AF348">
        <v>0</v>
      </c>
      <c r="AG348">
        <v>4</v>
      </c>
      <c r="AH348" t="s">
        <v>550</v>
      </c>
      <c r="AI348">
        <v>5.91</v>
      </c>
      <c r="AJ348" s="1">
        <v>44551</v>
      </c>
      <c r="AK348">
        <v>13436598832</v>
      </c>
      <c r="AL348">
        <v>133035632</v>
      </c>
      <c r="AM348">
        <v>41.67</v>
      </c>
      <c r="AN348">
        <v>58.33</v>
      </c>
      <c r="AO348">
        <v>97.16</v>
      </c>
      <c r="AP348">
        <v>93.06</v>
      </c>
      <c r="AQ348" t="s">
        <v>398</v>
      </c>
      <c r="AR348" t="s">
        <v>46</v>
      </c>
      <c r="AS348">
        <v>-1.0325536466673699</v>
      </c>
      <c r="AT348" t="s">
        <v>35</v>
      </c>
      <c r="AU348" t="s">
        <v>35</v>
      </c>
      <c r="AV348" t="s">
        <v>403</v>
      </c>
      <c r="AW348" t="s">
        <v>40</v>
      </c>
      <c r="AX348" t="s">
        <v>40</v>
      </c>
      <c r="AY348" t="s">
        <v>40</v>
      </c>
      <c r="AZ348" t="s">
        <v>40</v>
      </c>
      <c r="BA348" t="s">
        <v>40</v>
      </c>
      <c r="BB348" t="s">
        <v>40</v>
      </c>
      <c r="BC348" t="s">
        <v>40</v>
      </c>
      <c r="BD348" s="1" t="s">
        <v>40</v>
      </c>
      <c r="BE348" s="1" t="s">
        <v>40</v>
      </c>
      <c r="BF348" s="1" t="s">
        <v>40</v>
      </c>
      <c r="BG348" s="1" t="s">
        <v>40</v>
      </c>
      <c r="BH348" t="s">
        <v>40</v>
      </c>
      <c r="BI348" s="1" t="s">
        <v>1120</v>
      </c>
      <c r="BL348">
        <v>1</v>
      </c>
      <c r="BQ348" t="s">
        <v>1174</v>
      </c>
      <c r="BR348" t="s">
        <v>40</v>
      </c>
    </row>
    <row r="349" spans="1:70" x14ac:dyDescent="0.25">
      <c r="A349" t="s">
        <v>731</v>
      </c>
      <c r="B349">
        <v>1.6055952582855901E-2</v>
      </c>
      <c r="C349" t="e">
        <v>#N/A</v>
      </c>
      <c r="D349">
        <v>1</v>
      </c>
      <c r="E349">
        <v>5</v>
      </c>
      <c r="F349" s="1" t="s">
        <v>40</v>
      </c>
      <c r="G349" t="s">
        <v>35</v>
      </c>
      <c r="H349" t="s">
        <v>36</v>
      </c>
      <c r="I349" t="s">
        <v>398</v>
      </c>
      <c r="J349" t="s">
        <v>399</v>
      </c>
      <c r="K349">
        <v>1</v>
      </c>
      <c r="L349">
        <v>58</v>
      </c>
      <c r="M349" s="1" t="s">
        <v>40</v>
      </c>
      <c r="N349" t="s">
        <v>40</v>
      </c>
      <c r="O349" t="s">
        <v>40</v>
      </c>
      <c r="Q349" t="s">
        <v>40</v>
      </c>
      <c r="R349" t="s">
        <v>40</v>
      </c>
      <c r="T349" t="s">
        <v>40</v>
      </c>
      <c r="U349" t="s">
        <v>40</v>
      </c>
      <c r="V349" t="s">
        <v>40</v>
      </c>
      <c r="X349" t="s">
        <v>40</v>
      </c>
      <c r="Y349" s="1">
        <v>43697</v>
      </c>
      <c r="Z349" t="s">
        <v>40</v>
      </c>
      <c r="AA349" t="s">
        <v>402</v>
      </c>
      <c r="AB349">
        <v>4.1527000000000003</v>
      </c>
      <c r="AC349">
        <v>20.763500000000001</v>
      </c>
      <c r="AD349" s="1">
        <v>43714</v>
      </c>
      <c r="AE349" t="s">
        <v>732</v>
      </c>
      <c r="AF349">
        <v>0</v>
      </c>
      <c r="AG349">
        <v>4</v>
      </c>
      <c r="AH349" t="s">
        <v>440</v>
      </c>
      <c r="AI349">
        <v>1.92</v>
      </c>
      <c r="AJ349" s="1">
        <v>44551</v>
      </c>
      <c r="AK349">
        <v>14441933844</v>
      </c>
      <c r="AL349">
        <v>142989444</v>
      </c>
      <c r="AM349">
        <v>41.98</v>
      </c>
      <c r="AN349">
        <v>58.02</v>
      </c>
      <c r="AO349">
        <v>97.44</v>
      </c>
      <c r="AP349">
        <v>93.46</v>
      </c>
      <c r="AQ349" t="s">
        <v>398</v>
      </c>
      <c r="AR349" t="s">
        <v>46</v>
      </c>
      <c r="AS349">
        <v>-1.7873343258071299</v>
      </c>
      <c r="AT349" t="s">
        <v>35</v>
      </c>
      <c r="AU349" t="s">
        <v>35</v>
      </c>
      <c r="AV349" t="s">
        <v>403</v>
      </c>
      <c r="AW349" t="s">
        <v>40</v>
      </c>
      <c r="AX349" t="s">
        <v>40</v>
      </c>
      <c r="AY349" t="s">
        <v>40</v>
      </c>
      <c r="AZ349" t="s">
        <v>40</v>
      </c>
      <c r="BA349" t="s">
        <v>40</v>
      </c>
      <c r="BB349" t="s">
        <v>40</v>
      </c>
      <c r="BC349" t="s">
        <v>40</v>
      </c>
      <c r="BD349" s="1" t="s">
        <v>40</v>
      </c>
      <c r="BE349" s="1" t="s">
        <v>40</v>
      </c>
      <c r="BF349" s="1" t="s">
        <v>40</v>
      </c>
      <c r="BG349" s="1" t="s">
        <v>40</v>
      </c>
      <c r="BH349" t="s">
        <v>40</v>
      </c>
      <c r="BI349" s="1" t="s">
        <v>1120</v>
      </c>
      <c r="BL349">
        <v>1</v>
      </c>
      <c r="BQ349" t="s">
        <v>1174</v>
      </c>
      <c r="BR349" t="s">
        <v>40</v>
      </c>
    </row>
    <row r="350" spans="1:70" x14ac:dyDescent="0.25">
      <c r="A350" t="s">
        <v>733</v>
      </c>
      <c r="B350">
        <v>1.53986836445603E-3</v>
      </c>
      <c r="C350" t="e">
        <v>#N/A</v>
      </c>
      <c r="D350">
        <v>1</v>
      </c>
      <c r="E350">
        <v>2</v>
      </c>
      <c r="F350" s="1" t="s">
        <v>40</v>
      </c>
      <c r="G350" t="s">
        <v>35</v>
      </c>
      <c r="H350" t="s">
        <v>36</v>
      </c>
      <c r="I350" t="s">
        <v>398</v>
      </c>
      <c r="J350" t="s">
        <v>399</v>
      </c>
      <c r="K350">
        <v>2</v>
      </c>
      <c r="L350">
        <v>63</v>
      </c>
      <c r="M350" s="1" t="s">
        <v>40</v>
      </c>
      <c r="N350" t="s">
        <v>40</v>
      </c>
      <c r="O350" t="s">
        <v>40</v>
      </c>
      <c r="Q350" t="s">
        <v>40</v>
      </c>
      <c r="R350" t="s">
        <v>40</v>
      </c>
      <c r="T350" t="s">
        <v>40</v>
      </c>
      <c r="U350" t="s">
        <v>40</v>
      </c>
      <c r="V350" t="s">
        <v>40</v>
      </c>
      <c r="X350" t="s">
        <v>40</v>
      </c>
      <c r="Y350" s="1">
        <v>43698</v>
      </c>
      <c r="Z350" t="s">
        <v>40</v>
      </c>
      <c r="AA350" t="s">
        <v>402</v>
      </c>
      <c r="AB350">
        <v>4.4669999999999996</v>
      </c>
      <c r="AC350">
        <v>8.9339999999999993</v>
      </c>
      <c r="AD350" s="1">
        <v>43714</v>
      </c>
      <c r="AE350" t="s">
        <v>732</v>
      </c>
      <c r="AF350">
        <v>0</v>
      </c>
      <c r="AG350">
        <v>4</v>
      </c>
      <c r="AH350" t="s">
        <v>440</v>
      </c>
      <c r="AI350">
        <v>9.73</v>
      </c>
      <c r="AJ350" s="1">
        <v>44551</v>
      </c>
      <c r="AK350">
        <v>8769000386</v>
      </c>
      <c r="AL350">
        <v>86821786</v>
      </c>
      <c r="AM350">
        <v>42.31</v>
      </c>
      <c r="AN350">
        <v>57.69</v>
      </c>
      <c r="AO350">
        <v>97.07</v>
      </c>
      <c r="AP350">
        <v>92.6</v>
      </c>
      <c r="AQ350" t="s">
        <v>398</v>
      </c>
      <c r="AR350" t="s">
        <v>53</v>
      </c>
      <c r="AS350">
        <v>-2.8118471314503699</v>
      </c>
      <c r="AT350" t="s">
        <v>35</v>
      </c>
      <c r="AU350" t="s">
        <v>35</v>
      </c>
      <c r="AV350" t="s">
        <v>410</v>
      </c>
      <c r="AW350" t="s">
        <v>40</v>
      </c>
      <c r="AX350" t="s">
        <v>40</v>
      </c>
      <c r="AY350" t="s">
        <v>40</v>
      </c>
      <c r="AZ350" t="s">
        <v>40</v>
      </c>
      <c r="BA350" t="s">
        <v>40</v>
      </c>
      <c r="BB350" t="s">
        <v>40</v>
      </c>
      <c r="BC350" t="s">
        <v>40</v>
      </c>
      <c r="BD350" s="1" t="s">
        <v>40</v>
      </c>
      <c r="BE350" s="1" t="s">
        <v>40</v>
      </c>
      <c r="BF350" s="1" t="s">
        <v>40</v>
      </c>
      <c r="BG350" s="1" t="s">
        <v>40</v>
      </c>
      <c r="BH350" t="s">
        <v>40</v>
      </c>
      <c r="BI350" s="1" t="s">
        <v>1120</v>
      </c>
      <c r="BL350">
        <v>1</v>
      </c>
      <c r="BQ350" t="s">
        <v>1174</v>
      </c>
      <c r="BR350" t="s">
        <v>40</v>
      </c>
    </row>
    <row r="351" spans="1:70" x14ac:dyDescent="0.25">
      <c r="A351" t="s">
        <v>734</v>
      </c>
      <c r="B351">
        <v>3.4276895367953697E-2</v>
      </c>
      <c r="C351" t="e">
        <v>#N/A</v>
      </c>
      <c r="D351">
        <v>1</v>
      </c>
      <c r="E351">
        <v>5</v>
      </c>
      <c r="F351" s="1" t="s">
        <v>40</v>
      </c>
      <c r="G351" t="s">
        <v>35</v>
      </c>
      <c r="H351" t="s">
        <v>36</v>
      </c>
      <c r="I351" t="s">
        <v>398</v>
      </c>
      <c r="J351" t="s">
        <v>399</v>
      </c>
      <c r="K351">
        <v>1</v>
      </c>
      <c r="L351">
        <v>53</v>
      </c>
      <c r="M351" s="1" t="s">
        <v>40</v>
      </c>
      <c r="N351" t="s">
        <v>40</v>
      </c>
      <c r="O351" t="s">
        <v>40</v>
      </c>
      <c r="Q351" t="s">
        <v>40</v>
      </c>
      <c r="R351" t="s">
        <v>40</v>
      </c>
      <c r="T351" t="s">
        <v>40</v>
      </c>
      <c r="U351" t="s">
        <v>40</v>
      </c>
      <c r="V351" t="s">
        <v>40</v>
      </c>
      <c r="X351" t="s">
        <v>40</v>
      </c>
      <c r="Y351" s="1">
        <v>43698</v>
      </c>
      <c r="Z351" t="s">
        <v>40</v>
      </c>
      <c r="AA351" t="s">
        <v>402</v>
      </c>
      <c r="AB351">
        <v>0.83199999999999996</v>
      </c>
      <c r="AC351">
        <v>4.16</v>
      </c>
      <c r="AD351" s="1">
        <v>43715</v>
      </c>
      <c r="AE351" t="s">
        <v>735</v>
      </c>
      <c r="AF351">
        <v>0</v>
      </c>
      <c r="AG351">
        <v>4</v>
      </c>
      <c r="AH351" t="s">
        <v>440</v>
      </c>
      <c r="AI351">
        <v>0</v>
      </c>
      <c r="AJ351" s="1">
        <v>44551</v>
      </c>
      <c r="AK351">
        <v>8813173140</v>
      </c>
      <c r="AL351">
        <v>87259140</v>
      </c>
      <c r="AM351">
        <v>41.22</v>
      </c>
      <c r="AN351">
        <v>58.78</v>
      </c>
      <c r="AO351">
        <v>97.47</v>
      </c>
      <c r="AP351">
        <v>93.4</v>
      </c>
      <c r="AQ351" t="s">
        <v>398</v>
      </c>
      <c r="AR351" t="s">
        <v>46</v>
      </c>
      <c r="AS351">
        <v>-1.4498511431118699</v>
      </c>
      <c r="AT351" t="s">
        <v>35</v>
      </c>
      <c r="AU351" t="s">
        <v>35</v>
      </c>
      <c r="AV351" t="s">
        <v>403</v>
      </c>
      <c r="AW351" t="s">
        <v>40</v>
      </c>
      <c r="AX351" t="s">
        <v>40</v>
      </c>
      <c r="AY351" t="s">
        <v>40</v>
      </c>
      <c r="AZ351" t="s">
        <v>40</v>
      </c>
      <c r="BA351" t="s">
        <v>40</v>
      </c>
      <c r="BB351" t="s">
        <v>40</v>
      </c>
      <c r="BC351" t="s">
        <v>40</v>
      </c>
      <c r="BD351" s="1" t="s">
        <v>40</v>
      </c>
      <c r="BE351" s="1" t="s">
        <v>40</v>
      </c>
      <c r="BF351" s="1" t="s">
        <v>40</v>
      </c>
      <c r="BG351" s="1" t="s">
        <v>40</v>
      </c>
      <c r="BH351" t="s">
        <v>40</v>
      </c>
      <c r="BI351" s="1" t="s">
        <v>1120</v>
      </c>
      <c r="BL351">
        <v>1</v>
      </c>
      <c r="BQ351" t="s">
        <v>1174</v>
      </c>
      <c r="BR351" t="s">
        <v>40</v>
      </c>
    </row>
    <row r="352" spans="1:70" x14ac:dyDescent="0.25">
      <c r="A352" t="s">
        <v>736</v>
      </c>
      <c r="B352">
        <v>2.2918569724727899E-3</v>
      </c>
      <c r="C352" t="e">
        <v>#N/A</v>
      </c>
      <c r="D352">
        <v>1</v>
      </c>
      <c r="E352">
        <v>3.2</v>
      </c>
      <c r="F352" s="1" t="s">
        <v>40</v>
      </c>
      <c r="G352" t="s">
        <v>35</v>
      </c>
      <c r="H352" t="s">
        <v>36</v>
      </c>
      <c r="I352" t="s">
        <v>398</v>
      </c>
      <c r="J352" t="s">
        <v>399</v>
      </c>
      <c r="K352">
        <v>2</v>
      </c>
      <c r="L352">
        <v>51</v>
      </c>
      <c r="M352" s="1" t="s">
        <v>40</v>
      </c>
      <c r="N352" t="s">
        <v>40</v>
      </c>
      <c r="O352" t="s">
        <v>40</v>
      </c>
      <c r="Q352" t="s">
        <v>40</v>
      </c>
      <c r="R352" t="s">
        <v>40</v>
      </c>
      <c r="T352" t="s">
        <v>40</v>
      </c>
      <c r="U352" t="s">
        <v>40</v>
      </c>
      <c r="V352" t="s">
        <v>40</v>
      </c>
      <c r="X352" t="s">
        <v>40</v>
      </c>
      <c r="Y352" s="1">
        <v>43698</v>
      </c>
      <c r="Z352" t="s">
        <v>40</v>
      </c>
      <c r="AA352" t="s">
        <v>402</v>
      </c>
      <c r="AB352">
        <v>11.1853125</v>
      </c>
      <c r="AC352">
        <v>35.792999999999999</v>
      </c>
      <c r="AD352" s="1">
        <v>43715</v>
      </c>
      <c r="AE352" t="s">
        <v>735</v>
      </c>
      <c r="AF352">
        <v>0</v>
      </c>
      <c r="AG352">
        <v>4</v>
      </c>
      <c r="AH352" t="s">
        <v>440</v>
      </c>
      <c r="AI352">
        <v>0</v>
      </c>
      <c r="AJ352" s="1">
        <v>44551</v>
      </c>
      <c r="AK352">
        <v>9786311372</v>
      </c>
      <c r="AL352">
        <v>96894172</v>
      </c>
      <c r="AM352">
        <v>41.97</v>
      </c>
      <c r="AN352">
        <v>58.03</v>
      </c>
      <c r="AO352">
        <v>97.56</v>
      </c>
      <c r="AP352">
        <v>93.45</v>
      </c>
      <c r="AQ352" t="s">
        <v>398</v>
      </c>
      <c r="AR352" t="s">
        <v>53</v>
      </c>
      <c r="AS352">
        <v>-2.6388160056290499</v>
      </c>
      <c r="AT352" t="s">
        <v>35</v>
      </c>
      <c r="AU352" t="s">
        <v>35</v>
      </c>
      <c r="AV352" t="s">
        <v>410</v>
      </c>
      <c r="AW352" t="s">
        <v>40</v>
      </c>
      <c r="AX352" t="s">
        <v>40</v>
      </c>
      <c r="AY352" t="s">
        <v>40</v>
      </c>
      <c r="AZ352" t="s">
        <v>40</v>
      </c>
      <c r="BA352" t="s">
        <v>40</v>
      </c>
      <c r="BB352" t="s">
        <v>40</v>
      </c>
      <c r="BC352" t="s">
        <v>40</v>
      </c>
      <c r="BD352" s="1" t="s">
        <v>40</v>
      </c>
      <c r="BE352" s="1" t="s">
        <v>40</v>
      </c>
      <c r="BF352" s="1" t="s">
        <v>40</v>
      </c>
      <c r="BG352" s="1" t="s">
        <v>40</v>
      </c>
      <c r="BH352" t="s">
        <v>40</v>
      </c>
      <c r="BI352" s="1" t="s">
        <v>1120</v>
      </c>
      <c r="BL352">
        <v>1</v>
      </c>
      <c r="BQ352" t="s">
        <v>1174</v>
      </c>
      <c r="BR352" t="s">
        <v>40</v>
      </c>
    </row>
    <row r="353" spans="1:70" x14ac:dyDescent="0.25">
      <c r="A353" t="s">
        <v>737</v>
      </c>
      <c r="B353">
        <v>1.9726681712860201E-2</v>
      </c>
      <c r="C353" t="e">
        <v>#N/A</v>
      </c>
      <c r="D353">
        <v>1</v>
      </c>
      <c r="E353">
        <v>2.8</v>
      </c>
      <c r="F353" s="1" t="s">
        <v>40</v>
      </c>
      <c r="G353" t="s">
        <v>35</v>
      </c>
      <c r="H353" t="s">
        <v>36</v>
      </c>
      <c r="I353" t="s">
        <v>398</v>
      </c>
      <c r="J353" t="s">
        <v>399</v>
      </c>
      <c r="K353">
        <v>2</v>
      </c>
      <c r="L353">
        <v>54</v>
      </c>
      <c r="M353" s="1" t="s">
        <v>40</v>
      </c>
      <c r="N353" t="s">
        <v>40</v>
      </c>
      <c r="O353" t="s">
        <v>40</v>
      </c>
      <c r="Q353" t="s">
        <v>40</v>
      </c>
      <c r="R353" t="s">
        <v>40</v>
      </c>
      <c r="T353" t="s">
        <v>40</v>
      </c>
      <c r="U353" t="s">
        <v>40</v>
      </c>
      <c r="V353" t="s">
        <v>40</v>
      </c>
      <c r="X353" t="s">
        <v>40</v>
      </c>
      <c r="Y353" s="1">
        <v>43698</v>
      </c>
      <c r="Z353" t="s">
        <v>40</v>
      </c>
      <c r="AA353" t="s">
        <v>402</v>
      </c>
      <c r="AB353">
        <v>4.184642857</v>
      </c>
      <c r="AC353">
        <v>11.717000000000001</v>
      </c>
      <c r="AD353" s="1">
        <v>43715</v>
      </c>
      <c r="AE353" t="s">
        <v>735</v>
      </c>
      <c r="AF353">
        <v>0</v>
      </c>
      <c r="AG353">
        <v>4</v>
      </c>
      <c r="AH353" t="s">
        <v>440</v>
      </c>
      <c r="AI353">
        <v>0</v>
      </c>
      <c r="AJ353" s="1">
        <v>44551</v>
      </c>
      <c r="AK353">
        <v>12756620170</v>
      </c>
      <c r="AL353">
        <v>126303170</v>
      </c>
      <c r="AM353">
        <v>41.5</v>
      </c>
      <c r="AN353">
        <v>58.5</v>
      </c>
      <c r="AO353">
        <v>97.67</v>
      </c>
      <c r="AP353">
        <v>93.67</v>
      </c>
      <c r="AQ353" t="s">
        <v>398</v>
      </c>
      <c r="AR353" t="s">
        <v>53</v>
      </c>
      <c r="AS353">
        <v>-1.696293144535</v>
      </c>
      <c r="AT353" t="s">
        <v>35</v>
      </c>
      <c r="AU353" t="s">
        <v>35</v>
      </c>
      <c r="AV353" t="s">
        <v>410</v>
      </c>
      <c r="AW353" t="s">
        <v>40</v>
      </c>
      <c r="AX353" t="s">
        <v>40</v>
      </c>
      <c r="AY353" t="s">
        <v>40</v>
      </c>
      <c r="AZ353" t="s">
        <v>40</v>
      </c>
      <c r="BA353" t="s">
        <v>40</v>
      </c>
      <c r="BB353" t="s">
        <v>40</v>
      </c>
      <c r="BC353" t="s">
        <v>40</v>
      </c>
      <c r="BD353" s="1" t="s">
        <v>40</v>
      </c>
      <c r="BE353" s="1" t="s">
        <v>40</v>
      </c>
      <c r="BF353" s="1" t="s">
        <v>40</v>
      </c>
      <c r="BG353" s="1" t="s">
        <v>40</v>
      </c>
      <c r="BH353" t="s">
        <v>40</v>
      </c>
      <c r="BI353" s="1" t="s">
        <v>1120</v>
      </c>
      <c r="BL353">
        <v>1</v>
      </c>
      <c r="BQ353" t="s">
        <v>1174</v>
      </c>
      <c r="BR353" t="s">
        <v>40</v>
      </c>
    </row>
    <row r="354" spans="1:70" x14ac:dyDescent="0.25">
      <c r="A354" t="s">
        <v>738</v>
      </c>
      <c r="B354">
        <v>3.0111635927170002E-2</v>
      </c>
      <c r="C354" t="e">
        <v>#N/A</v>
      </c>
      <c r="D354">
        <v>1</v>
      </c>
      <c r="E354">
        <v>3.3</v>
      </c>
      <c r="F354" s="1" t="s">
        <v>40</v>
      </c>
      <c r="G354" t="s">
        <v>35</v>
      </c>
      <c r="H354" t="s">
        <v>36</v>
      </c>
      <c r="I354" t="s">
        <v>398</v>
      </c>
      <c r="J354" t="s">
        <v>399</v>
      </c>
      <c r="K354">
        <v>1</v>
      </c>
      <c r="L354">
        <v>52</v>
      </c>
      <c r="M354" s="1" t="s">
        <v>40</v>
      </c>
      <c r="N354" t="s">
        <v>40</v>
      </c>
      <c r="O354" t="s">
        <v>40</v>
      </c>
      <c r="Q354" t="s">
        <v>40</v>
      </c>
      <c r="R354" t="s">
        <v>40</v>
      </c>
      <c r="T354" t="s">
        <v>40</v>
      </c>
      <c r="U354" t="s">
        <v>40</v>
      </c>
      <c r="V354" t="s">
        <v>40</v>
      </c>
      <c r="X354" t="s">
        <v>40</v>
      </c>
      <c r="Y354" s="1">
        <v>43698</v>
      </c>
      <c r="Z354" t="s">
        <v>40</v>
      </c>
      <c r="AA354" t="s">
        <v>402</v>
      </c>
      <c r="AB354">
        <v>3.0034848479999998</v>
      </c>
      <c r="AC354">
        <v>9.9115000000000002</v>
      </c>
      <c r="AD354" s="1">
        <v>43715</v>
      </c>
      <c r="AE354" t="s">
        <v>735</v>
      </c>
      <c r="AF354">
        <v>0</v>
      </c>
      <c r="AG354">
        <v>4</v>
      </c>
      <c r="AH354" t="s">
        <v>440</v>
      </c>
      <c r="AI354">
        <v>0</v>
      </c>
      <c r="AJ354" s="1">
        <v>44551</v>
      </c>
      <c r="AK354">
        <v>5377429678</v>
      </c>
      <c r="AL354">
        <v>53241878</v>
      </c>
      <c r="AM354">
        <v>42.31</v>
      </c>
      <c r="AN354">
        <v>57.69</v>
      </c>
      <c r="AO354">
        <v>97.59</v>
      </c>
      <c r="AP354">
        <v>93.41</v>
      </c>
      <c r="AQ354" t="s">
        <v>398</v>
      </c>
      <c r="AR354" t="s">
        <v>46</v>
      </c>
      <c r="AS354">
        <v>-1.50798739822784</v>
      </c>
      <c r="AT354" t="s">
        <v>35</v>
      </c>
      <c r="AU354" t="s">
        <v>35</v>
      </c>
      <c r="AV354" t="s">
        <v>403</v>
      </c>
      <c r="AW354" t="s">
        <v>40</v>
      </c>
      <c r="AX354" t="s">
        <v>40</v>
      </c>
      <c r="AY354" t="s">
        <v>40</v>
      </c>
      <c r="AZ354" t="s">
        <v>40</v>
      </c>
      <c r="BA354" t="s">
        <v>40</v>
      </c>
      <c r="BB354" t="s">
        <v>40</v>
      </c>
      <c r="BC354" t="s">
        <v>40</v>
      </c>
      <c r="BD354" s="1" t="s">
        <v>40</v>
      </c>
      <c r="BE354" s="1" t="s">
        <v>40</v>
      </c>
      <c r="BF354" s="1" t="s">
        <v>40</v>
      </c>
      <c r="BG354" s="1" t="s">
        <v>40</v>
      </c>
      <c r="BH354" t="s">
        <v>40</v>
      </c>
      <c r="BI354" s="1" t="s">
        <v>1120</v>
      </c>
      <c r="BL354">
        <v>1</v>
      </c>
      <c r="BQ354" t="s">
        <v>1174</v>
      </c>
      <c r="BR354" t="s">
        <v>40</v>
      </c>
    </row>
    <row r="355" spans="1:70" x14ac:dyDescent="0.25">
      <c r="A355" t="s">
        <v>739</v>
      </c>
      <c r="B355">
        <v>7.7363382538231697E-3</v>
      </c>
      <c r="C355" t="e">
        <v>#N/A</v>
      </c>
      <c r="D355">
        <v>1</v>
      </c>
      <c r="E355">
        <v>3.6</v>
      </c>
      <c r="F355" s="1" t="s">
        <v>40</v>
      </c>
      <c r="G355" t="s">
        <v>35</v>
      </c>
      <c r="H355" t="s">
        <v>36</v>
      </c>
      <c r="I355" t="s">
        <v>398</v>
      </c>
      <c r="J355" t="s">
        <v>399</v>
      </c>
      <c r="K355">
        <v>1</v>
      </c>
      <c r="L355">
        <v>60</v>
      </c>
      <c r="M355" s="1" t="s">
        <v>40</v>
      </c>
      <c r="N355" t="s">
        <v>40</v>
      </c>
      <c r="O355" t="s">
        <v>40</v>
      </c>
      <c r="Q355" t="s">
        <v>40</v>
      </c>
      <c r="R355" t="s">
        <v>40</v>
      </c>
      <c r="T355" t="s">
        <v>40</v>
      </c>
      <c r="U355" t="s">
        <v>40</v>
      </c>
      <c r="V355" t="s">
        <v>40</v>
      </c>
      <c r="X355" t="s">
        <v>40</v>
      </c>
      <c r="Y355" s="1">
        <v>43698</v>
      </c>
      <c r="Z355" t="s">
        <v>40</v>
      </c>
      <c r="AA355" t="s">
        <v>402</v>
      </c>
      <c r="AB355">
        <v>5.3620833330000002</v>
      </c>
      <c r="AC355">
        <v>19.3035</v>
      </c>
      <c r="AD355" s="1">
        <v>43715</v>
      </c>
      <c r="AE355" t="s">
        <v>735</v>
      </c>
      <c r="AF355">
        <v>0</v>
      </c>
      <c r="AG355">
        <v>4</v>
      </c>
      <c r="AH355" t="s">
        <v>440</v>
      </c>
      <c r="AI355">
        <v>11.73</v>
      </c>
      <c r="AJ355" s="1">
        <v>44551</v>
      </c>
      <c r="AK355">
        <v>7040727372</v>
      </c>
      <c r="AL355">
        <v>69710172</v>
      </c>
      <c r="AM355">
        <v>42.13</v>
      </c>
      <c r="AN355">
        <v>57.87</v>
      </c>
      <c r="AO355">
        <v>97.66</v>
      </c>
      <c r="AP355">
        <v>93.71</v>
      </c>
      <c r="AQ355" t="s">
        <v>398</v>
      </c>
      <c r="AR355" t="s">
        <v>46</v>
      </c>
      <c r="AS355">
        <v>-2.1080916370704799</v>
      </c>
      <c r="AT355" t="s">
        <v>35</v>
      </c>
      <c r="AU355" t="s">
        <v>35</v>
      </c>
      <c r="AV355" t="s">
        <v>403</v>
      </c>
      <c r="AW355" t="s">
        <v>40</v>
      </c>
      <c r="AX355" t="s">
        <v>40</v>
      </c>
      <c r="AY355" t="s">
        <v>40</v>
      </c>
      <c r="AZ355" t="s">
        <v>40</v>
      </c>
      <c r="BA355" t="s">
        <v>40</v>
      </c>
      <c r="BB355" t="s">
        <v>40</v>
      </c>
      <c r="BC355" t="s">
        <v>40</v>
      </c>
      <c r="BD355" s="1" t="s">
        <v>40</v>
      </c>
      <c r="BE355" s="1" t="s">
        <v>40</v>
      </c>
      <c r="BF355" s="1" t="s">
        <v>40</v>
      </c>
      <c r="BG355" s="1" t="s">
        <v>40</v>
      </c>
      <c r="BH355" t="s">
        <v>40</v>
      </c>
      <c r="BI355" s="1" t="s">
        <v>1120</v>
      </c>
      <c r="BL355">
        <v>1</v>
      </c>
      <c r="BQ355" t="s">
        <v>1174</v>
      </c>
      <c r="BR355" t="s">
        <v>40</v>
      </c>
    </row>
    <row r="356" spans="1:70" x14ac:dyDescent="0.25">
      <c r="A356" t="s">
        <v>740</v>
      </c>
      <c r="B356">
        <v>5.0681579008283503E-2</v>
      </c>
      <c r="C356" t="e">
        <v>#N/A</v>
      </c>
      <c r="D356">
        <v>1</v>
      </c>
      <c r="E356">
        <v>3.7</v>
      </c>
      <c r="F356" s="1" t="s">
        <v>40</v>
      </c>
      <c r="G356" t="s">
        <v>35</v>
      </c>
      <c r="H356" t="s">
        <v>36</v>
      </c>
      <c r="I356" t="s">
        <v>398</v>
      </c>
      <c r="J356" t="s">
        <v>399</v>
      </c>
      <c r="K356">
        <v>1</v>
      </c>
      <c r="L356">
        <v>54</v>
      </c>
      <c r="M356" s="1" t="s">
        <v>40</v>
      </c>
      <c r="N356" t="s">
        <v>40</v>
      </c>
      <c r="O356" t="s">
        <v>40</v>
      </c>
      <c r="Q356" t="s">
        <v>40</v>
      </c>
      <c r="R356" t="s">
        <v>40</v>
      </c>
      <c r="T356" t="s">
        <v>40</v>
      </c>
      <c r="U356" t="s">
        <v>40</v>
      </c>
      <c r="V356" t="s">
        <v>40</v>
      </c>
      <c r="X356" t="s">
        <v>40</v>
      </c>
      <c r="Y356" s="1">
        <v>43699</v>
      </c>
      <c r="Z356" t="s">
        <v>40</v>
      </c>
      <c r="AA356" t="s">
        <v>402</v>
      </c>
      <c r="AB356">
        <v>4.2444594589999998</v>
      </c>
      <c r="AC356">
        <v>15.704499999999999</v>
      </c>
      <c r="AD356" s="1">
        <v>43716</v>
      </c>
      <c r="AE356">
        <v>44</v>
      </c>
      <c r="AF356" t="s">
        <v>611</v>
      </c>
      <c r="AG356">
        <v>4</v>
      </c>
      <c r="AH356" t="s">
        <v>402</v>
      </c>
      <c r="AI356">
        <v>6.76</v>
      </c>
      <c r="AJ356" s="1">
        <v>44477</v>
      </c>
      <c r="AK356">
        <v>10043446868</v>
      </c>
      <c r="AL356">
        <v>99440068</v>
      </c>
      <c r="AM356">
        <v>2.7000000000000001E-3</v>
      </c>
      <c r="AN356">
        <v>42.09</v>
      </c>
      <c r="AO356">
        <v>97.1</v>
      </c>
      <c r="AP356">
        <v>92.72</v>
      </c>
      <c r="AQ356" t="s">
        <v>398</v>
      </c>
      <c r="AR356" t="s">
        <v>46</v>
      </c>
      <c r="AS356">
        <v>-1.2725617711263599</v>
      </c>
      <c r="AT356" t="s">
        <v>35</v>
      </c>
      <c r="AU356" t="s">
        <v>35</v>
      </c>
      <c r="AV356" t="s">
        <v>403</v>
      </c>
      <c r="AW356" t="s">
        <v>40</v>
      </c>
      <c r="AX356" t="s">
        <v>40</v>
      </c>
      <c r="AY356" t="s">
        <v>40</v>
      </c>
      <c r="AZ356" t="s">
        <v>40</v>
      </c>
      <c r="BA356" t="s">
        <v>40</v>
      </c>
      <c r="BB356" t="s">
        <v>40</v>
      </c>
      <c r="BC356" t="s">
        <v>40</v>
      </c>
      <c r="BD356" s="1" t="s">
        <v>40</v>
      </c>
      <c r="BE356" s="1" t="s">
        <v>40</v>
      </c>
      <c r="BF356" s="1" t="s">
        <v>40</v>
      </c>
      <c r="BG356" s="1" t="s">
        <v>40</v>
      </c>
      <c r="BH356" t="s">
        <v>40</v>
      </c>
      <c r="BI356" s="1" t="s">
        <v>1120</v>
      </c>
      <c r="BL356">
        <v>1</v>
      </c>
      <c r="BQ356" t="s">
        <v>1174</v>
      </c>
      <c r="BR356" t="s">
        <v>40</v>
      </c>
    </row>
    <row r="357" spans="1:70" x14ac:dyDescent="0.25">
      <c r="A357" t="s">
        <v>741</v>
      </c>
      <c r="B357">
        <v>2.5939932218092099E-2</v>
      </c>
      <c r="C357" t="e">
        <v>#N/A</v>
      </c>
      <c r="D357">
        <v>1</v>
      </c>
      <c r="E357">
        <v>3.2</v>
      </c>
      <c r="F357" s="1" t="s">
        <v>40</v>
      </c>
      <c r="G357" t="s">
        <v>35</v>
      </c>
      <c r="H357" t="s">
        <v>36</v>
      </c>
      <c r="I357" t="s">
        <v>398</v>
      </c>
      <c r="J357" t="s">
        <v>399</v>
      </c>
      <c r="K357">
        <v>1</v>
      </c>
      <c r="L357">
        <v>56</v>
      </c>
      <c r="M357" s="1" t="s">
        <v>40</v>
      </c>
      <c r="N357" t="s">
        <v>40</v>
      </c>
      <c r="O357" t="s">
        <v>40</v>
      </c>
      <c r="Q357" t="s">
        <v>40</v>
      </c>
      <c r="R357" t="s">
        <v>40</v>
      </c>
      <c r="T357" t="s">
        <v>40</v>
      </c>
      <c r="U357" t="s">
        <v>40</v>
      </c>
      <c r="V357" t="s">
        <v>40</v>
      </c>
      <c r="X357" t="s">
        <v>40</v>
      </c>
      <c r="Y357" s="1">
        <v>43699</v>
      </c>
      <c r="Z357" t="s">
        <v>40</v>
      </c>
      <c r="AA357" t="s">
        <v>402</v>
      </c>
      <c r="AB357">
        <v>2.2362500000000001</v>
      </c>
      <c r="AC357">
        <v>7.1559999999999997</v>
      </c>
      <c r="AD357" s="1">
        <v>43716</v>
      </c>
      <c r="AE357">
        <v>44</v>
      </c>
      <c r="AF357" t="s">
        <v>742</v>
      </c>
      <c r="AG357">
        <v>4</v>
      </c>
      <c r="AH357" t="s">
        <v>402</v>
      </c>
      <c r="AI357">
        <v>4.5999999999999996</v>
      </c>
      <c r="AJ357" s="1">
        <v>44477</v>
      </c>
      <c r="AK357">
        <v>8010203950</v>
      </c>
      <c r="AL357">
        <v>79308950</v>
      </c>
      <c r="AM357">
        <v>2.7000000000000001E-3</v>
      </c>
      <c r="AN357">
        <v>43.08</v>
      </c>
      <c r="AO357">
        <v>96.86</v>
      </c>
      <c r="AP357">
        <v>92.3</v>
      </c>
      <c r="AQ357" t="s">
        <v>398</v>
      </c>
      <c r="AR357" t="s">
        <v>46</v>
      </c>
      <c r="AS357">
        <v>-1.5746169026057899</v>
      </c>
      <c r="AT357" t="s">
        <v>35</v>
      </c>
      <c r="AU357" t="s">
        <v>35</v>
      </c>
      <c r="AV357" t="s">
        <v>403</v>
      </c>
      <c r="AW357" t="s">
        <v>40</v>
      </c>
      <c r="AX357" t="s">
        <v>40</v>
      </c>
      <c r="AY357" t="s">
        <v>40</v>
      </c>
      <c r="AZ357" t="s">
        <v>40</v>
      </c>
      <c r="BA357" t="s">
        <v>40</v>
      </c>
      <c r="BB357" t="s">
        <v>40</v>
      </c>
      <c r="BC357" t="s">
        <v>40</v>
      </c>
      <c r="BD357" s="1" t="s">
        <v>40</v>
      </c>
      <c r="BE357" s="1" t="s">
        <v>40</v>
      </c>
      <c r="BF357" s="1" t="s">
        <v>40</v>
      </c>
      <c r="BG357" s="1" t="s">
        <v>40</v>
      </c>
      <c r="BH357" t="s">
        <v>40</v>
      </c>
      <c r="BI357" s="1" t="s">
        <v>1120</v>
      </c>
      <c r="BL357">
        <v>1</v>
      </c>
      <c r="BQ357" t="s">
        <v>1174</v>
      </c>
      <c r="BR357" t="s">
        <v>40</v>
      </c>
    </row>
    <row r="358" spans="1:70" x14ac:dyDescent="0.25">
      <c r="A358" t="s">
        <v>743</v>
      </c>
      <c r="B358">
        <v>2.35600729192347E-2</v>
      </c>
      <c r="C358" t="e">
        <v>#N/A</v>
      </c>
      <c r="D358">
        <v>1</v>
      </c>
      <c r="E358">
        <v>2.1</v>
      </c>
      <c r="F358" s="1" t="s">
        <v>40</v>
      </c>
      <c r="G358" t="s">
        <v>35</v>
      </c>
      <c r="H358" t="s">
        <v>36</v>
      </c>
      <c r="I358" t="s">
        <v>398</v>
      </c>
      <c r="J358" t="s">
        <v>399</v>
      </c>
      <c r="K358">
        <v>2</v>
      </c>
      <c r="L358">
        <v>62</v>
      </c>
      <c r="M358" s="1" t="s">
        <v>40</v>
      </c>
      <c r="N358" t="s">
        <v>40</v>
      </c>
      <c r="O358" t="s">
        <v>40</v>
      </c>
      <c r="Q358" t="s">
        <v>40</v>
      </c>
      <c r="R358" t="s">
        <v>40</v>
      </c>
      <c r="T358" t="s">
        <v>40</v>
      </c>
      <c r="U358" t="s">
        <v>40</v>
      </c>
      <c r="V358" t="s">
        <v>40</v>
      </c>
      <c r="X358" t="s">
        <v>40</v>
      </c>
      <c r="Y358" s="1">
        <v>43699</v>
      </c>
      <c r="Z358" t="s">
        <v>40</v>
      </c>
      <c r="AA358" t="s">
        <v>402</v>
      </c>
      <c r="AB358">
        <v>2.9626190480000001</v>
      </c>
      <c r="AC358">
        <v>6.2214999999999998</v>
      </c>
      <c r="AD358" s="1">
        <v>43716</v>
      </c>
      <c r="AE358">
        <v>44</v>
      </c>
      <c r="AF358" t="s">
        <v>744</v>
      </c>
      <c r="AG358">
        <v>4</v>
      </c>
      <c r="AH358" t="s">
        <v>402</v>
      </c>
      <c r="AI358">
        <v>3.33</v>
      </c>
      <c r="AJ358" s="1">
        <v>44477</v>
      </c>
      <c r="AK358">
        <v>7841483248</v>
      </c>
      <c r="AL358">
        <v>77638448</v>
      </c>
      <c r="AM358">
        <v>1.2999999999999999E-3</v>
      </c>
      <c r="AN358">
        <v>42.3</v>
      </c>
      <c r="AO358">
        <v>96.34</v>
      </c>
      <c r="AP358">
        <v>91.46</v>
      </c>
      <c r="AQ358" t="s">
        <v>398</v>
      </c>
      <c r="AR358" t="s">
        <v>53</v>
      </c>
      <c r="AS358">
        <v>-1.6174688993372199</v>
      </c>
      <c r="AT358" t="s">
        <v>35</v>
      </c>
      <c r="AU358" t="s">
        <v>35</v>
      </c>
      <c r="AV358" t="s">
        <v>410</v>
      </c>
      <c r="AW358" t="s">
        <v>40</v>
      </c>
      <c r="AX358" t="s">
        <v>40</v>
      </c>
      <c r="AY358" t="s">
        <v>40</v>
      </c>
      <c r="AZ358" t="s">
        <v>40</v>
      </c>
      <c r="BA358" t="s">
        <v>40</v>
      </c>
      <c r="BB358" t="s">
        <v>40</v>
      </c>
      <c r="BC358" t="s">
        <v>40</v>
      </c>
      <c r="BD358" s="1" t="s">
        <v>40</v>
      </c>
      <c r="BE358" s="1" t="s">
        <v>40</v>
      </c>
      <c r="BF358" s="1" t="s">
        <v>40</v>
      </c>
      <c r="BG358" s="1" t="s">
        <v>40</v>
      </c>
      <c r="BH358" t="s">
        <v>40</v>
      </c>
      <c r="BI358" s="1" t="s">
        <v>1120</v>
      </c>
      <c r="BL358">
        <v>1</v>
      </c>
      <c r="BQ358" t="s">
        <v>1174</v>
      </c>
      <c r="BR358" t="s">
        <v>40</v>
      </c>
    </row>
    <row r="359" spans="1:70" x14ac:dyDescent="0.25">
      <c r="A359" t="s">
        <v>745</v>
      </c>
      <c r="B359">
        <v>2.1154140163342902E-3</v>
      </c>
      <c r="C359" t="e">
        <v>#N/A</v>
      </c>
      <c r="D359">
        <v>1</v>
      </c>
      <c r="E359">
        <v>4.0999999999999996</v>
      </c>
      <c r="F359" s="1" t="s">
        <v>40</v>
      </c>
      <c r="G359" t="s">
        <v>35</v>
      </c>
      <c r="H359" t="s">
        <v>36</v>
      </c>
      <c r="I359" t="s">
        <v>398</v>
      </c>
      <c r="J359" t="s">
        <v>399</v>
      </c>
      <c r="K359">
        <v>1</v>
      </c>
      <c r="L359">
        <v>61</v>
      </c>
      <c r="M359" s="1" t="s">
        <v>40</v>
      </c>
      <c r="N359" t="s">
        <v>40</v>
      </c>
      <c r="O359" t="s">
        <v>40</v>
      </c>
      <c r="Q359" t="s">
        <v>40</v>
      </c>
      <c r="R359" t="s">
        <v>40</v>
      </c>
      <c r="T359" t="s">
        <v>40</v>
      </c>
      <c r="U359" t="s">
        <v>40</v>
      </c>
      <c r="V359" t="s">
        <v>40</v>
      </c>
      <c r="X359" t="s">
        <v>40</v>
      </c>
      <c r="Y359" s="1">
        <v>43699</v>
      </c>
      <c r="Z359" t="s">
        <v>40</v>
      </c>
      <c r="AA359" t="s">
        <v>402</v>
      </c>
      <c r="AB359">
        <v>5.6117073169999996</v>
      </c>
      <c r="AC359">
        <v>23.007999999999999</v>
      </c>
      <c r="AD359" s="1">
        <v>43716</v>
      </c>
      <c r="AE359">
        <v>44</v>
      </c>
      <c r="AF359" t="s">
        <v>428</v>
      </c>
      <c r="AG359">
        <v>4</v>
      </c>
      <c r="AH359" t="s">
        <v>402</v>
      </c>
      <c r="AI359">
        <v>13.09</v>
      </c>
      <c r="AJ359" s="1">
        <v>44477</v>
      </c>
      <c r="AK359">
        <v>6437074410</v>
      </c>
      <c r="AL359">
        <v>63733410</v>
      </c>
      <c r="AM359">
        <v>1.6000000000000001E-3</v>
      </c>
      <c r="AN359">
        <v>41.68</v>
      </c>
      <c r="AO359">
        <v>97.11</v>
      </c>
      <c r="AP359">
        <v>92.53</v>
      </c>
      <c r="AQ359" t="s">
        <v>398</v>
      </c>
      <c r="AR359" t="s">
        <v>46</v>
      </c>
      <c r="AS359">
        <v>-2.6736849366842601</v>
      </c>
      <c r="AT359" t="s">
        <v>35</v>
      </c>
      <c r="AU359" t="s">
        <v>35</v>
      </c>
      <c r="AV359" t="s">
        <v>403</v>
      </c>
      <c r="AW359" t="s">
        <v>40</v>
      </c>
      <c r="AX359" t="s">
        <v>40</v>
      </c>
      <c r="AY359" t="s">
        <v>40</v>
      </c>
      <c r="AZ359" t="s">
        <v>40</v>
      </c>
      <c r="BA359" t="s">
        <v>40</v>
      </c>
      <c r="BB359" t="s">
        <v>40</v>
      </c>
      <c r="BC359" t="s">
        <v>40</v>
      </c>
      <c r="BD359" s="1" t="s">
        <v>40</v>
      </c>
      <c r="BE359" s="1" t="s">
        <v>40</v>
      </c>
      <c r="BF359" s="1" t="s">
        <v>40</v>
      </c>
      <c r="BG359" s="1" t="s">
        <v>40</v>
      </c>
      <c r="BH359" t="s">
        <v>40</v>
      </c>
      <c r="BI359" s="1" t="s">
        <v>1120</v>
      </c>
      <c r="BL359">
        <v>1</v>
      </c>
      <c r="BQ359" t="s">
        <v>1174</v>
      </c>
      <c r="BR359" t="s">
        <v>40</v>
      </c>
    </row>
    <row r="360" spans="1:70" x14ac:dyDescent="0.25">
      <c r="A360" t="s">
        <v>746</v>
      </c>
      <c r="B360">
        <v>1.08337720518362E-2</v>
      </c>
      <c r="C360" t="e">
        <v>#N/A</v>
      </c>
      <c r="D360">
        <v>1</v>
      </c>
      <c r="E360">
        <v>2.8</v>
      </c>
      <c r="F360" s="1" t="s">
        <v>40</v>
      </c>
      <c r="G360" t="s">
        <v>35</v>
      </c>
      <c r="H360" t="s">
        <v>36</v>
      </c>
      <c r="I360" t="s">
        <v>398</v>
      </c>
      <c r="J360" t="s">
        <v>399</v>
      </c>
      <c r="K360">
        <v>1</v>
      </c>
      <c r="L360">
        <v>61</v>
      </c>
      <c r="M360" s="1" t="s">
        <v>40</v>
      </c>
      <c r="N360" t="s">
        <v>40</v>
      </c>
      <c r="O360" t="s">
        <v>40</v>
      </c>
      <c r="Q360" t="s">
        <v>40</v>
      </c>
      <c r="R360" t="s">
        <v>40</v>
      </c>
      <c r="T360" t="s">
        <v>40</v>
      </c>
      <c r="U360" t="s">
        <v>40</v>
      </c>
      <c r="V360" t="s">
        <v>40</v>
      </c>
      <c r="X360" t="s">
        <v>40</v>
      </c>
      <c r="Y360" s="1">
        <v>43711</v>
      </c>
      <c r="Z360" t="s">
        <v>40</v>
      </c>
      <c r="AA360" t="s">
        <v>402</v>
      </c>
      <c r="AB360">
        <v>2.197321429</v>
      </c>
      <c r="AC360">
        <v>6.1524999999999999</v>
      </c>
      <c r="AD360" s="1">
        <v>43716</v>
      </c>
      <c r="AE360">
        <v>44</v>
      </c>
      <c r="AF360" t="s">
        <v>747</v>
      </c>
      <c r="AG360">
        <v>4</v>
      </c>
      <c r="AH360" t="s">
        <v>402</v>
      </c>
      <c r="AI360">
        <v>3.45</v>
      </c>
      <c r="AJ360" s="1">
        <v>44477</v>
      </c>
      <c r="AK360">
        <v>9201733674</v>
      </c>
      <c r="AL360">
        <v>91106274</v>
      </c>
      <c r="AM360">
        <v>2.7000000000000001E-3</v>
      </c>
      <c r="AN360">
        <v>43.01</v>
      </c>
      <c r="AO360">
        <v>97.08</v>
      </c>
      <c r="AP360">
        <v>92.63</v>
      </c>
      <c r="AQ360" t="s">
        <v>398</v>
      </c>
      <c r="AR360" t="s">
        <v>46</v>
      </c>
      <c r="AS360">
        <v>-1.9604895867202501</v>
      </c>
      <c r="AT360" t="s">
        <v>35</v>
      </c>
      <c r="AU360" t="s">
        <v>35</v>
      </c>
      <c r="AV360" t="s">
        <v>403</v>
      </c>
      <c r="AW360" t="s">
        <v>40</v>
      </c>
      <c r="AX360" t="s">
        <v>40</v>
      </c>
      <c r="AY360" t="s">
        <v>40</v>
      </c>
      <c r="AZ360" t="s">
        <v>40</v>
      </c>
      <c r="BA360" t="s">
        <v>40</v>
      </c>
      <c r="BB360" t="s">
        <v>40</v>
      </c>
      <c r="BC360" t="s">
        <v>40</v>
      </c>
      <c r="BD360" s="1" t="s">
        <v>40</v>
      </c>
      <c r="BE360" s="1" t="s">
        <v>40</v>
      </c>
      <c r="BF360" s="1" t="s">
        <v>40</v>
      </c>
      <c r="BG360" s="1" t="s">
        <v>40</v>
      </c>
      <c r="BH360" t="s">
        <v>40</v>
      </c>
      <c r="BI360" s="1" t="s">
        <v>1120</v>
      </c>
      <c r="BL360">
        <v>1</v>
      </c>
      <c r="BQ360" t="s">
        <v>1174</v>
      </c>
      <c r="BR360" t="s">
        <v>40</v>
      </c>
    </row>
    <row r="361" spans="1:70" x14ac:dyDescent="0.25">
      <c r="A361" t="s">
        <v>748</v>
      </c>
      <c r="B361">
        <v>7.7077739583137402E-3</v>
      </c>
      <c r="C361" t="e">
        <v>#N/A</v>
      </c>
      <c r="D361">
        <v>1</v>
      </c>
      <c r="E361">
        <v>3.5</v>
      </c>
      <c r="F361" s="1" t="s">
        <v>40</v>
      </c>
      <c r="G361" t="s">
        <v>35</v>
      </c>
      <c r="H361" t="s">
        <v>36</v>
      </c>
      <c r="I361" t="s">
        <v>398</v>
      </c>
      <c r="J361" t="s">
        <v>399</v>
      </c>
      <c r="K361">
        <v>1</v>
      </c>
      <c r="L361">
        <v>64</v>
      </c>
      <c r="M361" s="1" t="s">
        <v>40</v>
      </c>
      <c r="N361" t="s">
        <v>40</v>
      </c>
      <c r="O361" t="s">
        <v>40</v>
      </c>
      <c r="Q361" t="s">
        <v>40</v>
      </c>
      <c r="R361" t="s">
        <v>40</v>
      </c>
      <c r="T361" t="s">
        <v>40</v>
      </c>
      <c r="U361" t="s">
        <v>40</v>
      </c>
      <c r="V361" t="s">
        <v>40</v>
      </c>
      <c r="X361" t="s">
        <v>40</v>
      </c>
      <c r="Y361" s="1">
        <v>43711</v>
      </c>
      <c r="Z361" t="s">
        <v>40</v>
      </c>
      <c r="AA361" t="s">
        <v>402</v>
      </c>
      <c r="AB361">
        <v>4.2358571429999996</v>
      </c>
      <c r="AC361">
        <v>14.8255</v>
      </c>
      <c r="AD361" s="1">
        <v>43730</v>
      </c>
      <c r="AE361">
        <v>46</v>
      </c>
      <c r="AF361" t="s">
        <v>510</v>
      </c>
      <c r="AG361">
        <v>4</v>
      </c>
      <c r="AH361" t="s">
        <v>402</v>
      </c>
      <c r="AI361">
        <v>7.6</v>
      </c>
      <c r="AJ361" s="1">
        <v>44477</v>
      </c>
      <c r="AK361">
        <v>9624684910</v>
      </c>
      <c r="AL361">
        <v>95293910</v>
      </c>
      <c r="AM361">
        <v>2.7000000000000001E-3</v>
      </c>
      <c r="AN361">
        <v>41.53</v>
      </c>
      <c r="AO361">
        <v>97.45</v>
      </c>
      <c r="AP361">
        <v>93.23</v>
      </c>
      <c r="AQ361" t="s">
        <v>398</v>
      </c>
      <c r="AR361" t="s">
        <v>46</v>
      </c>
      <c r="AS361">
        <v>-2.10971061910399</v>
      </c>
      <c r="AT361" t="s">
        <v>35</v>
      </c>
      <c r="AU361" t="s">
        <v>35</v>
      </c>
      <c r="AV361" t="s">
        <v>403</v>
      </c>
      <c r="AW361" t="s">
        <v>40</v>
      </c>
      <c r="AX361" t="s">
        <v>40</v>
      </c>
      <c r="AY361" t="s">
        <v>40</v>
      </c>
      <c r="AZ361" t="s">
        <v>40</v>
      </c>
      <c r="BA361" t="s">
        <v>40</v>
      </c>
      <c r="BB361" t="s">
        <v>40</v>
      </c>
      <c r="BC361" t="s">
        <v>40</v>
      </c>
      <c r="BD361" s="1" t="s">
        <v>40</v>
      </c>
      <c r="BE361" s="1" t="s">
        <v>40</v>
      </c>
      <c r="BF361" s="1" t="s">
        <v>40</v>
      </c>
      <c r="BG361" s="1" t="s">
        <v>40</v>
      </c>
      <c r="BH361" t="s">
        <v>40</v>
      </c>
      <c r="BI361" s="1" t="s">
        <v>1120</v>
      </c>
      <c r="BL361">
        <v>1</v>
      </c>
      <c r="BQ361" t="s">
        <v>1174</v>
      </c>
      <c r="BR361" t="s">
        <v>40</v>
      </c>
    </row>
    <row r="362" spans="1:70" x14ac:dyDescent="0.25">
      <c r="A362" t="s">
        <v>749</v>
      </c>
      <c r="B362">
        <v>3.4554513362282701E-3</v>
      </c>
      <c r="C362" t="e">
        <v>#N/A</v>
      </c>
      <c r="D362">
        <v>1</v>
      </c>
      <c r="E362">
        <v>4</v>
      </c>
      <c r="F362" s="1" t="s">
        <v>40</v>
      </c>
      <c r="G362" t="s">
        <v>35</v>
      </c>
      <c r="H362" t="s">
        <v>36</v>
      </c>
      <c r="I362" t="s">
        <v>398</v>
      </c>
      <c r="J362" t="s">
        <v>399</v>
      </c>
      <c r="K362">
        <v>2</v>
      </c>
      <c r="L362">
        <v>70</v>
      </c>
      <c r="M362" s="1" t="s">
        <v>40</v>
      </c>
      <c r="N362" t="s">
        <v>40</v>
      </c>
      <c r="O362" t="s">
        <v>40</v>
      </c>
      <c r="Q362" t="s">
        <v>40</v>
      </c>
      <c r="R362" t="s">
        <v>40</v>
      </c>
      <c r="T362" t="s">
        <v>40</v>
      </c>
      <c r="U362" t="s">
        <v>40</v>
      </c>
      <c r="V362" t="s">
        <v>40</v>
      </c>
      <c r="X362" t="s">
        <v>40</v>
      </c>
      <c r="Y362" s="1">
        <v>43711</v>
      </c>
      <c r="Z362" t="s">
        <v>40</v>
      </c>
      <c r="AA362" t="s">
        <v>402</v>
      </c>
      <c r="AB362">
        <v>6.8888749999999996</v>
      </c>
      <c r="AC362">
        <v>27.555499999999999</v>
      </c>
      <c r="AD362" s="1">
        <v>43730</v>
      </c>
      <c r="AE362">
        <v>46</v>
      </c>
      <c r="AF362" t="s">
        <v>512</v>
      </c>
      <c r="AG362">
        <v>4</v>
      </c>
      <c r="AH362" t="s">
        <v>402</v>
      </c>
      <c r="AI362">
        <v>12.92</v>
      </c>
      <c r="AJ362" s="1">
        <v>44477</v>
      </c>
      <c r="AK362">
        <v>9022812578</v>
      </c>
      <c r="AL362">
        <v>89334778</v>
      </c>
      <c r="AM362">
        <v>1.6000000000000001E-3</v>
      </c>
      <c r="AN362">
        <v>43.8</v>
      </c>
      <c r="AO362">
        <v>95.73</v>
      </c>
      <c r="AP362">
        <v>90.48</v>
      </c>
      <c r="AQ362" t="s">
        <v>398</v>
      </c>
      <c r="AR362" t="s">
        <v>53</v>
      </c>
      <c r="AS362">
        <v>-2.4599919366974601</v>
      </c>
      <c r="AT362" t="s">
        <v>35</v>
      </c>
      <c r="AU362" t="s">
        <v>35</v>
      </c>
      <c r="AV362" t="s">
        <v>410</v>
      </c>
      <c r="AW362" t="s">
        <v>40</v>
      </c>
      <c r="AX362" t="s">
        <v>40</v>
      </c>
      <c r="AY362" t="s">
        <v>40</v>
      </c>
      <c r="AZ362" t="s">
        <v>40</v>
      </c>
      <c r="BA362" t="s">
        <v>40</v>
      </c>
      <c r="BB362" t="s">
        <v>40</v>
      </c>
      <c r="BC362" t="s">
        <v>40</v>
      </c>
      <c r="BD362" s="1" t="s">
        <v>40</v>
      </c>
      <c r="BE362" s="1" t="s">
        <v>40</v>
      </c>
      <c r="BF362" s="1" t="s">
        <v>40</v>
      </c>
      <c r="BG362" s="1" t="s">
        <v>40</v>
      </c>
      <c r="BH362" t="s">
        <v>40</v>
      </c>
      <c r="BI362" s="1" t="s">
        <v>1120</v>
      </c>
      <c r="BL362">
        <v>1</v>
      </c>
      <c r="BQ362" t="s">
        <v>1174</v>
      </c>
      <c r="BR362" t="s">
        <v>40</v>
      </c>
    </row>
    <row r="363" spans="1:70" x14ac:dyDescent="0.25">
      <c r="A363" t="s">
        <v>750</v>
      </c>
      <c r="B363">
        <v>3.3906141925644801E-3</v>
      </c>
      <c r="C363" t="e">
        <v>#N/A</v>
      </c>
      <c r="D363">
        <v>1</v>
      </c>
      <c r="E363">
        <v>3.2</v>
      </c>
      <c r="F363" s="1" t="s">
        <v>40</v>
      </c>
      <c r="G363" t="s">
        <v>35</v>
      </c>
      <c r="H363" t="s">
        <v>36</v>
      </c>
      <c r="I363" t="s">
        <v>398</v>
      </c>
      <c r="J363" t="s">
        <v>399</v>
      </c>
      <c r="K363">
        <v>2</v>
      </c>
      <c r="L363">
        <v>58</v>
      </c>
      <c r="M363" s="1" t="s">
        <v>40</v>
      </c>
      <c r="N363" t="s">
        <v>40</v>
      </c>
      <c r="O363" t="s">
        <v>40</v>
      </c>
      <c r="Q363" t="s">
        <v>40</v>
      </c>
      <c r="R363" t="s">
        <v>40</v>
      </c>
      <c r="T363" t="s">
        <v>40</v>
      </c>
      <c r="U363" t="s">
        <v>40</v>
      </c>
      <c r="V363" t="s">
        <v>40</v>
      </c>
      <c r="X363" t="s">
        <v>40</v>
      </c>
      <c r="Y363" s="1">
        <v>43711</v>
      </c>
      <c r="Z363" t="s">
        <v>40</v>
      </c>
      <c r="AA363" t="s">
        <v>402</v>
      </c>
      <c r="AB363">
        <v>5.65328125</v>
      </c>
      <c r="AC363">
        <v>18.090499999999999</v>
      </c>
      <c r="AD363" s="1">
        <v>43730</v>
      </c>
      <c r="AE363">
        <v>46</v>
      </c>
      <c r="AF363" t="s">
        <v>514</v>
      </c>
      <c r="AG363">
        <v>4</v>
      </c>
      <c r="AH363" t="s">
        <v>402</v>
      </c>
      <c r="AI363">
        <v>10.17</v>
      </c>
      <c r="AJ363" s="1">
        <v>44477</v>
      </c>
      <c r="AK363">
        <v>9467964018</v>
      </c>
      <c r="AL363">
        <v>93742218</v>
      </c>
      <c r="AM363">
        <v>2.8E-3</v>
      </c>
      <c r="AN363">
        <v>42.04</v>
      </c>
      <c r="AO363">
        <v>97.26</v>
      </c>
      <c r="AP363">
        <v>93.09</v>
      </c>
      <c r="AQ363" t="s">
        <v>398</v>
      </c>
      <c r="AR363" t="s">
        <v>53</v>
      </c>
      <c r="AS363">
        <v>-2.4682465973544798</v>
      </c>
      <c r="AT363" t="s">
        <v>35</v>
      </c>
      <c r="AU363" t="s">
        <v>35</v>
      </c>
      <c r="AV363" t="s">
        <v>410</v>
      </c>
      <c r="AW363" t="s">
        <v>40</v>
      </c>
      <c r="AX363" t="s">
        <v>40</v>
      </c>
      <c r="AY363" t="s">
        <v>40</v>
      </c>
      <c r="AZ363" t="s">
        <v>40</v>
      </c>
      <c r="BA363" t="s">
        <v>40</v>
      </c>
      <c r="BB363" t="s">
        <v>40</v>
      </c>
      <c r="BC363" t="s">
        <v>40</v>
      </c>
      <c r="BD363" s="1" t="s">
        <v>40</v>
      </c>
      <c r="BE363" s="1" t="s">
        <v>40</v>
      </c>
      <c r="BF363" s="1" t="s">
        <v>40</v>
      </c>
      <c r="BG363" s="1" t="s">
        <v>40</v>
      </c>
      <c r="BH363" t="s">
        <v>40</v>
      </c>
      <c r="BI363" s="1" t="s">
        <v>1120</v>
      </c>
      <c r="BL363">
        <v>1</v>
      </c>
      <c r="BQ363" t="s">
        <v>1174</v>
      </c>
      <c r="BR363" t="s">
        <v>40</v>
      </c>
    </row>
    <row r="364" spans="1:70" x14ac:dyDescent="0.25">
      <c r="A364" t="s">
        <v>751</v>
      </c>
      <c r="B364">
        <v>5.4181496659708298E-2</v>
      </c>
      <c r="C364" t="e">
        <v>#N/A</v>
      </c>
      <c r="D364">
        <v>1</v>
      </c>
      <c r="E364">
        <v>3.5</v>
      </c>
      <c r="F364" s="1" t="s">
        <v>40</v>
      </c>
      <c r="G364" t="s">
        <v>35</v>
      </c>
      <c r="H364" t="s">
        <v>36</v>
      </c>
      <c r="I364" t="s">
        <v>398</v>
      </c>
      <c r="J364" t="s">
        <v>399</v>
      </c>
      <c r="K364">
        <v>1</v>
      </c>
      <c r="L364">
        <v>65</v>
      </c>
      <c r="M364" s="1" t="s">
        <v>40</v>
      </c>
      <c r="N364" t="s">
        <v>40</v>
      </c>
      <c r="O364" t="s">
        <v>40</v>
      </c>
      <c r="Q364" t="s">
        <v>40</v>
      </c>
      <c r="R364" t="s">
        <v>40</v>
      </c>
      <c r="T364" t="s">
        <v>40</v>
      </c>
      <c r="U364" t="s">
        <v>40</v>
      </c>
      <c r="V364" t="s">
        <v>40</v>
      </c>
      <c r="X364" t="s">
        <v>40</v>
      </c>
      <c r="Y364" s="1">
        <v>43711</v>
      </c>
      <c r="Z364" t="s">
        <v>40</v>
      </c>
      <c r="AA364" t="s">
        <v>402</v>
      </c>
      <c r="AB364">
        <v>4.2562857139999997</v>
      </c>
      <c r="AC364">
        <v>14.897</v>
      </c>
      <c r="AD364" s="1">
        <v>43730</v>
      </c>
      <c r="AE364">
        <v>46</v>
      </c>
      <c r="AF364" t="s">
        <v>516</v>
      </c>
      <c r="AG364">
        <v>4</v>
      </c>
      <c r="AH364" t="s">
        <v>402</v>
      </c>
      <c r="AI364">
        <v>5.79</v>
      </c>
      <c r="AJ364" s="1">
        <v>44477</v>
      </c>
      <c r="AK364">
        <v>11282774438</v>
      </c>
      <c r="AL364">
        <v>111710638</v>
      </c>
      <c r="AM364">
        <v>2.7000000000000001E-3</v>
      </c>
      <c r="AN364">
        <v>44.64</v>
      </c>
      <c r="AO364">
        <v>95.7</v>
      </c>
      <c r="AP364">
        <v>90.19</v>
      </c>
      <c r="AQ364" t="s">
        <v>398</v>
      </c>
      <c r="AR364" t="s">
        <v>46</v>
      </c>
      <c r="AS364">
        <v>-1.24195680858677</v>
      </c>
      <c r="AT364" t="s">
        <v>35</v>
      </c>
      <c r="AU364" t="s">
        <v>35</v>
      </c>
      <c r="AV364" t="s">
        <v>403</v>
      </c>
      <c r="AW364" t="s">
        <v>40</v>
      </c>
      <c r="AX364" t="s">
        <v>40</v>
      </c>
      <c r="AY364" t="s">
        <v>40</v>
      </c>
      <c r="AZ364" t="s">
        <v>40</v>
      </c>
      <c r="BA364" t="s">
        <v>40</v>
      </c>
      <c r="BB364" t="s">
        <v>40</v>
      </c>
      <c r="BC364" t="s">
        <v>40</v>
      </c>
      <c r="BD364" s="1" t="s">
        <v>40</v>
      </c>
      <c r="BE364" s="1" t="s">
        <v>40</v>
      </c>
      <c r="BF364" s="1" t="s">
        <v>40</v>
      </c>
      <c r="BG364" s="1" t="s">
        <v>40</v>
      </c>
      <c r="BH364" t="s">
        <v>40</v>
      </c>
      <c r="BI364" s="1" t="s">
        <v>1120</v>
      </c>
      <c r="BL364">
        <v>1</v>
      </c>
      <c r="BQ364" t="s">
        <v>1174</v>
      </c>
      <c r="BR364" t="s">
        <v>40</v>
      </c>
    </row>
    <row r="365" spans="1:70" x14ac:dyDescent="0.25">
      <c r="A365" t="s">
        <v>752</v>
      </c>
      <c r="B365" s="3">
        <v>2.6026471769804001E-4</v>
      </c>
      <c r="C365" t="e">
        <v>#N/A</v>
      </c>
      <c r="D365">
        <v>1</v>
      </c>
      <c r="E365">
        <v>4.4000000000000004</v>
      </c>
      <c r="F365" s="1" t="s">
        <v>40</v>
      </c>
      <c r="G365" t="s">
        <v>35</v>
      </c>
      <c r="H365" t="s">
        <v>36</v>
      </c>
      <c r="I365" t="s">
        <v>398</v>
      </c>
      <c r="J365" t="s">
        <v>399</v>
      </c>
      <c r="K365">
        <v>1</v>
      </c>
      <c r="L365">
        <v>52</v>
      </c>
      <c r="M365" s="1" t="s">
        <v>40</v>
      </c>
      <c r="N365" t="s">
        <v>40</v>
      </c>
      <c r="O365" t="s">
        <v>40</v>
      </c>
      <c r="Q365" t="s">
        <v>40</v>
      </c>
      <c r="R365" t="s">
        <v>40</v>
      </c>
      <c r="T365" t="s">
        <v>40</v>
      </c>
      <c r="U365" t="s">
        <v>40</v>
      </c>
      <c r="V365" t="s">
        <v>40</v>
      </c>
      <c r="X365" t="s">
        <v>40</v>
      </c>
      <c r="Y365" s="1">
        <v>43711</v>
      </c>
      <c r="Z365" t="s">
        <v>40</v>
      </c>
      <c r="AA365" t="s">
        <v>402</v>
      </c>
      <c r="AB365">
        <v>8.5996590909999995</v>
      </c>
      <c r="AC365">
        <v>37.838500000000003</v>
      </c>
      <c r="AD365" s="1">
        <v>43730</v>
      </c>
      <c r="AE365">
        <v>46</v>
      </c>
      <c r="AF365" t="s">
        <v>518</v>
      </c>
      <c r="AG365">
        <v>4</v>
      </c>
      <c r="AH365" t="s">
        <v>402</v>
      </c>
      <c r="AI365">
        <v>17.989999999999998</v>
      </c>
      <c r="AJ365" s="1">
        <v>44477</v>
      </c>
      <c r="AK365">
        <v>7703475232</v>
      </c>
      <c r="AL365">
        <v>76272032</v>
      </c>
      <c r="AM365">
        <v>1.6000000000000001E-3</v>
      </c>
      <c r="AN365">
        <v>41.71</v>
      </c>
      <c r="AO365">
        <v>96.77</v>
      </c>
      <c r="AP365">
        <v>92.14</v>
      </c>
      <c r="AQ365" t="s">
        <v>398</v>
      </c>
      <c r="AR365" t="s">
        <v>46</v>
      </c>
      <c r="AS365">
        <v>-3.5844716559811598</v>
      </c>
      <c r="AT365" t="s">
        <v>35</v>
      </c>
      <c r="AU365" t="s">
        <v>35</v>
      </c>
      <c r="AV365" t="s">
        <v>403</v>
      </c>
      <c r="AW365" t="s">
        <v>40</v>
      </c>
      <c r="AX365" t="s">
        <v>40</v>
      </c>
      <c r="AY365" t="s">
        <v>40</v>
      </c>
      <c r="AZ365" t="s">
        <v>40</v>
      </c>
      <c r="BA365" t="s">
        <v>40</v>
      </c>
      <c r="BB365" t="s">
        <v>40</v>
      </c>
      <c r="BC365" t="s">
        <v>40</v>
      </c>
      <c r="BD365" s="1" t="s">
        <v>40</v>
      </c>
      <c r="BE365" s="1" t="s">
        <v>40</v>
      </c>
      <c r="BF365" s="1" t="s">
        <v>40</v>
      </c>
      <c r="BG365" s="1" t="s">
        <v>40</v>
      </c>
      <c r="BH365" t="s">
        <v>40</v>
      </c>
      <c r="BI365" s="1" t="s">
        <v>1120</v>
      </c>
      <c r="BL365">
        <v>1</v>
      </c>
      <c r="BQ365" t="s">
        <v>1174</v>
      </c>
      <c r="BR365" t="s">
        <v>40</v>
      </c>
    </row>
    <row r="366" spans="1:70" x14ac:dyDescent="0.25">
      <c r="A366" t="s">
        <v>753</v>
      </c>
      <c r="B366">
        <v>8.9017521504932307E-2</v>
      </c>
      <c r="C366" t="e">
        <v>#N/A</v>
      </c>
      <c r="D366">
        <v>1</v>
      </c>
      <c r="E366">
        <v>4.5999999999999996</v>
      </c>
      <c r="F366" s="1" t="s">
        <v>40</v>
      </c>
      <c r="G366" t="s">
        <v>35</v>
      </c>
      <c r="H366" t="s">
        <v>36</v>
      </c>
      <c r="I366" t="s">
        <v>398</v>
      </c>
      <c r="J366" t="s">
        <v>399</v>
      </c>
      <c r="K366">
        <v>1</v>
      </c>
      <c r="L366">
        <v>73</v>
      </c>
      <c r="M366" s="1" t="s">
        <v>40</v>
      </c>
      <c r="N366" t="s">
        <v>40</v>
      </c>
      <c r="O366" t="s">
        <v>40</v>
      </c>
      <c r="Q366" t="s">
        <v>40</v>
      </c>
      <c r="R366" t="s">
        <v>40</v>
      </c>
      <c r="T366" t="s">
        <v>40</v>
      </c>
      <c r="U366" t="s">
        <v>40</v>
      </c>
      <c r="V366" t="s">
        <v>40</v>
      </c>
      <c r="X366" t="s">
        <v>40</v>
      </c>
      <c r="Y366" s="1">
        <v>43711</v>
      </c>
      <c r="Z366" t="s">
        <v>40</v>
      </c>
      <c r="AA366" t="s">
        <v>402</v>
      </c>
      <c r="AB366">
        <v>10.228478259999999</v>
      </c>
      <c r="AC366">
        <v>47.051000000000002</v>
      </c>
      <c r="AD366" s="1">
        <v>43732</v>
      </c>
      <c r="AE366">
        <v>47</v>
      </c>
      <c r="AF366" t="s">
        <v>520</v>
      </c>
      <c r="AG366">
        <v>4</v>
      </c>
      <c r="AH366" t="s">
        <v>402</v>
      </c>
      <c r="AI366">
        <v>23.35</v>
      </c>
      <c r="AJ366" s="1">
        <v>44477</v>
      </c>
      <c r="AK366">
        <v>10231027098</v>
      </c>
      <c r="AL366">
        <v>101297298</v>
      </c>
      <c r="AM366">
        <v>2.7000000000000001E-3</v>
      </c>
      <c r="AN366">
        <v>41.62</v>
      </c>
      <c r="AO366">
        <v>97.65</v>
      </c>
      <c r="AP366">
        <v>93.6</v>
      </c>
      <c r="AQ366" t="s">
        <v>398</v>
      </c>
      <c r="AR366" t="s">
        <v>46</v>
      </c>
      <c r="AS366">
        <v>-1.01003452584146</v>
      </c>
      <c r="AT366" t="s">
        <v>35</v>
      </c>
      <c r="AU366" t="s">
        <v>35</v>
      </c>
      <c r="AV366" t="s">
        <v>403</v>
      </c>
      <c r="AW366" t="s">
        <v>40</v>
      </c>
      <c r="AX366" t="s">
        <v>40</v>
      </c>
      <c r="AY366" t="s">
        <v>40</v>
      </c>
      <c r="AZ366" t="s">
        <v>40</v>
      </c>
      <c r="BA366" t="s">
        <v>40</v>
      </c>
      <c r="BB366" t="s">
        <v>40</v>
      </c>
      <c r="BC366" t="s">
        <v>40</v>
      </c>
      <c r="BD366" s="1" t="s">
        <v>40</v>
      </c>
      <c r="BE366" s="1" t="s">
        <v>40</v>
      </c>
      <c r="BF366" s="1" t="s">
        <v>40</v>
      </c>
      <c r="BG366" s="1" t="s">
        <v>40</v>
      </c>
      <c r="BH366" t="s">
        <v>40</v>
      </c>
      <c r="BI366" s="1" t="s">
        <v>1120</v>
      </c>
      <c r="BL366">
        <v>1</v>
      </c>
      <c r="BQ366" t="s">
        <v>1174</v>
      </c>
      <c r="BR366" t="s">
        <v>40</v>
      </c>
    </row>
    <row r="367" spans="1:70" x14ac:dyDescent="0.25">
      <c r="A367" t="s">
        <v>754</v>
      </c>
      <c r="B367">
        <v>4.0188844352010498E-2</v>
      </c>
      <c r="C367" t="e">
        <v>#N/A</v>
      </c>
      <c r="D367">
        <v>1</v>
      </c>
      <c r="E367">
        <v>3.6</v>
      </c>
      <c r="F367" s="1" t="s">
        <v>40</v>
      </c>
      <c r="G367" t="s">
        <v>35</v>
      </c>
      <c r="H367" t="s">
        <v>36</v>
      </c>
      <c r="I367" t="s">
        <v>398</v>
      </c>
      <c r="J367" t="s">
        <v>399</v>
      </c>
      <c r="K367">
        <v>2</v>
      </c>
      <c r="L367">
        <v>66</v>
      </c>
      <c r="M367" s="1" t="s">
        <v>40</v>
      </c>
      <c r="N367" t="s">
        <v>40</v>
      </c>
      <c r="O367" t="s">
        <v>40</v>
      </c>
      <c r="Q367" t="s">
        <v>40</v>
      </c>
      <c r="R367" t="s">
        <v>40</v>
      </c>
      <c r="T367" t="s">
        <v>40</v>
      </c>
      <c r="U367" t="s">
        <v>40</v>
      </c>
      <c r="V367" t="s">
        <v>40</v>
      </c>
      <c r="X367" t="s">
        <v>40</v>
      </c>
      <c r="Y367" s="1">
        <v>43711</v>
      </c>
      <c r="Z367" t="s">
        <v>40</v>
      </c>
      <c r="AA367" t="s">
        <v>402</v>
      </c>
      <c r="AB367">
        <v>5.028611111</v>
      </c>
      <c r="AC367">
        <v>18.103000000000002</v>
      </c>
      <c r="AD367" s="1">
        <v>43732</v>
      </c>
      <c r="AE367">
        <v>47</v>
      </c>
      <c r="AF367" t="s">
        <v>522</v>
      </c>
      <c r="AG367">
        <v>4</v>
      </c>
      <c r="AH367" t="s">
        <v>402</v>
      </c>
      <c r="AI367">
        <v>8.3800000000000008</v>
      </c>
      <c r="AJ367" s="1">
        <v>44477</v>
      </c>
      <c r="AK367">
        <v>9873106530</v>
      </c>
      <c r="AL367">
        <v>97753530</v>
      </c>
      <c r="AM367">
        <v>1.2999999999999999E-3</v>
      </c>
      <c r="AN367">
        <v>43.41</v>
      </c>
      <c r="AO367">
        <v>95.82</v>
      </c>
      <c r="AP367">
        <v>90.72</v>
      </c>
      <c r="AQ367" t="s">
        <v>398</v>
      </c>
      <c r="AR367" t="s">
        <v>53</v>
      </c>
      <c r="AS367">
        <v>-1.3780802752815</v>
      </c>
      <c r="AT367" t="s">
        <v>35</v>
      </c>
      <c r="AU367" t="s">
        <v>35</v>
      </c>
      <c r="AV367" t="s">
        <v>410</v>
      </c>
      <c r="AW367" t="s">
        <v>40</v>
      </c>
      <c r="AX367" t="s">
        <v>40</v>
      </c>
      <c r="AY367" t="s">
        <v>40</v>
      </c>
      <c r="AZ367" t="s">
        <v>40</v>
      </c>
      <c r="BA367" t="s">
        <v>40</v>
      </c>
      <c r="BB367" t="s">
        <v>40</v>
      </c>
      <c r="BC367" t="s">
        <v>40</v>
      </c>
      <c r="BD367" s="1" t="s">
        <v>40</v>
      </c>
      <c r="BE367" s="1" t="s">
        <v>40</v>
      </c>
      <c r="BF367" s="1" t="s">
        <v>40</v>
      </c>
      <c r="BG367" s="1" t="s">
        <v>40</v>
      </c>
      <c r="BH367" t="s">
        <v>40</v>
      </c>
      <c r="BI367" s="1" t="s">
        <v>1120</v>
      </c>
      <c r="BL367">
        <v>1</v>
      </c>
      <c r="BQ367" t="s">
        <v>1174</v>
      </c>
      <c r="BR367" t="s">
        <v>40</v>
      </c>
    </row>
    <row r="368" spans="1:70" x14ac:dyDescent="0.25">
      <c r="A368" t="s">
        <v>755</v>
      </c>
      <c r="B368" s="3">
        <v>6.1443533827629996E-4</v>
      </c>
      <c r="C368" t="e">
        <v>#N/A</v>
      </c>
      <c r="D368">
        <v>1</v>
      </c>
      <c r="E368">
        <v>3.6</v>
      </c>
      <c r="F368" s="1" t="s">
        <v>40</v>
      </c>
      <c r="G368" t="s">
        <v>35</v>
      </c>
      <c r="H368" t="s">
        <v>36</v>
      </c>
      <c r="I368" t="s">
        <v>398</v>
      </c>
      <c r="J368" t="s">
        <v>399</v>
      </c>
      <c r="K368">
        <v>2</v>
      </c>
      <c r="L368">
        <v>60</v>
      </c>
      <c r="M368" s="1" t="s">
        <v>40</v>
      </c>
      <c r="N368" t="s">
        <v>40</v>
      </c>
      <c r="O368" t="s">
        <v>40</v>
      </c>
      <c r="Q368" t="s">
        <v>40</v>
      </c>
      <c r="R368" t="s">
        <v>40</v>
      </c>
      <c r="T368" t="s">
        <v>40</v>
      </c>
      <c r="U368" t="s">
        <v>40</v>
      </c>
      <c r="V368" t="s">
        <v>40</v>
      </c>
      <c r="X368" t="s">
        <v>40</v>
      </c>
      <c r="Y368" s="1">
        <v>43711</v>
      </c>
      <c r="Z368" t="s">
        <v>40</v>
      </c>
      <c r="AA368" t="s">
        <v>402</v>
      </c>
      <c r="AB368">
        <v>5.3487499999999999</v>
      </c>
      <c r="AC368">
        <v>19.255500000000001</v>
      </c>
      <c r="AD368" s="1">
        <v>43732</v>
      </c>
      <c r="AE368">
        <v>47</v>
      </c>
      <c r="AF368" t="s">
        <v>556</v>
      </c>
      <c r="AG368">
        <v>4</v>
      </c>
      <c r="AH368" t="s">
        <v>402</v>
      </c>
      <c r="AI368">
        <v>11.41</v>
      </c>
      <c r="AJ368" s="1">
        <v>44477</v>
      </c>
      <c r="AK368">
        <v>9090285224</v>
      </c>
      <c r="AL368">
        <v>90002824</v>
      </c>
      <c r="AM368">
        <v>1.4E-3</v>
      </c>
      <c r="AN368">
        <v>42.55</v>
      </c>
      <c r="AO368">
        <v>96.9</v>
      </c>
      <c r="AP368">
        <v>92.3</v>
      </c>
      <c r="AQ368" t="s">
        <v>398</v>
      </c>
      <c r="AR368" t="s">
        <v>53</v>
      </c>
      <c r="AS368">
        <v>-3.211256886608</v>
      </c>
      <c r="AT368" t="s">
        <v>35</v>
      </c>
      <c r="AU368" t="s">
        <v>35</v>
      </c>
      <c r="AV368" t="s">
        <v>410</v>
      </c>
      <c r="AW368" t="s">
        <v>40</v>
      </c>
      <c r="AX368" t="s">
        <v>40</v>
      </c>
      <c r="AY368" t="s">
        <v>40</v>
      </c>
      <c r="AZ368" t="s">
        <v>40</v>
      </c>
      <c r="BA368" t="s">
        <v>40</v>
      </c>
      <c r="BB368" t="s">
        <v>40</v>
      </c>
      <c r="BC368" t="s">
        <v>40</v>
      </c>
      <c r="BD368" s="1" t="s">
        <v>40</v>
      </c>
      <c r="BE368" s="1" t="s">
        <v>40</v>
      </c>
      <c r="BF368" s="1" t="s">
        <v>40</v>
      </c>
      <c r="BG368" s="1" t="s">
        <v>40</v>
      </c>
      <c r="BH368" t="s">
        <v>40</v>
      </c>
      <c r="BI368" s="1" t="s">
        <v>1120</v>
      </c>
      <c r="BL368">
        <v>1</v>
      </c>
      <c r="BQ368" t="s">
        <v>1174</v>
      </c>
      <c r="BR368" t="s">
        <v>40</v>
      </c>
    </row>
    <row r="369" spans="1:70" x14ac:dyDescent="0.25">
      <c r="A369" t="s">
        <v>756</v>
      </c>
      <c r="B369">
        <v>1.7397283742021999E-2</v>
      </c>
      <c r="C369" t="e">
        <v>#N/A</v>
      </c>
      <c r="D369">
        <v>1</v>
      </c>
      <c r="E369">
        <v>4.9000000000000004</v>
      </c>
      <c r="F369" s="1" t="s">
        <v>40</v>
      </c>
      <c r="G369" t="s">
        <v>35</v>
      </c>
      <c r="H369" t="s">
        <v>36</v>
      </c>
      <c r="I369" t="s">
        <v>398</v>
      </c>
      <c r="J369" t="s">
        <v>399</v>
      </c>
      <c r="K369">
        <v>2</v>
      </c>
      <c r="L369">
        <v>51</v>
      </c>
      <c r="M369" s="1" t="s">
        <v>40</v>
      </c>
      <c r="N369" t="s">
        <v>40</v>
      </c>
      <c r="O369" t="s">
        <v>40</v>
      </c>
      <c r="Q369" t="s">
        <v>40</v>
      </c>
      <c r="R369" t="s">
        <v>40</v>
      </c>
      <c r="T369" t="s">
        <v>40</v>
      </c>
      <c r="U369" t="s">
        <v>40</v>
      </c>
      <c r="V369" t="s">
        <v>40</v>
      </c>
      <c r="X369" t="s">
        <v>40</v>
      </c>
      <c r="Y369" s="1">
        <v>43711</v>
      </c>
      <c r="Z369" t="s">
        <v>40</v>
      </c>
      <c r="AA369" t="s">
        <v>402</v>
      </c>
      <c r="AB369">
        <v>5.3052040820000004</v>
      </c>
      <c r="AC369">
        <v>25.9955</v>
      </c>
      <c r="AD369" s="1">
        <v>43732</v>
      </c>
      <c r="AE369">
        <v>47</v>
      </c>
      <c r="AF369" t="s">
        <v>558</v>
      </c>
      <c r="AG369">
        <v>4</v>
      </c>
      <c r="AH369" t="s">
        <v>402</v>
      </c>
      <c r="AI369">
        <v>10.61</v>
      </c>
      <c r="AJ369" s="1">
        <v>44477</v>
      </c>
      <c r="AK369">
        <v>10184765664</v>
      </c>
      <c r="AL369">
        <v>100839264</v>
      </c>
      <c r="AM369">
        <v>1.2999999999999999E-3</v>
      </c>
      <c r="AN369">
        <v>41.96</v>
      </c>
      <c r="AO369">
        <v>96.53</v>
      </c>
      <c r="AP369">
        <v>91.87</v>
      </c>
      <c r="AQ369" t="s">
        <v>398</v>
      </c>
      <c r="AR369" t="s">
        <v>53</v>
      </c>
      <c r="AS369">
        <v>-1.7518965136654501</v>
      </c>
      <c r="AT369" t="s">
        <v>35</v>
      </c>
      <c r="AU369" t="s">
        <v>35</v>
      </c>
      <c r="AV369" t="s">
        <v>410</v>
      </c>
      <c r="AW369" t="s">
        <v>40</v>
      </c>
      <c r="AX369" t="s">
        <v>40</v>
      </c>
      <c r="AY369" t="s">
        <v>40</v>
      </c>
      <c r="AZ369" t="s">
        <v>40</v>
      </c>
      <c r="BA369" t="s">
        <v>40</v>
      </c>
      <c r="BB369" t="s">
        <v>40</v>
      </c>
      <c r="BC369" t="s">
        <v>40</v>
      </c>
      <c r="BD369" s="1" t="s">
        <v>40</v>
      </c>
      <c r="BE369" s="1" t="s">
        <v>40</v>
      </c>
      <c r="BF369" s="1" t="s">
        <v>40</v>
      </c>
      <c r="BG369" s="1" t="s">
        <v>40</v>
      </c>
      <c r="BH369" t="s">
        <v>40</v>
      </c>
      <c r="BI369" s="1" t="s">
        <v>1120</v>
      </c>
      <c r="BL369">
        <v>1</v>
      </c>
      <c r="BQ369" t="s">
        <v>1174</v>
      </c>
      <c r="BR369" t="s">
        <v>40</v>
      </c>
    </row>
    <row r="370" spans="1:70" x14ac:dyDescent="0.25">
      <c r="A370" t="s">
        <v>757</v>
      </c>
      <c r="B370">
        <v>7.3129464964875601E-2</v>
      </c>
      <c r="C370" t="e">
        <v>#N/A</v>
      </c>
      <c r="D370">
        <v>1</v>
      </c>
      <c r="E370">
        <v>3.8</v>
      </c>
      <c r="F370" s="1" t="s">
        <v>40</v>
      </c>
      <c r="G370" t="s">
        <v>35</v>
      </c>
      <c r="H370" t="s">
        <v>36</v>
      </c>
      <c r="I370" t="s">
        <v>398</v>
      </c>
      <c r="J370" t="s">
        <v>399</v>
      </c>
      <c r="K370">
        <v>1</v>
      </c>
      <c r="L370">
        <v>62</v>
      </c>
      <c r="M370" s="1" t="s">
        <v>40</v>
      </c>
      <c r="N370" t="s">
        <v>40</v>
      </c>
      <c r="O370" t="s">
        <v>40</v>
      </c>
      <c r="Q370" t="s">
        <v>40</v>
      </c>
      <c r="R370" t="s">
        <v>40</v>
      </c>
      <c r="T370" t="s">
        <v>40</v>
      </c>
      <c r="U370" t="s">
        <v>40</v>
      </c>
      <c r="V370" t="s">
        <v>40</v>
      </c>
      <c r="X370" t="s">
        <v>40</v>
      </c>
      <c r="Y370" s="1">
        <v>43711</v>
      </c>
      <c r="Z370" t="s">
        <v>40</v>
      </c>
      <c r="AA370" t="s">
        <v>402</v>
      </c>
      <c r="AB370">
        <v>3.6903947370000001</v>
      </c>
      <c r="AC370">
        <v>14.0235</v>
      </c>
      <c r="AD370" s="1">
        <v>43732</v>
      </c>
      <c r="AE370">
        <v>47</v>
      </c>
      <c r="AF370" t="s">
        <v>560</v>
      </c>
      <c r="AG370">
        <v>4</v>
      </c>
      <c r="AH370" t="s">
        <v>402</v>
      </c>
      <c r="AI370">
        <v>7.85</v>
      </c>
      <c r="AJ370" s="1">
        <v>44477</v>
      </c>
      <c r="AK370">
        <v>10062957644</v>
      </c>
      <c r="AL370">
        <v>99633244</v>
      </c>
      <c r="AM370">
        <v>2.5999999999999999E-3</v>
      </c>
      <c r="AN370">
        <v>44.32</v>
      </c>
      <c r="AO370">
        <v>97.04</v>
      </c>
      <c r="AP370">
        <v>92.41</v>
      </c>
      <c r="AQ370" t="s">
        <v>398</v>
      </c>
      <c r="AR370" t="s">
        <v>46</v>
      </c>
      <c r="AS370">
        <v>-1.1029266802545199</v>
      </c>
      <c r="AT370" t="s">
        <v>35</v>
      </c>
      <c r="AU370" t="s">
        <v>35</v>
      </c>
      <c r="AV370" t="s">
        <v>403</v>
      </c>
      <c r="AW370" t="s">
        <v>40</v>
      </c>
      <c r="AX370" t="s">
        <v>40</v>
      </c>
      <c r="AY370" t="s">
        <v>40</v>
      </c>
      <c r="AZ370" t="s">
        <v>40</v>
      </c>
      <c r="BA370" t="s">
        <v>40</v>
      </c>
      <c r="BB370" t="s">
        <v>40</v>
      </c>
      <c r="BC370" t="s">
        <v>40</v>
      </c>
      <c r="BD370" s="1" t="s">
        <v>40</v>
      </c>
      <c r="BE370" s="1" t="s">
        <v>40</v>
      </c>
      <c r="BF370" s="1" t="s">
        <v>40</v>
      </c>
      <c r="BG370" s="1" t="s">
        <v>40</v>
      </c>
      <c r="BH370" t="s">
        <v>40</v>
      </c>
      <c r="BI370" s="1" t="s">
        <v>1120</v>
      </c>
      <c r="BL370">
        <v>1</v>
      </c>
      <c r="BQ370" t="s">
        <v>1174</v>
      </c>
      <c r="BR370" t="s">
        <v>40</v>
      </c>
    </row>
    <row r="371" spans="1:70" x14ac:dyDescent="0.25">
      <c r="A371" t="s">
        <v>758</v>
      </c>
      <c r="B371" s="3">
        <v>7.2849959125323004E-4</v>
      </c>
      <c r="C371" t="e">
        <v>#N/A</v>
      </c>
      <c r="D371">
        <v>1</v>
      </c>
      <c r="E371">
        <v>4</v>
      </c>
      <c r="F371" s="1" t="s">
        <v>40</v>
      </c>
      <c r="G371" t="s">
        <v>35</v>
      </c>
      <c r="H371" t="s">
        <v>36</v>
      </c>
      <c r="I371" t="s">
        <v>398</v>
      </c>
      <c r="J371" t="s">
        <v>399</v>
      </c>
      <c r="K371">
        <v>2</v>
      </c>
      <c r="L371">
        <v>58</v>
      </c>
      <c r="M371" s="1" t="s">
        <v>40</v>
      </c>
      <c r="N371" t="s">
        <v>40</v>
      </c>
      <c r="O371" t="s">
        <v>40</v>
      </c>
      <c r="Q371" t="s">
        <v>40</v>
      </c>
      <c r="R371" t="s">
        <v>40</v>
      </c>
      <c r="T371" t="s">
        <v>40</v>
      </c>
      <c r="U371" t="s">
        <v>40</v>
      </c>
      <c r="V371" t="s">
        <v>40</v>
      </c>
      <c r="X371" t="s">
        <v>40</v>
      </c>
      <c r="Y371" s="1">
        <v>43735</v>
      </c>
      <c r="Z371" t="s">
        <v>40</v>
      </c>
      <c r="AA371" t="s">
        <v>402</v>
      </c>
      <c r="AB371">
        <v>3.8568750000000001</v>
      </c>
      <c r="AC371">
        <v>15.4275</v>
      </c>
      <c r="AD371" s="1">
        <v>43736</v>
      </c>
      <c r="AE371">
        <v>49</v>
      </c>
      <c r="AF371" t="s">
        <v>432</v>
      </c>
      <c r="AG371">
        <v>4</v>
      </c>
      <c r="AH371" t="s">
        <v>402</v>
      </c>
      <c r="AI371">
        <v>8.92</v>
      </c>
      <c r="AJ371" s="1">
        <v>44477</v>
      </c>
      <c r="AK371">
        <v>8799799326</v>
      </c>
      <c r="AL371">
        <v>87126726</v>
      </c>
      <c r="AM371">
        <v>1.2999999999999999E-3</v>
      </c>
      <c r="AN371">
        <v>42.58</v>
      </c>
      <c r="AO371">
        <v>96.57</v>
      </c>
      <c r="AP371">
        <v>91.81</v>
      </c>
      <c r="AQ371" t="s">
        <v>398</v>
      </c>
      <c r="AR371" t="s">
        <v>53</v>
      </c>
      <c r="AS371">
        <v>-3.1372541889168799</v>
      </c>
      <c r="AT371" t="s">
        <v>35</v>
      </c>
      <c r="AU371" t="s">
        <v>35</v>
      </c>
      <c r="AV371" t="s">
        <v>410</v>
      </c>
      <c r="AW371" t="s">
        <v>40</v>
      </c>
      <c r="AX371" t="s">
        <v>40</v>
      </c>
      <c r="AY371" t="s">
        <v>40</v>
      </c>
      <c r="AZ371" t="s">
        <v>40</v>
      </c>
      <c r="BA371" t="s">
        <v>40</v>
      </c>
      <c r="BB371" t="s">
        <v>40</v>
      </c>
      <c r="BC371" t="s">
        <v>40</v>
      </c>
      <c r="BD371" s="1" t="s">
        <v>40</v>
      </c>
      <c r="BE371" s="1" t="s">
        <v>40</v>
      </c>
      <c r="BF371" s="1" t="s">
        <v>40</v>
      </c>
      <c r="BG371" s="1" t="s">
        <v>40</v>
      </c>
      <c r="BH371" t="s">
        <v>40</v>
      </c>
      <c r="BI371" s="1" t="s">
        <v>1120</v>
      </c>
      <c r="BL371">
        <v>1</v>
      </c>
      <c r="BQ371" t="s">
        <v>1174</v>
      </c>
      <c r="BR371" t="s">
        <v>40</v>
      </c>
    </row>
    <row r="372" spans="1:70" x14ac:dyDescent="0.25">
      <c r="A372" t="s">
        <v>759</v>
      </c>
      <c r="B372">
        <v>2.1161898130495601E-3</v>
      </c>
      <c r="C372" t="e">
        <v>#N/A</v>
      </c>
      <c r="D372">
        <v>1</v>
      </c>
      <c r="E372">
        <v>4</v>
      </c>
      <c r="F372" s="1" t="s">
        <v>40</v>
      </c>
      <c r="G372" t="s">
        <v>35</v>
      </c>
      <c r="H372" t="s">
        <v>36</v>
      </c>
      <c r="I372" t="s">
        <v>398</v>
      </c>
      <c r="J372" t="s">
        <v>399</v>
      </c>
      <c r="K372">
        <v>2</v>
      </c>
      <c r="L372">
        <v>54</v>
      </c>
      <c r="M372" s="1" t="s">
        <v>40</v>
      </c>
      <c r="N372" t="s">
        <v>40</v>
      </c>
      <c r="O372" t="s">
        <v>40</v>
      </c>
      <c r="Q372" t="s">
        <v>40</v>
      </c>
      <c r="R372" t="s">
        <v>40</v>
      </c>
      <c r="T372" t="s">
        <v>40</v>
      </c>
      <c r="U372" t="s">
        <v>40</v>
      </c>
      <c r="V372" t="s">
        <v>40</v>
      </c>
      <c r="X372" t="s">
        <v>40</v>
      </c>
      <c r="Y372" s="1">
        <v>43735</v>
      </c>
      <c r="Z372" t="s">
        <v>40</v>
      </c>
      <c r="AA372" t="s">
        <v>402</v>
      </c>
      <c r="AB372">
        <v>3.0526249999999999</v>
      </c>
      <c r="AC372">
        <v>12.2105</v>
      </c>
      <c r="AD372" s="1">
        <v>43736</v>
      </c>
      <c r="AE372">
        <v>49</v>
      </c>
      <c r="AF372" t="s">
        <v>568</v>
      </c>
      <c r="AG372">
        <v>4</v>
      </c>
      <c r="AH372" t="s">
        <v>402</v>
      </c>
      <c r="AI372">
        <v>9.8800000000000008</v>
      </c>
      <c r="AJ372" s="1">
        <v>44477</v>
      </c>
      <c r="AK372">
        <v>11734372102</v>
      </c>
      <c r="AL372">
        <v>116181902</v>
      </c>
      <c r="AM372">
        <v>2.8E-3</v>
      </c>
      <c r="AN372">
        <v>42.98</v>
      </c>
      <c r="AO372">
        <v>97.12</v>
      </c>
      <c r="AP372">
        <v>92.89</v>
      </c>
      <c r="AQ372" t="s">
        <v>398</v>
      </c>
      <c r="AR372" t="s">
        <v>53</v>
      </c>
      <c r="AS372">
        <v>-2.6735253571837601</v>
      </c>
      <c r="AT372" t="s">
        <v>35</v>
      </c>
      <c r="AU372" t="s">
        <v>35</v>
      </c>
      <c r="AV372" t="s">
        <v>410</v>
      </c>
      <c r="AW372" t="s">
        <v>40</v>
      </c>
      <c r="AX372" t="s">
        <v>40</v>
      </c>
      <c r="AY372" t="s">
        <v>40</v>
      </c>
      <c r="AZ372" t="s">
        <v>40</v>
      </c>
      <c r="BA372" t="s">
        <v>40</v>
      </c>
      <c r="BB372" t="s">
        <v>40</v>
      </c>
      <c r="BC372" t="s">
        <v>40</v>
      </c>
      <c r="BD372" s="1" t="s">
        <v>40</v>
      </c>
      <c r="BE372" s="1" t="s">
        <v>40</v>
      </c>
      <c r="BF372" s="1" t="s">
        <v>40</v>
      </c>
      <c r="BG372" s="1" t="s">
        <v>40</v>
      </c>
      <c r="BH372" t="s">
        <v>40</v>
      </c>
      <c r="BI372" s="1" t="s">
        <v>1120</v>
      </c>
      <c r="BL372">
        <v>1</v>
      </c>
      <c r="BQ372" t="s">
        <v>1174</v>
      </c>
      <c r="BR372" t="s">
        <v>40</v>
      </c>
    </row>
    <row r="373" spans="1:70" x14ac:dyDescent="0.25">
      <c r="A373" t="s">
        <v>760</v>
      </c>
      <c r="B373">
        <v>1.5853186672262199E-2</v>
      </c>
      <c r="C373" t="e">
        <v>#N/A</v>
      </c>
      <c r="D373">
        <v>1</v>
      </c>
      <c r="E373">
        <v>4.5999999999999996</v>
      </c>
      <c r="F373" s="1" t="s">
        <v>40</v>
      </c>
      <c r="G373" t="s">
        <v>35</v>
      </c>
      <c r="H373" t="s">
        <v>36</v>
      </c>
      <c r="I373" t="s">
        <v>398</v>
      </c>
      <c r="J373" t="s">
        <v>399</v>
      </c>
      <c r="K373">
        <v>2</v>
      </c>
      <c r="L373">
        <v>55</v>
      </c>
      <c r="M373" s="1" t="s">
        <v>40</v>
      </c>
      <c r="N373" t="s">
        <v>40</v>
      </c>
      <c r="O373" t="s">
        <v>40</v>
      </c>
      <c r="Q373" t="s">
        <v>40</v>
      </c>
      <c r="R373" t="s">
        <v>40</v>
      </c>
      <c r="T373" t="s">
        <v>40</v>
      </c>
      <c r="U373" t="s">
        <v>40</v>
      </c>
      <c r="V373" t="s">
        <v>40</v>
      </c>
      <c r="X373" t="s">
        <v>40</v>
      </c>
      <c r="Y373" s="1">
        <v>43735</v>
      </c>
      <c r="Z373" t="s">
        <v>40</v>
      </c>
      <c r="AA373" t="s">
        <v>402</v>
      </c>
      <c r="AB373">
        <v>5.4544565220000001</v>
      </c>
      <c r="AC373">
        <v>25.090499999999999</v>
      </c>
      <c r="AD373" s="1">
        <v>43736</v>
      </c>
      <c r="AE373">
        <v>49</v>
      </c>
      <c r="AF373" t="s">
        <v>537</v>
      </c>
      <c r="AG373">
        <v>4</v>
      </c>
      <c r="AH373" t="s">
        <v>402</v>
      </c>
      <c r="AI373">
        <v>15.54</v>
      </c>
      <c r="AJ373" s="1">
        <v>44477</v>
      </c>
      <c r="AK373">
        <v>8238966930</v>
      </c>
      <c r="AL373">
        <v>81573930</v>
      </c>
      <c r="AM373">
        <v>1.2999999999999999E-3</v>
      </c>
      <c r="AN373">
        <v>42.14</v>
      </c>
      <c r="AO373">
        <v>96.74</v>
      </c>
      <c r="AP373">
        <v>91.9</v>
      </c>
      <c r="AQ373" t="s">
        <v>398</v>
      </c>
      <c r="AR373" t="s">
        <v>53</v>
      </c>
      <c r="AS373">
        <v>-1.7929433170690401</v>
      </c>
      <c r="AT373" t="s">
        <v>35</v>
      </c>
      <c r="AU373" t="s">
        <v>35</v>
      </c>
      <c r="AV373" t="s">
        <v>410</v>
      </c>
      <c r="AW373" t="s">
        <v>40</v>
      </c>
      <c r="AX373" t="s">
        <v>40</v>
      </c>
      <c r="AY373" t="s">
        <v>40</v>
      </c>
      <c r="AZ373" t="s">
        <v>40</v>
      </c>
      <c r="BA373" t="s">
        <v>40</v>
      </c>
      <c r="BB373" t="s">
        <v>40</v>
      </c>
      <c r="BC373" t="s">
        <v>40</v>
      </c>
      <c r="BD373" s="1" t="s">
        <v>40</v>
      </c>
      <c r="BE373" s="1" t="s">
        <v>40</v>
      </c>
      <c r="BF373" s="1" t="s">
        <v>40</v>
      </c>
      <c r="BG373" s="1" t="s">
        <v>40</v>
      </c>
      <c r="BH373" t="s">
        <v>40</v>
      </c>
      <c r="BI373" s="1" t="s">
        <v>1120</v>
      </c>
      <c r="BL373">
        <v>1</v>
      </c>
      <c r="BQ373" t="s">
        <v>1174</v>
      </c>
      <c r="BR373" t="s">
        <v>40</v>
      </c>
    </row>
    <row r="374" spans="1:70" x14ac:dyDescent="0.25">
      <c r="A374" t="s">
        <v>761</v>
      </c>
      <c r="B374">
        <v>0.246013164217009</v>
      </c>
      <c r="C374" t="e">
        <v>#N/A</v>
      </c>
      <c r="D374">
        <v>1</v>
      </c>
      <c r="E374">
        <v>4.7</v>
      </c>
      <c r="F374" s="1" t="s">
        <v>40</v>
      </c>
      <c r="G374" t="s">
        <v>35</v>
      </c>
      <c r="H374" t="s">
        <v>36</v>
      </c>
      <c r="I374" t="s">
        <v>398</v>
      </c>
      <c r="J374" t="s">
        <v>399</v>
      </c>
      <c r="K374">
        <v>1</v>
      </c>
      <c r="L374">
        <v>65</v>
      </c>
      <c r="M374" s="1" t="s">
        <v>40</v>
      </c>
      <c r="N374" t="s">
        <v>40</v>
      </c>
      <c r="O374" t="s">
        <v>40</v>
      </c>
      <c r="Q374" t="s">
        <v>40</v>
      </c>
      <c r="R374" t="s">
        <v>40</v>
      </c>
      <c r="T374" t="s">
        <v>40</v>
      </c>
      <c r="U374" t="s">
        <v>40</v>
      </c>
      <c r="V374" t="s">
        <v>40</v>
      </c>
      <c r="X374" t="s">
        <v>40</v>
      </c>
      <c r="Y374" s="1">
        <v>43735</v>
      </c>
      <c r="Z374" t="s">
        <v>40</v>
      </c>
      <c r="AA374" t="s">
        <v>402</v>
      </c>
      <c r="AB374">
        <v>4.5969148940000002</v>
      </c>
      <c r="AC374">
        <v>21.605499999999999</v>
      </c>
      <c r="AD374" s="1">
        <v>43742</v>
      </c>
      <c r="AE374" t="s">
        <v>762</v>
      </c>
      <c r="AF374">
        <v>0</v>
      </c>
      <c r="AG374">
        <v>4</v>
      </c>
      <c r="AH374" t="s">
        <v>402</v>
      </c>
      <c r="AI374">
        <v>8.17</v>
      </c>
      <c r="AJ374" s="1">
        <v>44551</v>
      </c>
      <c r="AK374">
        <v>7730980764</v>
      </c>
      <c r="AL374">
        <v>76544364</v>
      </c>
      <c r="AM374">
        <v>41.68</v>
      </c>
      <c r="AN374">
        <v>58.32</v>
      </c>
      <c r="AO374">
        <v>97.32</v>
      </c>
      <c r="AP374">
        <v>92.98</v>
      </c>
      <c r="AQ374" t="s">
        <v>398</v>
      </c>
      <c r="AR374" t="s">
        <v>46</v>
      </c>
      <c r="AS374">
        <v>-0.486405416465026</v>
      </c>
      <c r="AT374" t="s">
        <v>35</v>
      </c>
      <c r="AU374" t="s">
        <v>35</v>
      </c>
      <c r="AV374" t="s">
        <v>403</v>
      </c>
      <c r="AW374" t="s">
        <v>40</v>
      </c>
      <c r="AX374" t="s">
        <v>40</v>
      </c>
      <c r="AY374" t="s">
        <v>40</v>
      </c>
      <c r="AZ374" t="s">
        <v>40</v>
      </c>
      <c r="BA374" t="s">
        <v>40</v>
      </c>
      <c r="BB374" t="s">
        <v>40</v>
      </c>
      <c r="BC374" t="s">
        <v>40</v>
      </c>
      <c r="BD374" s="1" t="s">
        <v>40</v>
      </c>
      <c r="BE374" s="1" t="s">
        <v>40</v>
      </c>
      <c r="BF374" s="1" t="s">
        <v>40</v>
      </c>
      <c r="BG374" s="1" t="s">
        <v>40</v>
      </c>
      <c r="BH374" t="s">
        <v>40</v>
      </c>
      <c r="BI374" s="1" t="s">
        <v>1120</v>
      </c>
      <c r="BL374">
        <v>1</v>
      </c>
      <c r="BQ374" t="s">
        <v>1174</v>
      </c>
      <c r="BR374" t="s">
        <v>40</v>
      </c>
    </row>
    <row r="375" spans="1:70" x14ac:dyDescent="0.25">
      <c r="A375" t="s">
        <v>763</v>
      </c>
      <c r="B375">
        <v>1.98786138498767E-2</v>
      </c>
      <c r="C375" t="e">
        <v>#N/A</v>
      </c>
      <c r="D375">
        <v>1</v>
      </c>
      <c r="E375">
        <v>3.7</v>
      </c>
      <c r="F375" s="1" t="s">
        <v>40</v>
      </c>
      <c r="G375" t="s">
        <v>35</v>
      </c>
      <c r="H375" t="s">
        <v>36</v>
      </c>
      <c r="I375" t="s">
        <v>398</v>
      </c>
      <c r="J375" t="s">
        <v>399</v>
      </c>
      <c r="K375">
        <v>2</v>
      </c>
      <c r="L375">
        <v>58</v>
      </c>
      <c r="M375" s="1" t="s">
        <v>40</v>
      </c>
      <c r="N375" t="s">
        <v>40</v>
      </c>
      <c r="O375" t="s">
        <v>40</v>
      </c>
      <c r="Q375" t="s">
        <v>40</v>
      </c>
      <c r="R375" t="s">
        <v>40</v>
      </c>
      <c r="T375" t="s">
        <v>40</v>
      </c>
      <c r="U375" t="s">
        <v>40</v>
      </c>
      <c r="V375" t="s">
        <v>40</v>
      </c>
      <c r="X375" t="s">
        <v>40</v>
      </c>
      <c r="Y375" s="1">
        <v>43735</v>
      </c>
      <c r="Z375" t="s">
        <v>40</v>
      </c>
      <c r="AA375" t="s">
        <v>402</v>
      </c>
      <c r="AB375">
        <v>1.2968918920000001</v>
      </c>
      <c r="AC375">
        <v>4.7984999999999998</v>
      </c>
      <c r="AD375" s="1">
        <v>43746</v>
      </c>
      <c r="AE375">
        <v>51</v>
      </c>
      <c r="AF375" t="s">
        <v>522</v>
      </c>
      <c r="AG375">
        <v>4</v>
      </c>
      <c r="AH375" t="s">
        <v>440</v>
      </c>
      <c r="AI375">
        <v>6.01</v>
      </c>
      <c r="AJ375" s="1">
        <v>44510</v>
      </c>
      <c r="AK375">
        <v>10377898268</v>
      </c>
      <c r="AL375">
        <v>102751468</v>
      </c>
      <c r="AM375">
        <v>7.7899999999999997E-2</v>
      </c>
      <c r="AN375">
        <v>41.41</v>
      </c>
      <c r="AO375">
        <v>97.56</v>
      </c>
      <c r="AP375">
        <v>93.74</v>
      </c>
      <c r="AQ375" t="s">
        <v>398</v>
      </c>
      <c r="AR375" t="s">
        <v>53</v>
      </c>
      <c r="AS375">
        <v>-1.6928937681117</v>
      </c>
      <c r="AT375" t="s">
        <v>35</v>
      </c>
      <c r="AU375" t="s">
        <v>35</v>
      </c>
      <c r="AV375" t="s">
        <v>410</v>
      </c>
      <c r="AW375" t="s">
        <v>40</v>
      </c>
      <c r="AX375" t="s">
        <v>40</v>
      </c>
      <c r="AY375" t="s">
        <v>40</v>
      </c>
      <c r="AZ375" t="s">
        <v>40</v>
      </c>
      <c r="BA375" t="s">
        <v>40</v>
      </c>
      <c r="BB375" t="s">
        <v>40</v>
      </c>
      <c r="BC375" t="s">
        <v>40</v>
      </c>
      <c r="BD375" s="1" t="s">
        <v>40</v>
      </c>
      <c r="BE375" s="1" t="s">
        <v>40</v>
      </c>
      <c r="BF375" s="1" t="s">
        <v>40</v>
      </c>
      <c r="BG375" s="1" t="s">
        <v>40</v>
      </c>
      <c r="BH375" t="s">
        <v>40</v>
      </c>
      <c r="BI375" s="1" t="s">
        <v>1120</v>
      </c>
      <c r="BL375">
        <v>1</v>
      </c>
      <c r="BQ375" t="s">
        <v>1174</v>
      </c>
      <c r="BR375" t="s">
        <v>40</v>
      </c>
    </row>
    <row r="376" spans="1:70" x14ac:dyDescent="0.25">
      <c r="A376" t="s">
        <v>764</v>
      </c>
      <c r="B376">
        <v>2.4872227024022001E-3</v>
      </c>
      <c r="C376" t="e">
        <v>#N/A</v>
      </c>
      <c r="D376">
        <v>1</v>
      </c>
      <c r="E376">
        <v>4</v>
      </c>
      <c r="F376" s="1" t="s">
        <v>40</v>
      </c>
      <c r="G376" t="s">
        <v>35</v>
      </c>
      <c r="H376" t="s">
        <v>36</v>
      </c>
      <c r="I376" t="s">
        <v>398</v>
      </c>
      <c r="J376" t="s">
        <v>399</v>
      </c>
      <c r="K376">
        <v>2</v>
      </c>
      <c r="L376">
        <v>50</v>
      </c>
      <c r="M376" s="1" t="s">
        <v>40</v>
      </c>
      <c r="N376" t="s">
        <v>40</v>
      </c>
      <c r="O376" t="s">
        <v>40</v>
      </c>
      <c r="Q376" t="s">
        <v>40</v>
      </c>
      <c r="R376" t="s">
        <v>40</v>
      </c>
      <c r="T376" t="s">
        <v>40</v>
      </c>
      <c r="U376" t="s">
        <v>40</v>
      </c>
      <c r="V376" t="s">
        <v>40</v>
      </c>
      <c r="X376" t="s">
        <v>40</v>
      </c>
      <c r="Y376" s="1">
        <v>43735</v>
      </c>
      <c r="Z376" t="s">
        <v>40</v>
      </c>
      <c r="AA376" t="s">
        <v>402</v>
      </c>
      <c r="AB376">
        <v>7.0149999999999997</v>
      </c>
      <c r="AC376">
        <v>28.06</v>
      </c>
      <c r="AD376" s="1">
        <v>43746</v>
      </c>
      <c r="AE376">
        <v>51</v>
      </c>
      <c r="AF376" t="s">
        <v>556</v>
      </c>
      <c r="AG376">
        <v>4</v>
      </c>
      <c r="AH376" t="s">
        <v>440</v>
      </c>
      <c r="AI376">
        <v>11.96</v>
      </c>
      <c r="AJ376" s="1">
        <v>44510</v>
      </c>
      <c r="AK376">
        <v>8397019204</v>
      </c>
      <c r="AL376">
        <v>83138804</v>
      </c>
      <c r="AM376">
        <v>7.8299999999999995E-2</v>
      </c>
      <c r="AN376">
        <v>41.55</v>
      </c>
      <c r="AO376">
        <v>97.66</v>
      </c>
      <c r="AP376">
        <v>94.11</v>
      </c>
      <c r="AQ376" t="s">
        <v>398</v>
      </c>
      <c r="AR376" t="s">
        <v>53</v>
      </c>
      <c r="AS376">
        <v>-2.6032037942160602</v>
      </c>
      <c r="AT376" t="s">
        <v>35</v>
      </c>
      <c r="AU376" t="s">
        <v>35</v>
      </c>
      <c r="AV376" t="s">
        <v>410</v>
      </c>
      <c r="AW376" t="s">
        <v>40</v>
      </c>
      <c r="AX376" t="s">
        <v>40</v>
      </c>
      <c r="AY376" t="s">
        <v>40</v>
      </c>
      <c r="AZ376" t="s">
        <v>40</v>
      </c>
      <c r="BA376" t="s">
        <v>40</v>
      </c>
      <c r="BB376" t="s">
        <v>40</v>
      </c>
      <c r="BC376" t="s">
        <v>40</v>
      </c>
      <c r="BD376" s="1" t="s">
        <v>40</v>
      </c>
      <c r="BE376" s="1" t="s">
        <v>40</v>
      </c>
      <c r="BF376" s="1" t="s">
        <v>40</v>
      </c>
      <c r="BG376" s="1" t="s">
        <v>40</v>
      </c>
      <c r="BH376" t="s">
        <v>40</v>
      </c>
      <c r="BI376" s="1" t="s">
        <v>1120</v>
      </c>
      <c r="BL376">
        <v>1</v>
      </c>
      <c r="BQ376" t="s">
        <v>1174</v>
      </c>
      <c r="BR376" t="s">
        <v>40</v>
      </c>
    </row>
    <row r="377" spans="1:70" x14ac:dyDescent="0.25">
      <c r="A377" t="s">
        <v>765</v>
      </c>
      <c r="B377">
        <v>2.7997590905703001E-3</v>
      </c>
      <c r="C377" t="e">
        <v>#N/A</v>
      </c>
      <c r="D377">
        <v>1</v>
      </c>
      <c r="E377">
        <v>4.2</v>
      </c>
      <c r="F377" s="1" t="s">
        <v>40</v>
      </c>
      <c r="G377" t="s">
        <v>35</v>
      </c>
      <c r="H377" t="s">
        <v>36</v>
      </c>
      <c r="I377" t="s">
        <v>398</v>
      </c>
      <c r="J377" t="s">
        <v>399</v>
      </c>
      <c r="K377">
        <v>2</v>
      </c>
      <c r="L377">
        <v>70</v>
      </c>
      <c r="M377" s="1" t="s">
        <v>40</v>
      </c>
      <c r="N377" t="s">
        <v>40</v>
      </c>
      <c r="O377" t="s">
        <v>40</v>
      </c>
      <c r="Q377" t="s">
        <v>40</v>
      </c>
      <c r="R377" t="s">
        <v>40</v>
      </c>
      <c r="T377" t="s">
        <v>40</v>
      </c>
      <c r="U377" t="s">
        <v>40</v>
      </c>
      <c r="V377" t="s">
        <v>40</v>
      </c>
      <c r="X377" t="s">
        <v>40</v>
      </c>
      <c r="Y377" s="1">
        <v>43738</v>
      </c>
      <c r="Z377" t="s">
        <v>40</v>
      </c>
      <c r="AA377" t="s">
        <v>444</v>
      </c>
      <c r="AB377">
        <v>17.180119049999998</v>
      </c>
      <c r="AC377">
        <v>72.156499999999994</v>
      </c>
      <c r="AD377" s="1">
        <v>43746</v>
      </c>
      <c r="AE377">
        <v>51</v>
      </c>
      <c r="AF377" t="s">
        <v>558</v>
      </c>
      <c r="AG377">
        <v>4</v>
      </c>
      <c r="AH377" t="s">
        <v>440</v>
      </c>
      <c r="AI377">
        <v>27.03</v>
      </c>
      <c r="AJ377" s="1">
        <v>44510</v>
      </c>
      <c r="AK377">
        <v>8772157040</v>
      </c>
      <c r="AL377">
        <v>86853040</v>
      </c>
      <c r="AM377">
        <v>7.8E-2</v>
      </c>
      <c r="AN377">
        <v>40.700000000000003</v>
      </c>
      <c r="AO377">
        <v>97.65</v>
      </c>
      <c r="AP377">
        <v>93.93</v>
      </c>
      <c r="AQ377" t="s">
        <v>398</v>
      </c>
      <c r="AR377" t="s">
        <v>53</v>
      </c>
      <c r="AS377">
        <v>-2.5516617113150399</v>
      </c>
      <c r="AT377" t="s">
        <v>35</v>
      </c>
      <c r="AU377" t="s">
        <v>35</v>
      </c>
      <c r="AV377" t="s">
        <v>410</v>
      </c>
      <c r="AW377" t="s">
        <v>40</v>
      </c>
      <c r="AX377" t="s">
        <v>40</v>
      </c>
      <c r="AY377" t="s">
        <v>40</v>
      </c>
      <c r="AZ377" t="s">
        <v>40</v>
      </c>
      <c r="BA377" t="s">
        <v>40</v>
      </c>
      <c r="BB377" t="s">
        <v>40</v>
      </c>
      <c r="BC377" t="s">
        <v>40</v>
      </c>
      <c r="BD377" s="1" t="s">
        <v>40</v>
      </c>
      <c r="BE377" s="1" t="s">
        <v>40</v>
      </c>
      <c r="BF377" s="1" t="s">
        <v>40</v>
      </c>
      <c r="BG377" s="1" t="s">
        <v>40</v>
      </c>
      <c r="BH377" t="s">
        <v>40</v>
      </c>
      <c r="BI377" s="1" t="s">
        <v>1120</v>
      </c>
      <c r="BL377">
        <v>1</v>
      </c>
      <c r="BQ377" t="s">
        <v>1174</v>
      </c>
      <c r="BR377" t="s">
        <v>40</v>
      </c>
    </row>
    <row r="378" spans="1:70" x14ac:dyDescent="0.25">
      <c r="A378" t="s">
        <v>766</v>
      </c>
      <c r="B378">
        <v>4.6348086656068602E-3</v>
      </c>
      <c r="C378" t="e">
        <v>#N/A</v>
      </c>
      <c r="D378">
        <v>1</v>
      </c>
      <c r="E378">
        <v>1.4</v>
      </c>
      <c r="F378" s="1" t="s">
        <v>40</v>
      </c>
      <c r="G378" t="s">
        <v>35</v>
      </c>
      <c r="H378" t="s">
        <v>36</v>
      </c>
      <c r="I378" t="s">
        <v>398</v>
      </c>
      <c r="J378" t="s">
        <v>399</v>
      </c>
      <c r="K378">
        <v>2</v>
      </c>
      <c r="L378">
        <v>62</v>
      </c>
      <c r="M378" s="1" t="s">
        <v>40</v>
      </c>
      <c r="N378" t="s">
        <v>40</v>
      </c>
      <c r="O378" t="s">
        <v>40</v>
      </c>
      <c r="Q378" t="s">
        <v>40</v>
      </c>
      <c r="R378" t="s">
        <v>40</v>
      </c>
      <c r="T378" t="s">
        <v>40</v>
      </c>
      <c r="U378" t="s">
        <v>40</v>
      </c>
      <c r="V378" t="s">
        <v>40</v>
      </c>
      <c r="X378" t="s">
        <v>40</v>
      </c>
      <c r="Y378" s="1">
        <v>43738</v>
      </c>
      <c r="Z378" t="s">
        <v>40</v>
      </c>
      <c r="AA378" t="s">
        <v>444</v>
      </c>
      <c r="AB378">
        <v>5.0064285709999998</v>
      </c>
      <c r="AC378">
        <v>7.0090000000000003</v>
      </c>
      <c r="AD378" s="1">
        <v>43752</v>
      </c>
      <c r="AE378">
        <v>52</v>
      </c>
      <c r="AF378" t="s">
        <v>591</v>
      </c>
      <c r="AG378">
        <v>4</v>
      </c>
      <c r="AH378" t="s">
        <v>440</v>
      </c>
      <c r="AI378">
        <v>5.95</v>
      </c>
      <c r="AJ378" s="1">
        <v>44510</v>
      </c>
      <c r="AK378">
        <v>7202831564</v>
      </c>
      <c r="AL378">
        <v>71315164</v>
      </c>
      <c r="AM378">
        <v>7.6999999999999999E-2</v>
      </c>
      <c r="AN378">
        <v>43.18</v>
      </c>
      <c r="AO378">
        <v>97.18</v>
      </c>
      <c r="AP378">
        <v>93.37</v>
      </c>
      <c r="AQ378" t="s">
        <v>398</v>
      </c>
      <c r="AR378" t="s">
        <v>53</v>
      </c>
      <c r="AS378">
        <v>-2.33195063878554</v>
      </c>
      <c r="AT378" t="s">
        <v>35</v>
      </c>
      <c r="AU378" t="s">
        <v>35</v>
      </c>
      <c r="AV378" t="s">
        <v>410</v>
      </c>
      <c r="AW378" t="s">
        <v>40</v>
      </c>
      <c r="AX378" t="s">
        <v>40</v>
      </c>
      <c r="AY378" t="s">
        <v>40</v>
      </c>
      <c r="AZ378" t="s">
        <v>40</v>
      </c>
      <c r="BA378" t="s">
        <v>40</v>
      </c>
      <c r="BB378" t="s">
        <v>40</v>
      </c>
      <c r="BC378" t="s">
        <v>40</v>
      </c>
      <c r="BD378" s="1" t="s">
        <v>40</v>
      </c>
      <c r="BE378" s="1" t="s">
        <v>40</v>
      </c>
      <c r="BF378" s="1" t="s">
        <v>40</v>
      </c>
      <c r="BG378" s="1" t="s">
        <v>40</v>
      </c>
      <c r="BH378" t="s">
        <v>40</v>
      </c>
      <c r="BI378" s="1" t="s">
        <v>1120</v>
      </c>
      <c r="BL378">
        <v>1</v>
      </c>
      <c r="BQ378" t="s">
        <v>1174</v>
      </c>
      <c r="BR378" t="s">
        <v>40</v>
      </c>
    </row>
    <row r="379" spans="1:70" x14ac:dyDescent="0.25">
      <c r="A379" t="s">
        <v>767</v>
      </c>
      <c r="B379">
        <v>4.8402027249771504E-3</v>
      </c>
      <c r="C379" t="e">
        <v>#N/A</v>
      </c>
      <c r="D379">
        <v>1</v>
      </c>
      <c r="E379">
        <v>1.9</v>
      </c>
      <c r="F379" s="1" t="s">
        <v>40</v>
      </c>
      <c r="G379" t="s">
        <v>35</v>
      </c>
      <c r="H379" t="s">
        <v>36</v>
      </c>
      <c r="I379" t="s">
        <v>398</v>
      </c>
      <c r="J379" t="s">
        <v>399</v>
      </c>
      <c r="K379">
        <v>1</v>
      </c>
      <c r="L379">
        <v>53</v>
      </c>
      <c r="M379" s="1" t="s">
        <v>40</v>
      </c>
      <c r="N379" t="s">
        <v>40</v>
      </c>
      <c r="O379" t="s">
        <v>40</v>
      </c>
      <c r="Q379" t="s">
        <v>40</v>
      </c>
      <c r="R379" t="s">
        <v>40</v>
      </c>
      <c r="T379" t="s">
        <v>40</v>
      </c>
      <c r="U379" t="s">
        <v>40</v>
      </c>
      <c r="V379" t="s">
        <v>40</v>
      </c>
      <c r="X379" t="s">
        <v>40</v>
      </c>
      <c r="Y379" s="1">
        <v>43738</v>
      </c>
      <c r="Z379" t="s">
        <v>40</v>
      </c>
      <c r="AA379" t="s">
        <v>444</v>
      </c>
      <c r="AB379">
        <v>5.8550000000000004</v>
      </c>
      <c r="AC379">
        <v>11.124499999999999</v>
      </c>
      <c r="AD379" s="1">
        <v>43752</v>
      </c>
      <c r="AE379">
        <v>52</v>
      </c>
      <c r="AF379" t="s">
        <v>500</v>
      </c>
      <c r="AG379">
        <v>4</v>
      </c>
      <c r="AH379" t="s">
        <v>440</v>
      </c>
      <c r="AI379">
        <v>10.17</v>
      </c>
      <c r="AJ379" s="1">
        <v>44510</v>
      </c>
      <c r="AK379">
        <v>7403262226</v>
      </c>
      <c r="AL379">
        <v>73299626</v>
      </c>
      <c r="AM379">
        <v>2.2000000000000001E-3</v>
      </c>
      <c r="AN379">
        <v>42.84</v>
      </c>
      <c r="AO379">
        <v>97.16</v>
      </c>
      <c r="AP379">
        <v>93.32</v>
      </c>
      <c r="AQ379" t="s">
        <v>398</v>
      </c>
      <c r="AR379" t="s">
        <v>46</v>
      </c>
      <c r="AS379">
        <v>-2.31302927113004</v>
      </c>
      <c r="AT379" t="s">
        <v>35</v>
      </c>
      <c r="AU379" t="s">
        <v>35</v>
      </c>
      <c r="AV379" t="s">
        <v>403</v>
      </c>
      <c r="AW379" t="s">
        <v>40</v>
      </c>
      <c r="AX379" t="s">
        <v>40</v>
      </c>
      <c r="AY379" t="s">
        <v>40</v>
      </c>
      <c r="AZ379" t="s">
        <v>40</v>
      </c>
      <c r="BA379" t="s">
        <v>40</v>
      </c>
      <c r="BB379" t="s">
        <v>40</v>
      </c>
      <c r="BC379" t="s">
        <v>40</v>
      </c>
      <c r="BD379" s="1" t="s">
        <v>40</v>
      </c>
      <c r="BE379" s="1" t="s">
        <v>40</v>
      </c>
      <c r="BF379" s="1" t="s">
        <v>40</v>
      </c>
      <c r="BG379" s="1" t="s">
        <v>40</v>
      </c>
      <c r="BH379" t="s">
        <v>40</v>
      </c>
      <c r="BI379" s="1" t="s">
        <v>1120</v>
      </c>
      <c r="BL379">
        <v>1</v>
      </c>
      <c r="BQ379" t="s">
        <v>1174</v>
      </c>
      <c r="BR379" t="s">
        <v>40</v>
      </c>
    </row>
    <row r="380" spans="1:70" x14ac:dyDescent="0.25">
      <c r="A380" t="s">
        <v>768</v>
      </c>
      <c r="B380">
        <v>1.3497851106165199E-3</v>
      </c>
      <c r="C380" t="e">
        <v>#N/A</v>
      </c>
      <c r="D380">
        <v>1</v>
      </c>
      <c r="E380">
        <v>2.1</v>
      </c>
      <c r="F380" s="1" t="s">
        <v>40</v>
      </c>
      <c r="G380" t="s">
        <v>35</v>
      </c>
      <c r="H380" t="s">
        <v>36</v>
      </c>
      <c r="I380" t="s">
        <v>398</v>
      </c>
      <c r="J380" t="s">
        <v>399</v>
      </c>
      <c r="K380">
        <v>1</v>
      </c>
      <c r="L380">
        <v>51</v>
      </c>
      <c r="M380" s="1" t="s">
        <v>40</v>
      </c>
      <c r="N380" t="s">
        <v>40</v>
      </c>
      <c r="O380" t="s">
        <v>40</v>
      </c>
      <c r="Q380" t="s">
        <v>40</v>
      </c>
      <c r="R380" t="s">
        <v>40</v>
      </c>
      <c r="T380" t="s">
        <v>40</v>
      </c>
      <c r="U380" t="s">
        <v>40</v>
      </c>
      <c r="V380" t="s">
        <v>40</v>
      </c>
      <c r="X380" t="s">
        <v>40</v>
      </c>
      <c r="Y380" s="1">
        <v>43738</v>
      </c>
      <c r="Z380" t="s">
        <v>40</v>
      </c>
      <c r="AA380" t="s">
        <v>444</v>
      </c>
      <c r="AB380">
        <v>3.3340476190000001</v>
      </c>
      <c r="AC380">
        <v>7.0015000000000001</v>
      </c>
      <c r="AD380" s="1">
        <v>43752</v>
      </c>
      <c r="AE380">
        <v>52</v>
      </c>
      <c r="AF380" t="s">
        <v>524</v>
      </c>
      <c r="AG380">
        <v>4</v>
      </c>
      <c r="AH380" t="s">
        <v>440</v>
      </c>
      <c r="AI380">
        <v>5.44</v>
      </c>
      <c r="AJ380" s="1">
        <v>44510</v>
      </c>
      <c r="AK380">
        <v>8213116182</v>
      </c>
      <c r="AL380">
        <v>81317982</v>
      </c>
      <c r="AM380">
        <v>2.2000000000000001E-3</v>
      </c>
      <c r="AN380">
        <v>41.77</v>
      </c>
      <c r="AO380">
        <v>97.1</v>
      </c>
      <c r="AP380">
        <v>93.08</v>
      </c>
      <c r="AQ380" t="s">
        <v>398</v>
      </c>
      <c r="AR380" t="s">
        <v>46</v>
      </c>
      <c r="AS380">
        <v>-2.8691487666331899</v>
      </c>
      <c r="AT380" t="s">
        <v>35</v>
      </c>
      <c r="AU380" t="s">
        <v>35</v>
      </c>
      <c r="AV380" t="s">
        <v>403</v>
      </c>
      <c r="AW380" t="s">
        <v>40</v>
      </c>
      <c r="AX380" t="s">
        <v>40</v>
      </c>
      <c r="AY380" t="s">
        <v>40</v>
      </c>
      <c r="AZ380" t="s">
        <v>40</v>
      </c>
      <c r="BA380" t="s">
        <v>40</v>
      </c>
      <c r="BB380" t="s">
        <v>40</v>
      </c>
      <c r="BC380" t="s">
        <v>40</v>
      </c>
      <c r="BD380" s="1" t="s">
        <v>40</v>
      </c>
      <c r="BE380" s="1" t="s">
        <v>40</v>
      </c>
      <c r="BF380" s="1" t="s">
        <v>40</v>
      </c>
      <c r="BG380" s="1" t="s">
        <v>40</v>
      </c>
      <c r="BH380" t="s">
        <v>40</v>
      </c>
      <c r="BI380" s="1" t="s">
        <v>1120</v>
      </c>
      <c r="BL380">
        <v>1</v>
      </c>
      <c r="BQ380" t="s">
        <v>1174</v>
      </c>
      <c r="BR380" t="s">
        <v>40</v>
      </c>
    </row>
    <row r="381" spans="1:70" x14ac:dyDescent="0.25">
      <c r="A381" t="s">
        <v>769</v>
      </c>
      <c r="B381">
        <v>2.67303619002685E-2</v>
      </c>
      <c r="C381" t="e">
        <v>#N/A</v>
      </c>
      <c r="D381">
        <v>1</v>
      </c>
      <c r="E381">
        <v>2.5</v>
      </c>
      <c r="F381" s="1" t="s">
        <v>40</v>
      </c>
      <c r="G381" t="s">
        <v>35</v>
      </c>
      <c r="H381" t="s">
        <v>36</v>
      </c>
      <c r="I381" t="s">
        <v>398</v>
      </c>
      <c r="J381" t="s">
        <v>399</v>
      </c>
      <c r="K381">
        <v>1</v>
      </c>
      <c r="L381">
        <v>55</v>
      </c>
      <c r="M381" s="1" t="s">
        <v>40</v>
      </c>
      <c r="N381" t="s">
        <v>40</v>
      </c>
      <c r="O381" t="s">
        <v>40</v>
      </c>
      <c r="Q381" t="s">
        <v>40</v>
      </c>
      <c r="R381" t="s">
        <v>40</v>
      </c>
      <c r="T381" t="s">
        <v>40</v>
      </c>
      <c r="U381" t="s">
        <v>40</v>
      </c>
      <c r="V381" t="s">
        <v>40</v>
      </c>
      <c r="X381" t="s">
        <v>40</v>
      </c>
      <c r="Y381" s="1">
        <v>43738</v>
      </c>
      <c r="Z381" t="s">
        <v>40</v>
      </c>
      <c r="AA381" t="s">
        <v>444</v>
      </c>
      <c r="AB381">
        <v>4.7472000000000003</v>
      </c>
      <c r="AC381">
        <v>11.868</v>
      </c>
      <c r="AD381" s="1">
        <v>43754</v>
      </c>
      <c r="AE381">
        <v>54</v>
      </c>
      <c r="AF381" t="s">
        <v>620</v>
      </c>
      <c r="AG381">
        <v>4</v>
      </c>
      <c r="AH381" t="s">
        <v>440</v>
      </c>
      <c r="AI381">
        <v>11.03</v>
      </c>
      <c r="AJ381" s="1">
        <v>44510</v>
      </c>
      <c r="AK381">
        <v>11678856038</v>
      </c>
      <c r="AL381">
        <v>115632238</v>
      </c>
      <c r="AM381">
        <v>2.3999999999999998E-3</v>
      </c>
      <c r="AN381">
        <v>42.32</v>
      </c>
      <c r="AO381">
        <v>96.34</v>
      </c>
      <c r="AP381">
        <v>92.02</v>
      </c>
      <c r="AQ381" t="s">
        <v>398</v>
      </c>
      <c r="AR381" t="s">
        <v>46</v>
      </c>
      <c r="AS381">
        <v>-1.5612283367587301</v>
      </c>
      <c r="AT381" t="s">
        <v>35</v>
      </c>
      <c r="AU381" t="s">
        <v>35</v>
      </c>
      <c r="AV381" t="s">
        <v>403</v>
      </c>
      <c r="AW381" t="s">
        <v>40</v>
      </c>
      <c r="AX381" t="s">
        <v>40</v>
      </c>
      <c r="AY381" t="s">
        <v>40</v>
      </c>
      <c r="AZ381" t="s">
        <v>40</v>
      </c>
      <c r="BA381" t="s">
        <v>40</v>
      </c>
      <c r="BB381" t="s">
        <v>40</v>
      </c>
      <c r="BC381" t="s">
        <v>40</v>
      </c>
      <c r="BD381" s="1" t="s">
        <v>40</v>
      </c>
      <c r="BE381" s="1" t="s">
        <v>40</v>
      </c>
      <c r="BF381" s="1" t="s">
        <v>40</v>
      </c>
      <c r="BG381" s="1" t="s">
        <v>40</v>
      </c>
      <c r="BH381" t="s">
        <v>40</v>
      </c>
      <c r="BI381" s="1" t="s">
        <v>1120</v>
      </c>
      <c r="BL381">
        <v>1</v>
      </c>
      <c r="BQ381" t="s">
        <v>1174</v>
      </c>
      <c r="BR381" t="s">
        <v>40</v>
      </c>
    </row>
    <row r="382" spans="1:70" x14ac:dyDescent="0.25">
      <c r="A382" t="s">
        <v>770</v>
      </c>
      <c r="B382">
        <v>7.3259909809804097E-2</v>
      </c>
      <c r="C382" t="e">
        <v>#N/A</v>
      </c>
      <c r="D382">
        <v>1</v>
      </c>
      <c r="E382">
        <v>4</v>
      </c>
      <c r="F382" s="1" t="s">
        <v>40</v>
      </c>
      <c r="G382" t="s">
        <v>35</v>
      </c>
      <c r="H382" t="s">
        <v>36</v>
      </c>
      <c r="I382" t="s">
        <v>398</v>
      </c>
      <c r="J382" t="s">
        <v>399</v>
      </c>
      <c r="K382">
        <v>2</v>
      </c>
      <c r="L382">
        <v>60</v>
      </c>
      <c r="M382" s="1" t="s">
        <v>40</v>
      </c>
      <c r="N382" t="s">
        <v>40</v>
      </c>
      <c r="O382" t="s">
        <v>40</v>
      </c>
      <c r="Q382" t="s">
        <v>40</v>
      </c>
      <c r="R382" t="s">
        <v>40</v>
      </c>
      <c r="T382" t="s">
        <v>40</v>
      </c>
      <c r="U382" t="s">
        <v>40</v>
      </c>
      <c r="V382" t="s">
        <v>40</v>
      </c>
      <c r="X382" t="s">
        <v>40</v>
      </c>
      <c r="Y382" s="1">
        <v>43738</v>
      </c>
      <c r="Z382" t="s">
        <v>40</v>
      </c>
      <c r="AA382" t="s">
        <v>444</v>
      </c>
      <c r="AB382">
        <v>3.4453749999999999</v>
      </c>
      <c r="AC382">
        <v>13.781499999999999</v>
      </c>
      <c r="AD382" s="1">
        <v>43754</v>
      </c>
      <c r="AE382">
        <v>54</v>
      </c>
      <c r="AF382" t="s">
        <v>416</v>
      </c>
      <c r="AG382">
        <v>4</v>
      </c>
      <c r="AH382" t="s">
        <v>440</v>
      </c>
      <c r="AI382">
        <v>7.84</v>
      </c>
      <c r="AJ382" s="1">
        <v>44510</v>
      </c>
      <c r="AK382">
        <v>12163057714</v>
      </c>
      <c r="AL382">
        <v>120426314</v>
      </c>
      <c r="AM382">
        <v>2.3E-3</v>
      </c>
      <c r="AN382">
        <v>41.69</v>
      </c>
      <c r="AO382">
        <v>97.07</v>
      </c>
      <c r="AP382">
        <v>92.98</v>
      </c>
      <c r="AQ382" t="s">
        <v>398</v>
      </c>
      <c r="AR382" t="s">
        <v>53</v>
      </c>
      <c r="AS382">
        <v>-1.1020915710627199</v>
      </c>
      <c r="AT382" t="s">
        <v>35</v>
      </c>
      <c r="AU382" t="s">
        <v>35</v>
      </c>
      <c r="AV382" t="s">
        <v>410</v>
      </c>
      <c r="AW382" t="s">
        <v>40</v>
      </c>
      <c r="AX382" t="s">
        <v>40</v>
      </c>
      <c r="AY382" t="s">
        <v>40</v>
      </c>
      <c r="AZ382" t="s">
        <v>40</v>
      </c>
      <c r="BA382" t="s">
        <v>40</v>
      </c>
      <c r="BB382" t="s">
        <v>40</v>
      </c>
      <c r="BC382" t="s">
        <v>40</v>
      </c>
      <c r="BD382" s="1" t="s">
        <v>40</v>
      </c>
      <c r="BE382" s="1" t="s">
        <v>40</v>
      </c>
      <c r="BF382" s="1" t="s">
        <v>40</v>
      </c>
      <c r="BG382" s="1" t="s">
        <v>40</v>
      </c>
      <c r="BH382" t="s">
        <v>40</v>
      </c>
      <c r="BI382" s="1" t="s">
        <v>1120</v>
      </c>
      <c r="BL382">
        <v>1</v>
      </c>
      <c r="BQ382" t="s">
        <v>1174</v>
      </c>
      <c r="BR382" t="s">
        <v>40</v>
      </c>
    </row>
    <row r="383" spans="1:70" x14ac:dyDescent="0.25">
      <c r="A383" t="s">
        <v>771</v>
      </c>
      <c r="B383">
        <v>7.2150013052749897E-3</v>
      </c>
      <c r="C383" t="e">
        <v>#N/A</v>
      </c>
      <c r="D383">
        <v>1</v>
      </c>
      <c r="E383">
        <v>3.4</v>
      </c>
      <c r="F383" s="1" t="s">
        <v>40</v>
      </c>
      <c r="G383" t="s">
        <v>35</v>
      </c>
      <c r="H383" t="s">
        <v>36</v>
      </c>
      <c r="I383" t="s">
        <v>398</v>
      </c>
      <c r="J383" t="s">
        <v>399</v>
      </c>
      <c r="K383">
        <v>2</v>
      </c>
      <c r="L383">
        <v>51</v>
      </c>
      <c r="M383" s="1" t="s">
        <v>40</v>
      </c>
      <c r="N383" t="s">
        <v>40</v>
      </c>
      <c r="O383" t="s">
        <v>40</v>
      </c>
      <c r="Q383" t="s">
        <v>40</v>
      </c>
      <c r="R383" t="s">
        <v>40</v>
      </c>
      <c r="T383" t="s">
        <v>40</v>
      </c>
      <c r="U383" t="s">
        <v>40</v>
      </c>
      <c r="V383" t="s">
        <v>40</v>
      </c>
      <c r="X383" t="s">
        <v>40</v>
      </c>
      <c r="Y383" s="1">
        <v>43738</v>
      </c>
      <c r="Z383" t="s">
        <v>40</v>
      </c>
      <c r="AA383" t="s">
        <v>444</v>
      </c>
      <c r="AB383">
        <v>5.1244117649999996</v>
      </c>
      <c r="AC383">
        <v>17.422999999999998</v>
      </c>
      <c r="AD383" s="1">
        <v>43754</v>
      </c>
      <c r="AE383">
        <v>54</v>
      </c>
      <c r="AF383" t="s">
        <v>418</v>
      </c>
      <c r="AG383">
        <v>4</v>
      </c>
      <c r="AH383" t="s">
        <v>440</v>
      </c>
      <c r="AI383">
        <v>15.46</v>
      </c>
      <c r="AJ383" s="1">
        <v>44510</v>
      </c>
      <c r="AK383">
        <v>8771958474</v>
      </c>
      <c r="AL383">
        <v>86851074</v>
      </c>
      <c r="AM383">
        <v>2.3E-3</v>
      </c>
      <c r="AN383">
        <v>42.33</v>
      </c>
      <c r="AO383">
        <v>97.25</v>
      </c>
      <c r="AP383">
        <v>93.42</v>
      </c>
      <c r="AQ383" t="s">
        <v>398</v>
      </c>
      <c r="AR383" t="s">
        <v>53</v>
      </c>
      <c r="AS383">
        <v>-2.1386187922106301</v>
      </c>
      <c r="AT383" t="s">
        <v>35</v>
      </c>
      <c r="AU383" t="s">
        <v>35</v>
      </c>
      <c r="AV383" t="s">
        <v>410</v>
      </c>
      <c r="AW383" t="s">
        <v>40</v>
      </c>
      <c r="AX383" t="s">
        <v>40</v>
      </c>
      <c r="AY383" t="s">
        <v>40</v>
      </c>
      <c r="AZ383" t="s">
        <v>40</v>
      </c>
      <c r="BA383" t="s">
        <v>40</v>
      </c>
      <c r="BB383" t="s">
        <v>40</v>
      </c>
      <c r="BC383" t="s">
        <v>40</v>
      </c>
      <c r="BD383" s="1" t="s">
        <v>40</v>
      </c>
      <c r="BE383" s="1" t="s">
        <v>40</v>
      </c>
      <c r="BF383" s="1" t="s">
        <v>40</v>
      </c>
      <c r="BG383" s="1" t="s">
        <v>40</v>
      </c>
      <c r="BH383" t="s">
        <v>40</v>
      </c>
      <c r="BI383" s="1" t="s">
        <v>1120</v>
      </c>
      <c r="BL383">
        <v>1</v>
      </c>
      <c r="BQ383" t="s">
        <v>1174</v>
      </c>
      <c r="BR383" t="s">
        <v>40</v>
      </c>
    </row>
    <row r="384" spans="1:70" x14ac:dyDescent="0.25">
      <c r="A384" t="s">
        <v>772</v>
      </c>
      <c r="B384">
        <v>8.0656457628428893E-3</v>
      </c>
      <c r="C384" t="e">
        <v>#N/A</v>
      </c>
      <c r="D384">
        <v>1</v>
      </c>
      <c r="E384">
        <v>4.3</v>
      </c>
      <c r="F384" s="1" t="s">
        <v>40</v>
      </c>
      <c r="G384" t="s">
        <v>35</v>
      </c>
      <c r="H384" t="s">
        <v>36</v>
      </c>
      <c r="I384" t="s">
        <v>398</v>
      </c>
      <c r="J384" t="s">
        <v>399</v>
      </c>
      <c r="K384">
        <v>1</v>
      </c>
      <c r="L384">
        <v>67</v>
      </c>
      <c r="M384" s="1" t="s">
        <v>40</v>
      </c>
      <c r="N384" t="s">
        <v>40</v>
      </c>
      <c r="O384" t="s">
        <v>40</v>
      </c>
      <c r="Q384" t="s">
        <v>40</v>
      </c>
      <c r="R384" t="s">
        <v>40</v>
      </c>
      <c r="T384" t="s">
        <v>40</v>
      </c>
      <c r="U384" t="s">
        <v>40</v>
      </c>
      <c r="V384" t="s">
        <v>40</v>
      </c>
      <c r="X384" t="s">
        <v>40</v>
      </c>
      <c r="Y384" s="1">
        <v>43738</v>
      </c>
      <c r="Z384" t="s">
        <v>40</v>
      </c>
      <c r="AA384" t="s">
        <v>444</v>
      </c>
      <c r="AB384">
        <v>8.0639534879999992</v>
      </c>
      <c r="AC384">
        <v>34.674999999999997</v>
      </c>
      <c r="AD384" s="1">
        <v>43759</v>
      </c>
      <c r="AE384">
        <v>57</v>
      </c>
      <c r="AF384" t="s">
        <v>685</v>
      </c>
      <c r="AG384">
        <v>4</v>
      </c>
      <c r="AH384" t="s">
        <v>440</v>
      </c>
      <c r="AI384">
        <v>20.2</v>
      </c>
      <c r="AJ384" s="1">
        <v>44510</v>
      </c>
      <c r="AK384">
        <v>11307883846</v>
      </c>
      <c r="AL384">
        <v>111959246</v>
      </c>
      <c r="AM384">
        <v>2.3E-3</v>
      </c>
      <c r="AN384">
        <v>41.43</v>
      </c>
      <c r="AO384">
        <v>97.79</v>
      </c>
      <c r="AP384">
        <v>94.11</v>
      </c>
      <c r="AQ384" t="s">
        <v>398</v>
      </c>
      <c r="AR384" t="s">
        <v>46</v>
      </c>
      <c r="AS384">
        <v>-2.0898437874944502</v>
      </c>
      <c r="AT384" t="s">
        <v>35</v>
      </c>
      <c r="AU384" t="s">
        <v>35</v>
      </c>
      <c r="AV384" t="s">
        <v>403</v>
      </c>
      <c r="AW384" t="s">
        <v>40</v>
      </c>
      <c r="AX384" t="s">
        <v>40</v>
      </c>
      <c r="AY384" t="s">
        <v>40</v>
      </c>
      <c r="AZ384" t="s">
        <v>40</v>
      </c>
      <c r="BA384" t="s">
        <v>40</v>
      </c>
      <c r="BB384" t="s">
        <v>40</v>
      </c>
      <c r="BC384" t="s">
        <v>40</v>
      </c>
      <c r="BD384" s="1" t="s">
        <v>40</v>
      </c>
      <c r="BE384" s="1" t="s">
        <v>40</v>
      </c>
      <c r="BF384" s="1" t="s">
        <v>40</v>
      </c>
      <c r="BG384" s="1" t="s">
        <v>40</v>
      </c>
      <c r="BH384" t="s">
        <v>40</v>
      </c>
      <c r="BI384" s="1" t="s">
        <v>1120</v>
      </c>
      <c r="BL384">
        <v>1</v>
      </c>
      <c r="BQ384" t="s">
        <v>1174</v>
      </c>
      <c r="BR384" t="s">
        <v>40</v>
      </c>
    </row>
    <row r="385" spans="1:70" x14ac:dyDescent="0.25">
      <c r="A385" t="s">
        <v>773</v>
      </c>
      <c r="B385">
        <v>1.45820911363792E-2</v>
      </c>
      <c r="C385" t="e">
        <v>#N/A</v>
      </c>
      <c r="D385">
        <v>1</v>
      </c>
      <c r="E385">
        <v>3.6</v>
      </c>
      <c r="F385" s="1" t="s">
        <v>40</v>
      </c>
      <c r="G385" t="s">
        <v>35</v>
      </c>
      <c r="H385" t="s">
        <v>36</v>
      </c>
      <c r="I385" t="s">
        <v>398</v>
      </c>
      <c r="J385" t="s">
        <v>399</v>
      </c>
      <c r="K385">
        <v>1</v>
      </c>
      <c r="L385">
        <v>58</v>
      </c>
      <c r="M385" s="1" t="s">
        <v>40</v>
      </c>
      <c r="N385" t="s">
        <v>40</v>
      </c>
      <c r="O385" t="s">
        <v>40</v>
      </c>
      <c r="Q385" t="s">
        <v>40</v>
      </c>
      <c r="R385" t="s">
        <v>40</v>
      </c>
      <c r="T385" t="s">
        <v>40</v>
      </c>
      <c r="U385" t="s">
        <v>40</v>
      </c>
      <c r="V385" t="s">
        <v>40</v>
      </c>
      <c r="X385" t="s">
        <v>40</v>
      </c>
      <c r="Y385" s="1">
        <v>43738</v>
      </c>
      <c r="Z385" t="s">
        <v>40</v>
      </c>
      <c r="AA385" t="s">
        <v>444</v>
      </c>
      <c r="AB385">
        <v>5.3622222219999998</v>
      </c>
      <c r="AC385">
        <v>19.303999999999998</v>
      </c>
      <c r="AD385" s="1">
        <v>43759</v>
      </c>
      <c r="AE385">
        <v>57</v>
      </c>
      <c r="AF385" t="s">
        <v>687</v>
      </c>
      <c r="AG385">
        <v>4</v>
      </c>
      <c r="AH385" t="s">
        <v>440</v>
      </c>
      <c r="AI385">
        <v>23.4</v>
      </c>
      <c r="AJ385" s="1">
        <v>44510</v>
      </c>
      <c r="AK385">
        <v>9814777616</v>
      </c>
      <c r="AL385">
        <v>97176016</v>
      </c>
      <c r="AM385">
        <v>2.2000000000000001E-3</v>
      </c>
      <c r="AN385">
        <v>41.5</v>
      </c>
      <c r="AO385">
        <v>97.43</v>
      </c>
      <c r="AP385">
        <v>93.5</v>
      </c>
      <c r="AQ385" t="s">
        <v>398</v>
      </c>
      <c r="AR385" t="s">
        <v>46</v>
      </c>
      <c r="AS385">
        <v>-1.8298006426270199</v>
      </c>
      <c r="AT385" t="s">
        <v>35</v>
      </c>
      <c r="AU385" t="s">
        <v>35</v>
      </c>
      <c r="AV385" t="s">
        <v>403</v>
      </c>
      <c r="AW385" t="s">
        <v>40</v>
      </c>
      <c r="AX385" t="s">
        <v>40</v>
      </c>
      <c r="AY385" t="s">
        <v>40</v>
      </c>
      <c r="AZ385" t="s">
        <v>40</v>
      </c>
      <c r="BA385" t="s">
        <v>40</v>
      </c>
      <c r="BB385" t="s">
        <v>40</v>
      </c>
      <c r="BC385" t="s">
        <v>40</v>
      </c>
      <c r="BD385" s="1" t="s">
        <v>40</v>
      </c>
      <c r="BE385" s="1" t="s">
        <v>40</v>
      </c>
      <c r="BF385" s="1" t="s">
        <v>40</v>
      </c>
      <c r="BG385" s="1" t="s">
        <v>40</v>
      </c>
      <c r="BH385" t="s">
        <v>40</v>
      </c>
      <c r="BI385" s="1" t="s">
        <v>1120</v>
      </c>
      <c r="BL385">
        <v>1</v>
      </c>
      <c r="BQ385" t="s">
        <v>1174</v>
      </c>
      <c r="BR385" t="s">
        <v>40</v>
      </c>
    </row>
    <row r="386" spans="1:70" x14ac:dyDescent="0.25">
      <c r="A386" t="s">
        <v>774</v>
      </c>
      <c r="B386">
        <v>9.8400514192869305E-3</v>
      </c>
      <c r="C386" t="e">
        <v>#N/A</v>
      </c>
      <c r="D386">
        <v>1</v>
      </c>
      <c r="E386">
        <v>3</v>
      </c>
      <c r="F386" s="1" t="s">
        <v>40</v>
      </c>
      <c r="G386" t="s">
        <v>35</v>
      </c>
      <c r="H386" t="s">
        <v>36</v>
      </c>
      <c r="I386" t="s">
        <v>398</v>
      </c>
      <c r="J386" t="s">
        <v>399</v>
      </c>
      <c r="K386">
        <v>2</v>
      </c>
      <c r="L386">
        <v>50</v>
      </c>
      <c r="M386" s="1" t="s">
        <v>40</v>
      </c>
      <c r="N386" t="s">
        <v>40</v>
      </c>
      <c r="O386" t="s">
        <v>40</v>
      </c>
      <c r="Q386" t="s">
        <v>40</v>
      </c>
      <c r="R386" t="s">
        <v>40</v>
      </c>
      <c r="T386" t="s">
        <v>40</v>
      </c>
      <c r="U386" t="s">
        <v>40</v>
      </c>
      <c r="V386" t="s">
        <v>40</v>
      </c>
      <c r="X386" t="s">
        <v>40</v>
      </c>
      <c r="Y386" s="1">
        <v>43738</v>
      </c>
      <c r="Z386" t="s">
        <v>40</v>
      </c>
      <c r="AA386" t="s">
        <v>444</v>
      </c>
      <c r="AB386">
        <v>4.1215000000000002</v>
      </c>
      <c r="AC386">
        <v>12.3645</v>
      </c>
      <c r="AD386" s="1">
        <v>43759</v>
      </c>
      <c r="AE386">
        <v>57</v>
      </c>
      <c r="AF386" t="s">
        <v>520</v>
      </c>
      <c r="AG386">
        <v>4</v>
      </c>
      <c r="AH386" t="s">
        <v>440</v>
      </c>
      <c r="AI386">
        <v>14.3</v>
      </c>
      <c r="AJ386" s="1">
        <v>44510</v>
      </c>
      <c r="AK386">
        <v>9998038884</v>
      </c>
      <c r="AL386">
        <v>98990484</v>
      </c>
      <c r="AM386">
        <v>2.3999999999999998E-3</v>
      </c>
      <c r="AN386">
        <v>41.76</v>
      </c>
      <c r="AO386">
        <v>97.45</v>
      </c>
      <c r="AP386">
        <v>93.59</v>
      </c>
      <c r="AQ386" t="s">
        <v>398</v>
      </c>
      <c r="AR386" t="s">
        <v>53</v>
      </c>
      <c r="AS386">
        <v>-2.0027079875330398</v>
      </c>
      <c r="AT386" t="s">
        <v>35</v>
      </c>
      <c r="AU386" t="s">
        <v>35</v>
      </c>
      <c r="AV386" t="s">
        <v>410</v>
      </c>
      <c r="AW386" t="s">
        <v>40</v>
      </c>
      <c r="AX386" t="s">
        <v>40</v>
      </c>
      <c r="AY386" t="s">
        <v>40</v>
      </c>
      <c r="AZ386" t="s">
        <v>40</v>
      </c>
      <c r="BA386" t="s">
        <v>40</v>
      </c>
      <c r="BB386" t="s">
        <v>40</v>
      </c>
      <c r="BC386" t="s">
        <v>40</v>
      </c>
      <c r="BD386" s="1" t="s">
        <v>40</v>
      </c>
      <c r="BE386" s="1" t="s">
        <v>40</v>
      </c>
      <c r="BF386" s="1" t="s">
        <v>40</v>
      </c>
      <c r="BG386" s="1" t="s">
        <v>40</v>
      </c>
      <c r="BH386" t="s">
        <v>40</v>
      </c>
      <c r="BI386" s="1" t="s">
        <v>1120</v>
      </c>
      <c r="BL386">
        <v>1</v>
      </c>
      <c r="BQ386" t="s">
        <v>1174</v>
      </c>
      <c r="BR386" t="s">
        <v>40</v>
      </c>
    </row>
    <row r="387" spans="1:70" x14ac:dyDescent="0.25">
      <c r="A387" t="s">
        <v>775</v>
      </c>
      <c r="B387" s="3">
        <v>7.2551555359981999E-4</v>
      </c>
      <c r="C387" t="e">
        <v>#N/A</v>
      </c>
      <c r="D387">
        <v>1</v>
      </c>
      <c r="E387">
        <v>4.5</v>
      </c>
      <c r="F387" s="1" t="s">
        <v>40</v>
      </c>
      <c r="G387" t="s">
        <v>35</v>
      </c>
      <c r="H387" t="s">
        <v>36</v>
      </c>
      <c r="I387" t="s">
        <v>398</v>
      </c>
      <c r="J387" t="s">
        <v>399</v>
      </c>
      <c r="K387">
        <v>1</v>
      </c>
      <c r="L387">
        <v>63</v>
      </c>
      <c r="M387" s="1" t="s">
        <v>40</v>
      </c>
      <c r="N387" t="s">
        <v>40</v>
      </c>
      <c r="O387" t="s">
        <v>40</v>
      </c>
      <c r="Q387" t="s">
        <v>40</v>
      </c>
      <c r="R387" t="s">
        <v>40</v>
      </c>
      <c r="T387" t="s">
        <v>40</v>
      </c>
      <c r="U387" t="s">
        <v>40</v>
      </c>
      <c r="V387" t="s">
        <v>40</v>
      </c>
      <c r="X387" t="s">
        <v>40</v>
      </c>
      <c r="Y387" s="1">
        <v>43738</v>
      </c>
      <c r="Z387" t="s">
        <v>40</v>
      </c>
      <c r="AA387" t="s">
        <v>444</v>
      </c>
      <c r="AB387">
        <v>8.0250000000000004</v>
      </c>
      <c r="AC387">
        <v>36.112499999999997</v>
      </c>
      <c r="AD387" s="1">
        <v>43762</v>
      </c>
      <c r="AE387">
        <v>59</v>
      </c>
      <c r="AF387" t="s">
        <v>428</v>
      </c>
      <c r="AG387">
        <v>4</v>
      </c>
      <c r="AH387" t="s">
        <v>440</v>
      </c>
      <c r="AI387">
        <v>17.5</v>
      </c>
      <c r="AJ387" s="1">
        <v>44510</v>
      </c>
      <c r="AK387">
        <v>10641206480</v>
      </c>
      <c r="AL387">
        <v>105358480</v>
      </c>
      <c r="AM387">
        <v>2.2000000000000001E-3</v>
      </c>
      <c r="AN387">
        <v>42.04</v>
      </c>
      <c r="AO387">
        <v>97.38</v>
      </c>
      <c r="AP387">
        <v>93.47</v>
      </c>
      <c r="AQ387" t="s">
        <v>398</v>
      </c>
      <c r="AR387" t="s">
        <v>46</v>
      </c>
      <c r="AS387">
        <v>-3.1390380709657202</v>
      </c>
      <c r="AT387" t="s">
        <v>35</v>
      </c>
      <c r="AU387" t="s">
        <v>35</v>
      </c>
      <c r="AV387" t="s">
        <v>403</v>
      </c>
      <c r="AW387" t="s">
        <v>40</v>
      </c>
      <c r="AX387" t="s">
        <v>40</v>
      </c>
      <c r="AY387" t="s">
        <v>40</v>
      </c>
      <c r="AZ387" t="s">
        <v>40</v>
      </c>
      <c r="BA387" t="s">
        <v>40</v>
      </c>
      <c r="BB387" t="s">
        <v>40</v>
      </c>
      <c r="BC387" t="s">
        <v>40</v>
      </c>
      <c r="BD387" s="1" t="s">
        <v>40</v>
      </c>
      <c r="BE387" s="1" t="s">
        <v>40</v>
      </c>
      <c r="BF387" s="1" t="s">
        <v>40</v>
      </c>
      <c r="BG387" s="1" t="s">
        <v>40</v>
      </c>
      <c r="BH387" t="s">
        <v>40</v>
      </c>
      <c r="BI387" s="1" t="s">
        <v>1120</v>
      </c>
      <c r="BL387">
        <v>1</v>
      </c>
      <c r="BQ387" t="s">
        <v>1174</v>
      </c>
      <c r="BR387" t="s">
        <v>40</v>
      </c>
    </row>
    <row r="388" spans="1:70" x14ac:dyDescent="0.25">
      <c r="A388" t="s">
        <v>776</v>
      </c>
      <c r="B388">
        <v>3.8502041789958701E-3</v>
      </c>
      <c r="C388" t="e">
        <v>#N/A</v>
      </c>
      <c r="D388">
        <v>1</v>
      </c>
      <c r="E388">
        <v>3</v>
      </c>
      <c r="F388" s="1" t="s">
        <v>40</v>
      </c>
      <c r="G388" t="s">
        <v>35</v>
      </c>
      <c r="H388" t="s">
        <v>36</v>
      </c>
      <c r="I388" t="s">
        <v>398</v>
      </c>
      <c r="J388" t="s">
        <v>399</v>
      </c>
      <c r="K388">
        <v>2</v>
      </c>
      <c r="L388">
        <v>61</v>
      </c>
      <c r="M388" s="1" t="s">
        <v>40</v>
      </c>
      <c r="N388" t="s">
        <v>40</v>
      </c>
      <c r="O388" t="s">
        <v>40</v>
      </c>
      <c r="Q388" t="s">
        <v>40</v>
      </c>
      <c r="R388" t="s">
        <v>40</v>
      </c>
      <c r="T388" t="s">
        <v>40</v>
      </c>
      <c r="U388" t="s">
        <v>40</v>
      </c>
      <c r="V388" t="s">
        <v>40</v>
      </c>
      <c r="X388" t="s">
        <v>40</v>
      </c>
      <c r="Y388" s="1">
        <v>43738</v>
      </c>
      <c r="Z388" t="s">
        <v>40</v>
      </c>
      <c r="AA388" t="s">
        <v>444</v>
      </c>
      <c r="AB388">
        <v>9.5094999999999992</v>
      </c>
      <c r="AC388">
        <v>28.528500000000001</v>
      </c>
      <c r="AD388" s="1">
        <v>43762</v>
      </c>
      <c r="AE388">
        <v>59</v>
      </c>
      <c r="AF388" t="s">
        <v>430</v>
      </c>
      <c r="AG388">
        <v>4</v>
      </c>
      <c r="AH388" t="s">
        <v>440</v>
      </c>
      <c r="AI388">
        <v>19.75</v>
      </c>
      <c r="AJ388" s="1">
        <v>44510</v>
      </c>
      <c r="AK388">
        <v>7995892856</v>
      </c>
      <c r="AL388">
        <v>79167256</v>
      </c>
      <c r="AM388">
        <v>2.2000000000000001E-3</v>
      </c>
      <c r="AN388">
        <v>41.69</v>
      </c>
      <c r="AO388">
        <v>97.52</v>
      </c>
      <c r="AP388">
        <v>93.62</v>
      </c>
      <c r="AQ388" t="s">
        <v>398</v>
      </c>
      <c r="AR388" t="s">
        <v>53</v>
      </c>
      <c r="AS388">
        <v>-2.4128408892214401</v>
      </c>
      <c r="AT388" t="s">
        <v>35</v>
      </c>
      <c r="AU388" t="s">
        <v>35</v>
      </c>
      <c r="AV388" t="s">
        <v>410</v>
      </c>
      <c r="AW388" t="s">
        <v>40</v>
      </c>
      <c r="AX388" t="s">
        <v>40</v>
      </c>
      <c r="AY388" t="s">
        <v>40</v>
      </c>
      <c r="AZ388" t="s">
        <v>40</v>
      </c>
      <c r="BA388" t="s">
        <v>40</v>
      </c>
      <c r="BB388" t="s">
        <v>40</v>
      </c>
      <c r="BC388" t="s">
        <v>40</v>
      </c>
      <c r="BD388" s="1" t="s">
        <v>40</v>
      </c>
      <c r="BE388" s="1" t="s">
        <v>40</v>
      </c>
      <c r="BF388" s="1" t="s">
        <v>40</v>
      </c>
      <c r="BG388" s="1" t="s">
        <v>40</v>
      </c>
      <c r="BH388" t="s">
        <v>40</v>
      </c>
      <c r="BI388" s="1" t="s">
        <v>1120</v>
      </c>
      <c r="BL388">
        <v>1</v>
      </c>
      <c r="BQ388" t="s">
        <v>1174</v>
      </c>
      <c r="BR388" t="s">
        <v>40</v>
      </c>
    </row>
    <row r="389" spans="1:70" x14ac:dyDescent="0.25">
      <c r="A389" t="s">
        <v>777</v>
      </c>
      <c r="B389">
        <v>4.3947256627001E-3</v>
      </c>
      <c r="C389" t="e">
        <v>#N/A</v>
      </c>
      <c r="D389">
        <v>1</v>
      </c>
      <c r="E389">
        <v>4</v>
      </c>
      <c r="F389" s="1" t="s">
        <v>40</v>
      </c>
      <c r="G389" t="s">
        <v>35</v>
      </c>
      <c r="H389" t="s">
        <v>36</v>
      </c>
      <c r="I389" t="s">
        <v>398</v>
      </c>
      <c r="J389" t="s">
        <v>399</v>
      </c>
      <c r="K389">
        <v>2</v>
      </c>
      <c r="L389">
        <v>62</v>
      </c>
      <c r="M389" s="1" t="s">
        <v>40</v>
      </c>
      <c r="N389" t="s">
        <v>40</v>
      </c>
      <c r="O389" t="s">
        <v>40</v>
      </c>
      <c r="Q389" t="s">
        <v>40</v>
      </c>
      <c r="R389" t="s">
        <v>40</v>
      </c>
      <c r="T389" t="s">
        <v>40</v>
      </c>
      <c r="U389" t="s">
        <v>40</v>
      </c>
      <c r="V389" t="s">
        <v>40</v>
      </c>
      <c r="X389" t="s">
        <v>40</v>
      </c>
      <c r="Y389" s="1">
        <v>43739</v>
      </c>
      <c r="Z389" t="s">
        <v>40</v>
      </c>
      <c r="AA389" t="s">
        <v>444</v>
      </c>
      <c r="AB389">
        <v>14.110625000000001</v>
      </c>
      <c r="AC389">
        <v>56.442500000000003</v>
      </c>
      <c r="AD389" s="1">
        <v>43762</v>
      </c>
      <c r="AE389">
        <v>59</v>
      </c>
      <c r="AF389" t="s">
        <v>432</v>
      </c>
      <c r="AG389">
        <v>4</v>
      </c>
      <c r="AH389" t="s">
        <v>440</v>
      </c>
      <c r="AI389">
        <v>27.69</v>
      </c>
      <c r="AJ389" s="1">
        <v>44510</v>
      </c>
      <c r="AK389">
        <v>7432181354</v>
      </c>
      <c r="AL389">
        <v>73585954</v>
      </c>
      <c r="AM389">
        <v>7.7700000000000005E-2</v>
      </c>
      <c r="AN389">
        <v>42.4</v>
      </c>
      <c r="AO389">
        <v>97.56</v>
      </c>
      <c r="AP389">
        <v>93.81</v>
      </c>
      <c r="AQ389" t="s">
        <v>398</v>
      </c>
      <c r="AR389" t="s">
        <v>53</v>
      </c>
      <c r="AS389">
        <v>-2.3551554189055</v>
      </c>
      <c r="AT389" t="s">
        <v>35</v>
      </c>
      <c r="AU389" t="s">
        <v>35</v>
      </c>
      <c r="AV389" t="s">
        <v>410</v>
      </c>
      <c r="AW389" t="s">
        <v>40</v>
      </c>
      <c r="AX389" t="s">
        <v>40</v>
      </c>
      <c r="AY389" t="s">
        <v>40</v>
      </c>
      <c r="AZ389" t="s">
        <v>40</v>
      </c>
      <c r="BA389" t="s">
        <v>40</v>
      </c>
      <c r="BB389" t="s">
        <v>40</v>
      </c>
      <c r="BC389" t="s">
        <v>40</v>
      </c>
      <c r="BD389" s="1" t="s">
        <v>40</v>
      </c>
      <c r="BE389" s="1" t="s">
        <v>40</v>
      </c>
      <c r="BF389" s="1" t="s">
        <v>40</v>
      </c>
      <c r="BG389" s="1" t="s">
        <v>40</v>
      </c>
      <c r="BH389" t="s">
        <v>40</v>
      </c>
      <c r="BI389" s="1" t="s">
        <v>1120</v>
      </c>
      <c r="BL389">
        <v>1</v>
      </c>
      <c r="BQ389" t="s">
        <v>1174</v>
      </c>
      <c r="BR389" t="s">
        <v>40</v>
      </c>
    </row>
    <row r="390" spans="1:70" x14ac:dyDescent="0.25">
      <c r="A390" t="s">
        <v>778</v>
      </c>
      <c r="B390">
        <v>6.1802639589261098E-2</v>
      </c>
      <c r="C390" t="e">
        <v>#N/A</v>
      </c>
      <c r="D390">
        <v>1</v>
      </c>
      <c r="E390">
        <v>3.6</v>
      </c>
      <c r="F390" s="1" t="s">
        <v>40</v>
      </c>
      <c r="G390" t="s">
        <v>35</v>
      </c>
      <c r="H390" t="s">
        <v>36</v>
      </c>
      <c r="I390" t="s">
        <v>398</v>
      </c>
      <c r="J390" t="s">
        <v>399</v>
      </c>
      <c r="K390">
        <v>1</v>
      </c>
      <c r="L390">
        <v>52</v>
      </c>
      <c r="M390" s="1" t="s">
        <v>40</v>
      </c>
      <c r="N390" t="s">
        <v>40</v>
      </c>
      <c r="O390" t="s">
        <v>40</v>
      </c>
      <c r="Q390" t="s">
        <v>40</v>
      </c>
      <c r="R390" t="s">
        <v>40</v>
      </c>
      <c r="T390" t="s">
        <v>40</v>
      </c>
      <c r="U390" t="s">
        <v>40</v>
      </c>
      <c r="V390" t="s">
        <v>40</v>
      </c>
      <c r="X390" t="s">
        <v>40</v>
      </c>
      <c r="Y390" s="1">
        <v>43739</v>
      </c>
      <c r="Z390" t="s">
        <v>40</v>
      </c>
      <c r="AA390" t="s">
        <v>444</v>
      </c>
      <c r="AB390">
        <v>4.7980555560000004</v>
      </c>
      <c r="AC390">
        <v>17.273</v>
      </c>
      <c r="AD390" s="1">
        <v>43766</v>
      </c>
      <c r="AE390">
        <v>60</v>
      </c>
      <c r="AF390" t="s">
        <v>620</v>
      </c>
      <c r="AG390">
        <v>4</v>
      </c>
      <c r="AH390" t="s">
        <v>440</v>
      </c>
      <c r="AI390">
        <v>12.03</v>
      </c>
      <c r="AJ390" s="1">
        <v>44510</v>
      </c>
      <c r="AK390">
        <v>8943627972</v>
      </c>
      <c r="AL390">
        <v>88550772</v>
      </c>
      <c r="AM390">
        <v>2.2000000000000001E-3</v>
      </c>
      <c r="AN390">
        <v>42.11</v>
      </c>
      <c r="AO390">
        <v>97.26</v>
      </c>
      <c r="AP390">
        <v>93.28</v>
      </c>
      <c r="AQ390" t="s">
        <v>398</v>
      </c>
      <c r="AR390" t="s">
        <v>46</v>
      </c>
      <c r="AS390">
        <v>-1.18128718254687</v>
      </c>
      <c r="AT390" t="s">
        <v>35</v>
      </c>
      <c r="AU390" t="s">
        <v>35</v>
      </c>
      <c r="AV390" t="s">
        <v>403</v>
      </c>
      <c r="AW390" t="s">
        <v>40</v>
      </c>
      <c r="AX390" t="s">
        <v>40</v>
      </c>
      <c r="AY390" t="s">
        <v>40</v>
      </c>
      <c r="AZ390" t="s">
        <v>40</v>
      </c>
      <c r="BA390" t="s">
        <v>40</v>
      </c>
      <c r="BB390" t="s">
        <v>40</v>
      </c>
      <c r="BC390" t="s">
        <v>40</v>
      </c>
      <c r="BD390" s="1" t="s">
        <v>40</v>
      </c>
      <c r="BE390" s="1" t="s">
        <v>40</v>
      </c>
      <c r="BF390" s="1" t="s">
        <v>40</v>
      </c>
      <c r="BG390" s="1" t="s">
        <v>40</v>
      </c>
      <c r="BH390" t="s">
        <v>40</v>
      </c>
      <c r="BI390" s="1" t="s">
        <v>1120</v>
      </c>
      <c r="BL390">
        <v>1</v>
      </c>
      <c r="BQ390" t="s">
        <v>1174</v>
      </c>
      <c r="BR390" t="s">
        <v>40</v>
      </c>
    </row>
    <row r="391" spans="1:70" x14ac:dyDescent="0.25">
      <c r="A391" t="s">
        <v>779</v>
      </c>
      <c r="B391">
        <v>0.101597575093603</v>
      </c>
      <c r="C391" t="e">
        <v>#N/A</v>
      </c>
      <c r="D391">
        <v>1</v>
      </c>
      <c r="E391">
        <v>4.2</v>
      </c>
      <c r="F391" s="1" t="s">
        <v>40</v>
      </c>
      <c r="G391" t="s">
        <v>35</v>
      </c>
      <c r="H391" t="s">
        <v>36</v>
      </c>
      <c r="I391" t="s">
        <v>398</v>
      </c>
      <c r="J391" t="s">
        <v>399</v>
      </c>
      <c r="K391">
        <v>1</v>
      </c>
      <c r="L391">
        <v>58</v>
      </c>
      <c r="M391" s="1" t="s">
        <v>40</v>
      </c>
      <c r="N391" t="s">
        <v>40</v>
      </c>
      <c r="O391" t="s">
        <v>40</v>
      </c>
      <c r="Q391" t="s">
        <v>40</v>
      </c>
      <c r="R391" t="s">
        <v>40</v>
      </c>
      <c r="T391" t="s">
        <v>40</v>
      </c>
      <c r="U391" t="s">
        <v>40</v>
      </c>
      <c r="V391" t="s">
        <v>40</v>
      </c>
      <c r="X391" t="s">
        <v>40</v>
      </c>
      <c r="Y391" s="1">
        <v>43739</v>
      </c>
      <c r="Z391" t="s">
        <v>40</v>
      </c>
      <c r="AA391" t="s">
        <v>444</v>
      </c>
      <c r="AB391">
        <v>3.078809524</v>
      </c>
      <c r="AC391">
        <v>12.930999999999999</v>
      </c>
      <c r="AD391" s="1">
        <v>43766</v>
      </c>
      <c r="AE391">
        <v>60</v>
      </c>
      <c r="AF391" t="s">
        <v>416</v>
      </c>
      <c r="AG391">
        <v>4</v>
      </c>
      <c r="AH391" t="s">
        <v>440</v>
      </c>
      <c r="AI391">
        <v>10.56</v>
      </c>
      <c r="AJ391" s="1">
        <v>44510</v>
      </c>
      <c r="AK391">
        <v>7470370666</v>
      </c>
      <c r="AL391">
        <v>73964066</v>
      </c>
      <c r="AM391">
        <v>7.7799999999999994E-2</v>
      </c>
      <c r="AN391">
        <v>41.44</v>
      </c>
      <c r="AO391">
        <v>97.5</v>
      </c>
      <c r="AP391">
        <v>93.73</v>
      </c>
      <c r="AQ391" t="s">
        <v>398</v>
      </c>
      <c r="AR391" t="s">
        <v>46</v>
      </c>
      <c r="AS391">
        <v>-0.94658757303720997</v>
      </c>
      <c r="AT391" t="s">
        <v>35</v>
      </c>
      <c r="AU391" t="s">
        <v>35</v>
      </c>
      <c r="AV391" t="s">
        <v>403</v>
      </c>
      <c r="AW391" t="s">
        <v>40</v>
      </c>
      <c r="AX391" t="s">
        <v>40</v>
      </c>
      <c r="AY391" t="s">
        <v>40</v>
      </c>
      <c r="AZ391" t="s">
        <v>40</v>
      </c>
      <c r="BA391" t="s">
        <v>40</v>
      </c>
      <c r="BB391" t="s">
        <v>40</v>
      </c>
      <c r="BC391" t="s">
        <v>40</v>
      </c>
      <c r="BD391" s="1" t="s">
        <v>40</v>
      </c>
      <c r="BE391" s="1" t="s">
        <v>40</v>
      </c>
      <c r="BF391" s="1" t="s">
        <v>40</v>
      </c>
      <c r="BG391" s="1" t="s">
        <v>40</v>
      </c>
      <c r="BH391" t="s">
        <v>40</v>
      </c>
      <c r="BI391" s="1" t="s">
        <v>1120</v>
      </c>
      <c r="BL391">
        <v>1</v>
      </c>
      <c r="BQ391" t="s">
        <v>1174</v>
      </c>
      <c r="BR391" t="s">
        <v>40</v>
      </c>
    </row>
    <row r="392" spans="1:70" x14ac:dyDescent="0.25">
      <c r="A392" t="s">
        <v>780</v>
      </c>
      <c r="B392">
        <v>8.1647125860758608E-3</v>
      </c>
      <c r="C392" t="e">
        <v>#N/A</v>
      </c>
      <c r="D392">
        <v>1</v>
      </c>
      <c r="E392">
        <v>3.1</v>
      </c>
      <c r="F392" s="1" t="s">
        <v>40</v>
      </c>
      <c r="G392" t="s">
        <v>35</v>
      </c>
      <c r="H392" t="s">
        <v>36</v>
      </c>
      <c r="I392" t="s">
        <v>398</v>
      </c>
      <c r="J392" t="s">
        <v>399</v>
      </c>
      <c r="K392">
        <v>2</v>
      </c>
      <c r="L392">
        <v>63</v>
      </c>
      <c r="M392" s="1" t="s">
        <v>40</v>
      </c>
      <c r="N392" t="s">
        <v>40</v>
      </c>
      <c r="O392" t="s">
        <v>40</v>
      </c>
      <c r="Q392" t="s">
        <v>40</v>
      </c>
      <c r="R392" t="s">
        <v>40</v>
      </c>
      <c r="T392" t="s">
        <v>40</v>
      </c>
      <c r="U392" t="s">
        <v>40</v>
      </c>
      <c r="V392" t="s">
        <v>40</v>
      </c>
      <c r="X392" t="s">
        <v>40</v>
      </c>
      <c r="Y392" s="1">
        <v>43739</v>
      </c>
      <c r="Z392" t="s">
        <v>40</v>
      </c>
      <c r="AA392" t="s">
        <v>444</v>
      </c>
      <c r="AB392">
        <v>7.250806452</v>
      </c>
      <c r="AC392">
        <v>22.477499999999999</v>
      </c>
      <c r="AD392" s="1">
        <v>43766</v>
      </c>
      <c r="AE392">
        <v>60</v>
      </c>
      <c r="AF392" t="s">
        <v>418</v>
      </c>
      <c r="AG392">
        <v>4</v>
      </c>
      <c r="AH392" t="s">
        <v>440</v>
      </c>
      <c r="AI392">
        <v>18.36</v>
      </c>
      <c r="AJ392" s="1">
        <v>44510</v>
      </c>
      <c r="AK392">
        <v>7674106856</v>
      </c>
      <c r="AL392">
        <v>75981256</v>
      </c>
      <c r="AM392">
        <v>7.85E-2</v>
      </c>
      <c r="AN392">
        <v>42.54</v>
      </c>
      <c r="AO392">
        <v>97.65</v>
      </c>
      <c r="AP392">
        <v>94.02</v>
      </c>
      <c r="AQ392" t="s">
        <v>398</v>
      </c>
      <c r="AR392" t="s">
        <v>53</v>
      </c>
      <c r="AS392">
        <v>-2.0844986541916501</v>
      </c>
      <c r="AT392" t="s">
        <v>35</v>
      </c>
      <c r="AU392" t="s">
        <v>35</v>
      </c>
      <c r="AV392" t="s">
        <v>410</v>
      </c>
      <c r="AW392" t="s">
        <v>40</v>
      </c>
      <c r="AX392" t="s">
        <v>40</v>
      </c>
      <c r="AY392" t="s">
        <v>40</v>
      </c>
      <c r="AZ392" t="s">
        <v>40</v>
      </c>
      <c r="BA392" t="s">
        <v>40</v>
      </c>
      <c r="BB392" t="s">
        <v>40</v>
      </c>
      <c r="BC392" t="s">
        <v>40</v>
      </c>
      <c r="BD392" s="1" t="s">
        <v>40</v>
      </c>
      <c r="BE392" s="1" t="s">
        <v>40</v>
      </c>
      <c r="BF392" s="1" t="s">
        <v>40</v>
      </c>
      <c r="BG392" s="1" t="s">
        <v>40</v>
      </c>
      <c r="BH392" t="s">
        <v>40</v>
      </c>
      <c r="BI392" s="1" t="s">
        <v>1120</v>
      </c>
      <c r="BL392">
        <v>1</v>
      </c>
      <c r="BQ392" t="s">
        <v>1174</v>
      </c>
      <c r="BR392" t="s">
        <v>40</v>
      </c>
    </row>
    <row r="393" spans="1:70" hidden="1" x14ac:dyDescent="0.25">
      <c r="A393" t="s">
        <v>937</v>
      </c>
      <c r="C393" t="s">
        <v>938</v>
      </c>
      <c r="D393">
        <v>0</v>
      </c>
      <c r="E393" s="5">
        <v>3</v>
      </c>
      <c r="F393" s="1">
        <v>44715</v>
      </c>
      <c r="G393" t="s">
        <v>71</v>
      </c>
      <c r="H393" t="s">
        <v>49</v>
      </c>
      <c r="I393" s="1" t="s">
        <v>72</v>
      </c>
      <c r="J393" t="s">
        <v>73</v>
      </c>
      <c r="K393" s="5">
        <v>2</v>
      </c>
      <c r="L393">
        <v>69</v>
      </c>
      <c r="M393" s="1">
        <v>43888</v>
      </c>
      <c r="N393" t="s">
        <v>110</v>
      </c>
      <c r="O393" t="s">
        <v>102</v>
      </c>
      <c r="Q393">
        <v>5.5</v>
      </c>
      <c r="R393" t="s">
        <v>40</v>
      </c>
      <c r="T393">
        <v>29.79</v>
      </c>
      <c r="U393" t="s">
        <v>1151</v>
      </c>
      <c r="V393" t="s">
        <v>1150</v>
      </c>
      <c r="Y393" s="1">
        <v>44729</v>
      </c>
      <c r="Z393">
        <v>18</v>
      </c>
      <c r="AA393" t="s">
        <v>78</v>
      </c>
      <c r="AB393">
        <v>2.9946428571428574</v>
      </c>
      <c r="AC393">
        <v>8.3849999999999998</v>
      </c>
      <c r="AD393" s="1">
        <v>44760</v>
      </c>
      <c r="AE393">
        <v>13</v>
      </c>
      <c r="AF393" t="s">
        <v>393</v>
      </c>
      <c r="AG393">
        <v>4</v>
      </c>
      <c r="AH393" t="s">
        <v>78</v>
      </c>
      <c r="AI393">
        <v>2.4550000000000001</v>
      </c>
      <c r="AJ393" s="1">
        <v>44781</v>
      </c>
      <c r="AW393">
        <v>5.5</v>
      </c>
      <c r="AX393">
        <v>5.5</v>
      </c>
      <c r="AY393">
        <v>1</v>
      </c>
      <c r="AZ393">
        <v>9.3000000000000007</v>
      </c>
      <c r="BA393">
        <v>11.9</v>
      </c>
      <c r="BB393" t="s">
        <v>71</v>
      </c>
      <c r="BC393" t="s">
        <v>35</v>
      </c>
      <c r="BD393" s="1">
        <v>43845</v>
      </c>
      <c r="BE393" s="1" t="s">
        <v>40</v>
      </c>
      <c r="BF393" s="1">
        <v>44727</v>
      </c>
      <c r="BG393" s="1" t="s">
        <v>35</v>
      </c>
      <c r="BH393">
        <v>0</v>
      </c>
      <c r="BI393" s="1">
        <v>43846</v>
      </c>
      <c r="BK393">
        <v>1</v>
      </c>
      <c r="BL393">
        <v>2</v>
      </c>
      <c r="BM393">
        <v>1</v>
      </c>
      <c r="BP393">
        <v>1</v>
      </c>
      <c r="BQ393" t="s">
        <v>1174</v>
      </c>
      <c r="BR393" t="s">
        <v>40</v>
      </c>
    </row>
    <row r="394" spans="1:70" x14ac:dyDescent="0.25">
      <c r="A394" t="s">
        <v>950</v>
      </c>
      <c r="C394" t="s">
        <v>951</v>
      </c>
      <c r="D394">
        <v>1</v>
      </c>
      <c r="E394" s="5">
        <v>3.6</v>
      </c>
      <c r="F394" s="1">
        <v>44715</v>
      </c>
      <c r="G394" t="s">
        <v>71</v>
      </c>
      <c r="H394" t="s">
        <v>49</v>
      </c>
      <c r="I394" s="1" t="s">
        <v>72</v>
      </c>
      <c r="J394" t="s">
        <v>73</v>
      </c>
      <c r="K394" s="5">
        <v>2</v>
      </c>
      <c r="L394">
        <v>64</v>
      </c>
      <c r="M394" s="1">
        <v>44482</v>
      </c>
      <c r="N394" t="s">
        <v>102</v>
      </c>
      <c r="O394" t="s">
        <v>102</v>
      </c>
      <c r="P394" t="s">
        <v>102</v>
      </c>
      <c r="Q394">
        <v>6.91</v>
      </c>
      <c r="R394" t="s">
        <v>40</v>
      </c>
      <c r="T394">
        <v>41.2</v>
      </c>
      <c r="U394" t="s">
        <v>61</v>
      </c>
      <c r="V394" t="s">
        <v>76</v>
      </c>
      <c r="X394" t="s">
        <v>76</v>
      </c>
      <c r="Y394" s="1">
        <v>44729</v>
      </c>
      <c r="Z394">
        <v>18</v>
      </c>
      <c r="AA394" t="s">
        <v>78</v>
      </c>
      <c r="AB394">
        <v>5.7473076923076922</v>
      </c>
      <c r="AC394">
        <v>14.943</v>
      </c>
      <c r="AD394" s="1">
        <v>44762</v>
      </c>
      <c r="AE394">
        <v>14</v>
      </c>
      <c r="AF394" t="s">
        <v>1119</v>
      </c>
      <c r="AG394">
        <v>4</v>
      </c>
      <c r="AH394" t="s">
        <v>78</v>
      </c>
      <c r="AI394">
        <v>2.72</v>
      </c>
      <c r="AJ394" s="1">
        <v>44781</v>
      </c>
      <c r="AW394">
        <v>6.91</v>
      </c>
      <c r="AX394">
        <v>6.91</v>
      </c>
      <c r="AY394">
        <v>1</v>
      </c>
      <c r="AZ394">
        <v>2.1</v>
      </c>
      <c r="BA394">
        <v>2</v>
      </c>
      <c r="BB394" t="s">
        <v>35</v>
      </c>
      <c r="BC394" t="s">
        <v>35</v>
      </c>
      <c r="BD394" s="1">
        <v>44458</v>
      </c>
      <c r="BE394" s="1">
        <v>44712</v>
      </c>
      <c r="BF394" s="1">
        <v>44728</v>
      </c>
      <c r="BG394" s="1" t="s">
        <v>35</v>
      </c>
      <c r="BH394">
        <v>0</v>
      </c>
      <c r="BI394" s="1" t="s">
        <v>1172</v>
      </c>
      <c r="BK394">
        <v>0</v>
      </c>
      <c r="BL394">
        <v>1</v>
      </c>
      <c r="BM394">
        <v>1</v>
      </c>
      <c r="BP394">
        <v>1</v>
      </c>
      <c r="BQ394" t="s">
        <v>1174</v>
      </c>
      <c r="BR394" t="s">
        <v>40</v>
      </c>
    </row>
    <row r="395" spans="1:70" hidden="1" x14ac:dyDescent="0.25">
      <c r="A395" t="s">
        <v>952</v>
      </c>
      <c r="C395" t="s">
        <v>953</v>
      </c>
      <c r="D395">
        <v>0</v>
      </c>
      <c r="E395" s="5">
        <v>3.2</v>
      </c>
      <c r="F395" s="1">
        <v>44715</v>
      </c>
      <c r="G395" t="s">
        <v>71</v>
      </c>
      <c r="H395" t="s">
        <v>49</v>
      </c>
      <c r="I395" s="1" t="s">
        <v>72</v>
      </c>
      <c r="J395" t="s">
        <v>73</v>
      </c>
      <c r="K395" s="5">
        <v>2</v>
      </c>
      <c r="L395">
        <v>64</v>
      </c>
      <c r="M395" s="1">
        <v>44216</v>
      </c>
      <c r="N395" t="s">
        <v>102</v>
      </c>
      <c r="O395" t="s">
        <v>102</v>
      </c>
      <c r="Q395">
        <v>6.91</v>
      </c>
      <c r="R395" t="s">
        <v>40</v>
      </c>
      <c r="T395">
        <v>41.2</v>
      </c>
      <c r="U395" t="s">
        <v>1151</v>
      </c>
      <c r="V395" t="s">
        <v>1150</v>
      </c>
      <c r="Y395" s="1">
        <v>44729</v>
      </c>
      <c r="Z395">
        <v>18</v>
      </c>
      <c r="AA395" t="s">
        <v>78</v>
      </c>
      <c r="AB395">
        <v>9.3819999999999997</v>
      </c>
      <c r="AC395">
        <v>15</v>
      </c>
      <c r="AD395" s="1">
        <v>44762</v>
      </c>
      <c r="AE395">
        <v>14</v>
      </c>
      <c r="AF395" t="s">
        <v>1122</v>
      </c>
      <c r="AG395">
        <v>4</v>
      </c>
      <c r="AH395" t="s">
        <v>78</v>
      </c>
      <c r="AI395">
        <v>5.7750000000000004</v>
      </c>
      <c r="AJ395" s="1">
        <v>44781</v>
      </c>
      <c r="AW395">
        <v>6.91</v>
      </c>
      <c r="AX395">
        <v>6.91</v>
      </c>
      <c r="AY395">
        <v>1</v>
      </c>
      <c r="AZ395">
        <v>2.1</v>
      </c>
      <c r="BA395">
        <v>2</v>
      </c>
      <c r="BB395" t="s">
        <v>35</v>
      </c>
      <c r="BC395" t="s">
        <v>35</v>
      </c>
      <c r="BD395" s="1">
        <v>44458</v>
      </c>
      <c r="BE395" s="1">
        <v>44712</v>
      </c>
      <c r="BF395" s="1">
        <v>44728</v>
      </c>
      <c r="BG395" s="1" t="s">
        <v>35</v>
      </c>
      <c r="BH395">
        <v>0</v>
      </c>
      <c r="BI395" s="1">
        <v>44482</v>
      </c>
      <c r="BK395">
        <v>0</v>
      </c>
      <c r="BL395">
        <v>2</v>
      </c>
      <c r="BM395">
        <v>1</v>
      </c>
      <c r="BP395">
        <v>1</v>
      </c>
      <c r="BQ395" t="s">
        <v>1174</v>
      </c>
      <c r="BR395" t="s">
        <v>40</v>
      </c>
    </row>
    <row r="396" spans="1:70" x14ac:dyDescent="0.25">
      <c r="A396" t="s">
        <v>794</v>
      </c>
      <c r="C396" t="s">
        <v>795</v>
      </c>
      <c r="D396">
        <v>1</v>
      </c>
      <c r="E396" s="5">
        <v>0.3</v>
      </c>
      <c r="F396" s="1">
        <v>44594</v>
      </c>
      <c r="G396" t="s">
        <v>35</v>
      </c>
      <c r="H396" t="s">
        <v>49</v>
      </c>
      <c r="I396" s="1" t="s">
        <v>50</v>
      </c>
      <c r="J396" t="s">
        <v>73</v>
      </c>
      <c r="K396" s="5">
        <v>1</v>
      </c>
      <c r="L396">
        <v>38</v>
      </c>
      <c r="M396" s="1">
        <v>42410</v>
      </c>
      <c r="N396" t="s">
        <v>40</v>
      </c>
      <c r="O396">
        <v>13</v>
      </c>
      <c r="P396" t="s">
        <v>110</v>
      </c>
      <c r="Q396">
        <v>8.5</v>
      </c>
      <c r="R396" t="s">
        <v>40</v>
      </c>
      <c r="T396">
        <v>27.11</v>
      </c>
      <c r="U396" t="s">
        <v>1113</v>
      </c>
      <c r="V396" t="s">
        <v>1114</v>
      </c>
      <c r="X396" t="s">
        <v>1114</v>
      </c>
      <c r="Y396" s="1">
        <v>44596</v>
      </c>
      <c r="Z396">
        <v>10</v>
      </c>
      <c r="AA396" t="s">
        <v>44</v>
      </c>
      <c r="AB396">
        <v>15.891874999999999</v>
      </c>
      <c r="AC396">
        <v>12.7135</v>
      </c>
      <c r="AD396" s="1">
        <v>44601</v>
      </c>
      <c r="AE396">
        <v>8</v>
      </c>
      <c r="AF396" t="s">
        <v>1115</v>
      </c>
      <c r="AG396">
        <v>4</v>
      </c>
      <c r="AH396" t="s">
        <v>44</v>
      </c>
      <c r="AI396">
        <v>11.5</v>
      </c>
      <c r="AJ396" s="1">
        <v>44670</v>
      </c>
      <c r="AW396">
        <v>8.5</v>
      </c>
      <c r="AX396">
        <v>8.5</v>
      </c>
      <c r="AY396" t="s">
        <v>40</v>
      </c>
      <c r="AZ396" t="s">
        <v>40</v>
      </c>
      <c r="BA396" t="s">
        <v>40</v>
      </c>
      <c r="BB396" t="s">
        <v>40</v>
      </c>
      <c r="BC396" t="s">
        <v>40</v>
      </c>
      <c r="BD396" s="1">
        <v>42394</v>
      </c>
      <c r="BE396" s="1" t="s">
        <v>1116</v>
      </c>
      <c r="BF396" s="1">
        <v>42410</v>
      </c>
      <c r="BG396" s="1" t="s">
        <v>39</v>
      </c>
      <c r="BH396">
        <v>0</v>
      </c>
      <c r="BI396" s="1"/>
      <c r="BL396">
        <v>1</v>
      </c>
      <c r="BQ396" t="s">
        <v>1174</v>
      </c>
      <c r="BR396" t="s">
        <v>40</v>
      </c>
    </row>
    <row r="397" spans="1:70" x14ac:dyDescent="0.25">
      <c r="A397" t="s">
        <v>796</v>
      </c>
      <c r="C397" t="s">
        <v>797</v>
      </c>
      <c r="D397">
        <v>1</v>
      </c>
      <c r="E397" s="5">
        <v>1.2</v>
      </c>
      <c r="F397" s="1">
        <v>44594</v>
      </c>
      <c r="G397" t="s">
        <v>35</v>
      </c>
      <c r="H397" t="s">
        <v>49</v>
      </c>
      <c r="I397" s="1" t="s">
        <v>50</v>
      </c>
      <c r="J397" t="s">
        <v>73</v>
      </c>
      <c r="K397" s="5">
        <v>2</v>
      </c>
      <c r="L397">
        <v>56</v>
      </c>
      <c r="M397" s="1">
        <v>42438</v>
      </c>
      <c r="N397" t="s">
        <v>40</v>
      </c>
      <c r="O397">
        <v>11</v>
      </c>
      <c r="P397" t="s">
        <v>110</v>
      </c>
      <c r="Q397">
        <v>3.3</v>
      </c>
      <c r="R397" t="s">
        <v>40</v>
      </c>
      <c r="T397">
        <v>34.619999999999997</v>
      </c>
      <c r="U397" t="s">
        <v>61</v>
      </c>
      <c r="V397" t="s">
        <v>76</v>
      </c>
      <c r="X397" t="s">
        <v>76</v>
      </c>
      <c r="Y397" s="1">
        <v>44596</v>
      </c>
      <c r="Z397">
        <v>10</v>
      </c>
      <c r="AA397" t="s">
        <v>44</v>
      </c>
      <c r="AB397">
        <v>7.8544999999999989</v>
      </c>
      <c r="AC397">
        <v>7.8544999999999989</v>
      </c>
      <c r="AD397" s="1">
        <v>44601</v>
      </c>
      <c r="AE397">
        <v>8</v>
      </c>
      <c r="AF397" t="s">
        <v>1117</v>
      </c>
      <c r="AG397">
        <v>4</v>
      </c>
      <c r="AH397" t="s">
        <v>44</v>
      </c>
      <c r="AI397">
        <v>7.18</v>
      </c>
      <c r="AJ397" s="1">
        <v>44670</v>
      </c>
      <c r="AW397">
        <v>3.3</v>
      </c>
      <c r="AX397">
        <v>3.3</v>
      </c>
      <c r="AY397" t="s">
        <v>40</v>
      </c>
      <c r="AZ397" t="s">
        <v>40</v>
      </c>
      <c r="BA397" t="s">
        <v>40</v>
      </c>
      <c r="BB397" t="s">
        <v>40</v>
      </c>
      <c r="BC397" t="s">
        <v>40</v>
      </c>
      <c r="BD397" s="1">
        <v>42421</v>
      </c>
      <c r="BE397" s="1" t="s">
        <v>1118</v>
      </c>
      <c r="BF397" s="1">
        <v>42438</v>
      </c>
      <c r="BG397" s="1" t="s">
        <v>39</v>
      </c>
      <c r="BH397">
        <v>0</v>
      </c>
      <c r="BI397" s="1"/>
      <c r="BL397">
        <v>1</v>
      </c>
      <c r="BQ397" t="s">
        <v>1174</v>
      </c>
      <c r="BR397" t="s">
        <v>40</v>
      </c>
    </row>
    <row r="398" spans="1:70" x14ac:dyDescent="0.25">
      <c r="A398" t="s">
        <v>798</v>
      </c>
      <c r="C398" t="s">
        <v>799</v>
      </c>
      <c r="D398">
        <v>1</v>
      </c>
      <c r="E398" s="5">
        <v>1</v>
      </c>
      <c r="F398" s="1">
        <v>44594</v>
      </c>
      <c r="G398" t="s">
        <v>35</v>
      </c>
      <c r="H398" t="s">
        <v>49</v>
      </c>
      <c r="I398" s="1" t="s">
        <v>50</v>
      </c>
      <c r="J398" t="s">
        <v>73</v>
      </c>
      <c r="K398" s="5">
        <v>1</v>
      </c>
      <c r="L398">
        <v>44</v>
      </c>
      <c r="M398" s="1">
        <v>42990</v>
      </c>
      <c r="N398" t="s">
        <v>40</v>
      </c>
      <c r="O398">
        <v>5</v>
      </c>
      <c r="P398" t="s">
        <v>102</v>
      </c>
      <c r="Q398">
        <v>4.7</v>
      </c>
      <c r="R398" t="s">
        <v>40</v>
      </c>
      <c r="T398">
        <v>44.3</v>
      </c>
      <c r="U398" t="s">
        <v>61</v>
      </c>
      <c r="V398" t="s">
        <v>119</v>
      </c>
      <c r="X398" t="s">
        <v>119</v>
      </c>
      <c r="Y398" s="1">
        <v>44596</v>
      </c>
      <c r="Z398">
        <v>10</v>
      </c>
      <c r="AA398" t="s">
        <v>44</v>
      </c>
      <c r="AB398">
        <v>12.842894736842105</v>
      </c>
      <c r="AC398">
        <v>15</v>
      </c>
      <c r="AD398" s="1">
        <v>44601</v>
      </c>
      <c r="AE398">
        <v>8</v>
      </c>
      <c r="AF398" t="s">
        <v>1119</v>
      </c>
      <c r="AG398">
        <v>4</v>
      </c>
      <c r="AH398" t="s">
        <v>44</v>
      </c>
      <c r="AI398">
        <v>10.7</v>
      </c>
      <c r="AJ398" s="1">
        <v>44670</v>
      </c>
      <c r="AW398">
        <v>4.7</v>
      </c>
      <c r="AX398">
        <v>4.7</v>
      </c>
      <c r="AY398" t="s">
        <v>40</v>
      </c>
      <c r="AZ398" t="s">
        <v>40</v>
      </c>
      <c r="BA398" t="s">
        <v>40</v>
      </c>
      <c r="BB398" t="s">
        <v>40</v>
      </c>
      <c r="BC398" t="s">
        <v>40</v>
      </c>
      <c r="BD398" s="1" t="s">
        <v>1120</v>
      </c>
      <c r="BE398" s="1"/>
      <c r="BF398" s="1">
        <v>44637</v>
      </c>
      <c r="BG398" s="1" t="s">
        <v>39</v>
      </c>
      <c r="BH398">
        <v>0</v>
      </c>
      <c r="BI398" s="1"/>
      <c r="BL398">
        <v>1</v>
      </c>
      <c r="BQ398" t="s">
        <v>1174</v>
      </c>
      <c r="BR398" t="s">
        <v>40</v>
      </c>
    </row>
    <row r="399" spans="1:70" x14ac:dyDescent="0.25">
      <c r="A399" t="s">
        <v>800</v>
      </c>
      <c r="C399" t="s">
        <v>801</v>
      </c>
      <c r="D399">
        <v>1</v>
      </c>
      <c r="E399" s="5">
        <v>1</v>
      </c>
      <c r="F399" s="1">
        <v>44594</v>
      </c>
      <c r="G399" t="s">
        <v>35</v>
      </c>
      <c r="H399" t="s">
        <v>49</v>
      </c>
      <c r="I399" s="1" t="s">
        <v>50</v>
      </c>
      <c r="J399" t="s">
        <v>73</v>
      </c>
      <c r="K399" s="5">
        <v>2</v>
      </c>
      <c r="L399">
        <v>36</v>
      </c>
      <c r="M399" s="1">
        <v>43004</v>
      </c>
      <c r="N399" t="s">
        <v>40</v>
      </c>
      <c r="O399" t="s">
        <v>1121</v>
      </c>
      <c r="P399" t="s">
        <v>51</v>
      </c>
      <c r="Q399">
        <v>81.400000000000006</v>
      </c>
      <c r="R399" t="s">
        <v>40</v>
      </c>
      <c r="T399">
        <v>21.13</v>
      </c>
      <c r="U399" t="s">
        <v>61</v>
      </c>
      <c r="V399" t="s">
        <v>76</v>
      </c>
      <c r="X399" t="s">
        <v>76</v>
      </c>
      <c r="Y399" s="1">
        <v>44596</v>
      </c>
      <c r="Z399">
        <v>10</v>
      </c>
      <c r="AA399" t="s">
        <v>44</v>
      </c>
      <c r="AB399">
        <v>3.0485294117647062</v>
      </c>
      <c r="AC399">
        <v>5.1825000000000001</v>
      </c>
      <c r="AD399" s="1">
        <v>44601</v>
      </c>
      <c r="AE399">
        <v>8</v>
      </c>
      <c r="AF399" t="s">
        <v>1122</v>
      </c>
      <c r="AG399">
        <v>4</v>
      </c>
      <c r="AH399" t="s">
        <v>44</v>
      </c>
      <c r="AI399">
        <v>4.92</v>
      </c>
      <c r="AJ399" s="1">
        <v>44670</v>
      </c>
      <c r="AW399">
        <v>81.400000000000006</v>
      </c>
      <c r="AX399">
        <v>81.400000000000006</v>
      </c>
      <c r="AY399" t="s">
        <v>40</v>
      </c>
      <c r="AZ399" t="s">
        <v>40</v>
      </c>
      <c r="BA399" t="s">
        <v>40</v>
      </c>
      <c r="BB399" t="s">
        <v>40</v>
      </c>
      <c r="BC399" t="s">
        <v>40</v>
      </c>
      <c r="BD399" s="1" t="s">
        <v>1120</v>
      </c>
      <c r="BE399" s="1"/>
      <c r="BF399" s="1">
        <v>43004</v>
      </c>
      <c r="BG399" s="1" t="s">
        <v>39</v>
      </c>
      <c r="BH399">
        <v>0</v>
      </c>
      <c r="BI399" s="1"/>
      <c r="BL399">
        <v>1</v>
      </c>
      <c r="BQ399" t="s">
        <v>1174</v>
      </c>
      <c r="BR399" t="s">
        <v>40</v>
      </c>
    </row>
    <row r="400" spans="1:70" x14ac:dyDescent="0.25">
      <c r="A400" t="s">
        <v>802</v>
      </c>
      <c r="C400" t="s">
        <v>803</v>
      </c>
      <c r="D400">
        <v>1</v>
      </c>
      <c r="E400" s="5">
        <v>1</v>
      </c>
      <c r="F400" s="1">
        <v>44594</v>
      </c>
      <c r="G400" t="s">
        <v>35</v>
      </c>
      <c r="H400" t="s">
        <v>49</v>
      </c>
      <c r="I400" s="1" t="s">
        <v>50</v>
      </c>
      <c r="J400" t="s">
        <v>73</v>
      </c>
      <c r="K400" s="5">
        <v>1</v>
      </c>
      <c r="L400">
        <v>34</v>
      </c>
      <c r="M400" s="1">
        <v>43018</v>
      </c>
      <c r="N400" t="s">
        <v>40</v>
      </c>
      <c r="O400">
        <v>5</v>
      </c>
      <c r="P400" t="s">
        <v>102</v>
      </c>
      <c r="Q400">
        <v>3.5</v>
      </c>
      <c r="R400" t="s">
        <v>40</v>
      </c>
      <c r="T400">
        <v>22.4</v>
      </c>
      <c r="U400" t="s">
        <v>61</v>
      </c>
      <c r="V400" t="s">
        <v>76</v>
      </c>
      <c r="X400" t="s">
        <v>76</v>
      </c>
      <c r="Y400" s="1">
        <v>44596</v>
      </c>
      <c r="Z400">
        <v>10</v>
      </c>
      <c r="AA400" t="s">
        <v>44</v>
      </c>
      <c r="AB400">
        <v>1.3785000000000001</v>
      </c>
      <c r="AC400">
        <v>1.3785000000000001</v>
      </c>
      <c r="AD400" s="1">
        <v>44601</v>
      </c>
      <c r="AE400">
        <v>8</v>
      </c>
      <c r="AF400" t="s">
        <v>1123</v>
      </c>
      <c r="AG400">
        <v>4</v>
      </c>
      <c r="AH400" t="s">
        <v>44</v>
      </c>
      <c r="AI400">
        <v>2.54</v>
      </c>
      <c r="AJ400" s="1">
        <v>44670</v>
      </c>
      <c r="AW400">
        <v>3.5</v>
      </c>
      <c r="AX400">
        <v>3.5</v>
      </c>
      <c r="AY400" t="s">
        <v>40</v>
      </c>
      <c r="AZ400" t="s">
        <v>40</v>
      </c>
      <c r="BA400" t="s">
        <v>40</v>
      </c>
      <c r="BB400" t="s">
        <v>40</v>
      </c>
      <c r="BC400" t="s">
        <v>40</v>
      </c>
      <c r="BD400" s="1" t="s">
        <v>1124</v>
      </c>
      <c r="BE400" s="1"/>
      <c r="BF400" s="1">
        <v>43018</v>
      </c>
      <c r="BG400" s="1" t="s">
        <v>39</v>
      </c>
      <c r="BH400">
        <v>0</v>
      </c>
      <c r="BI400" s="1"/>
      <c r="BL400">
        <v>1</v>
      </c>
      <c r="BQ400" t="s">
        <v>1174</v>
      </c>
      <c r="BR400" t="s">
        <v>40</v>
      </c>
    </row>
    <row r="401" spans="1:70" x14ac:dyDescent="0.25">
      <c r="A401" t="s">
        <v>804</v>
      </c>
      <c r="C401" t="s">
        <v>805</v>
      </c>
      <c r="D401">
        <v>1</v>
      </c>
      <c r="E401" s="5">
        <v>1</v>
      </c>
      <c r="F401" s="1">
        <v>44594</v>
      </c>
      <c r="G401" t="s">
        <v>35</v>
      </c>
      <c r="H401" t="s">
        <v>49</v>
      </c>
      <c r="I401" s="1" t="s">
        <v>50</v>
      </c>
      <c r="J401" t="s">
        <v>73</v>
      </c>
      <c r="K401" s="5">
        <v>2</v>
      </c>
      <c r="L401">
        <v>65</v>
      </c>
      <c r="M401" s="1">
        <v>43004</v>
      </c>
      <c r="N401" t="s">
        <v>40</v>
      </c>
      <c r="O401">
        <v>4</v>
      </c>
      <c r="P401" t="s">
        <v>102</v>
      </c>
      <c r="Q401">
        <v>1.8</v>
      </c>
      <c r="R401" t="s">
        <v>40</v>
      </c>
      <c r="T401">
        <v>35.729999999999997</v>
      </c>
      <c r="U401" t="s">
        <v>61</v>
      </c>
      <c r="V401" t="s">
        <v>119</v>
      </c>
      <c r="X401" t="s">
        <v>119</v>
      </c>
      <c r="Y401" s="1">
        <v>44596</v>
      </c>
      <c r="Z401">
        <v>10</v>
      </c>
      <c r="AA401" t="s">
        <v>44</v>
      </c>
      <c r="AB401">
        <v>1.5181249999999997</v>
      </c>
      <c r="AC401">
        <v>1.2144999999999999</v>
      </c>
      <c r="AD401" s="1">
        <v>44601</v>
      </c>
      <c r="AE401">
        <v>8</v>
      </c>
      <c r="AF401" t="s">
        <v>1125</v>
      </c>
      <c r="AG401">
        <v>4</v>
      </c>
      <c r="AH401" t="s">
        <v>44</v>
      </c>
      <c r="AI401">
        <v>2.2799999999999998</v>
      </c>
      <c r="AJ401" s="1">
        <v>44670</v>
      </c>
      <c r="AW401">
        <v>1.8</v>
      </c>
      <c r="AX401">
        <v>1.8</v>
      </c>
      <c r="AY401" t="s">
        <v>40</v>
      </c>
      <c r="AZ401" t="s">
        <v>40</v>
      </c>
      <c r="BA401" t="s">
        <v>40</v>
      </c>
      <c r="BB401" t="s">
        <v>40</v>
      </c>
      <c r="BC401" t="s">
        <v>40</v>
      </c>
      <c r="BD401" s="1">
        <v>43084</v>
      </c>
      <c r="BE401" s="1"/>
      <c r="BF401" s="1">
        <v>43004</v>
      </c>
      <c r="BG401" s="1" t="s">
        <v>39</v>
      </c>
      <c r="BH401">
        <v>0</v>
      </c>
      <c r="BI401" s="1"/>
      <c r="BL401">
        <v>1</v>
      </c>
      <c r="BQ401" t="s">
        <v>1174</v>
      </c>
      <c r="BR401" t="s">
        <v>40</v>
      </c>
    </row>
    <row r="402" spans="1:70" x14ac:dyDescent="0.25">
      <c r="A402" t="s">
        <v>806</v>
      </c>
      <c r="C402" t="s">
        <v>807</v>
      </c>
      <c r="D402">
        <v>1</v>
      </c>
      <c r="E402" s="5">
        <v>1</v>
      </c>
      <c r="F402" s="1">
        <v>44594</v>
      </c>
      <c r="G402" t="s">
        <v>35</v>
      </c>
      <c r="H402" t="s">
        <v>49</v>
      </c>
      <c r="I402" s="1" t="s">
        <v>50</v>
      </c>
      <c r="J402" t="s">
        <v>73</v>
      </c>
      <c r="K402" s="5">
        <v>1</v>
      </c>
      <c r="L402">
        <v>38</v>
      </c>
      <c r="M402" s="1">
        <v>43025</v>
      </c>
      <c r="N402" t="s">
        <v>40</v>
      </c>
      <c r="O402">
        <v>12</v>
      </c>
      <c r="P402" t="s">
        <v>110</v>
      </c>
      <c r="Q402">
        <v>1.4</v>
      </c>
      <c r="R402" t="s">
        <v>40</v>
      </c>
      <c r="T402">
        <v>21.12</v>
      </c>
      <c r="U402" t="s">
        <v>1212</v>
      </c>
      <c r="V402" t="s">
        <v>76</v>
      </c>
      <c r="X402" t="s">
        <v>76</v>
      </c>
      <c r="Y402" s="1">
        <v>44596</v>
      </c>
      <c r="Z402">
        <v>10</v>
      </c>
      <c r="AA402" t="s">
        <v>44</v>
      </c>
      <c r="AB402">
        <v>60.572400000000002</v>
      </c>
      <c r="AC402">
        <v>15</v>
      </c>
      <c r="AD402" s="1">
        <v>44601</v>
      </c>
      <c r="AE402">
        <v>8</v>
      </c>
      <c r="AF402" t="s">
        <v>1126</v>
      </c>
      <c r="AG402">
        <v>4</v>
      </c>
      <c r="AH402" t="s">
        <v>44</v>
      </c>
      <c r="AI402">
        <v>7.82</v>
      </c>
      <c r="AJ402" s="1">
        <v>44670</v>
      </c>
      <c r="AW402">
        <v>1.4</v>
      </c>
      <c r="AX402">
        <v>1.4</v>
      </c>
      <c r="AY402" t="s">
        <v>40</v>
      </c>
      <c r="AZ402" t="s">
        <v>40</v>
      </c>
      <c r="BA402" t="s">
        <v>40</v>
      </c>
      <c r="BB402" t="s">
        <v>40</v>
      </c>
      <c r="BC402" t="s">
        <v>40</v>
      </c>
      <c r="BD402" s="1">
        <v>43044</v>
      </c>
      <c r="BE402" s="1"/>
      <c r="BF402" s="1">
        <v>43025</v>
      </c>
      <c r="BG402" s="1" t="s">
        <v>39</v>
      </c>
      <c r="BH402">
        <v>0</v>
      </c>
      <c r="BI402" s="1"/>
      <c r="BL402">
        <v>1</v>
      </c>
      <c r="BQ402" t="s">
        <v>1174</v>
      </c>
      <c r="BR402" t="s">
        <v>40</v>
      </c>
    </row>
    <row r="403" spans="1:70" x14ac:dyDescent="0.25">
      <c r="A403" t="s">
        <v>808</v>
      </c>
      <c r="C403" t="s">
        <v>809</v>
      </c>
      <c r="D403">
        <v>1</v>
      </c>
      <c r="E403" s="5">
        <v>1</v>
      </c>
      <c r="F403" s="1">
        <v>44594</v>
      </c>
      <c r="G403" t="s">
        <v>35</v>
      </c>
      <c r="H403" t="s">
        <v>49</v>
      </c>
      <c r="I403" s="1" t="s">
        <v>50</v>
      </c>
      <c r="J403" t="s">
        <v>73</v>
      </c>
      <c r="K403" s="5">
        <v>2</v>
      </c>
      <c r="L403">
        <v>50</v>
      </c>
      <c r="M403" s="1">
        <v>43104</v>
      </c>
      <c r="N403" t="s">
        <v>40</v>
      </c>
      <c r="O403">
        <v>12</v>
      </c>
      <c r="P403" t="s">
        <v>110</v>
      </c>
      <c r="Q403">
        <v>1</v>
      </c>
      <c r="R403" t="s">
        <v>40</v>
      </c>
      <c r="T403">
        <v>32.14</v>
      </c>
      <c r="U403" t="s">
        <v>1212</v>
      </c>
      <c r="V403" t="s">
        <v>76</v>
      </c>
      <c r="X403" t="s">
        <v>76</v>
      </c>
      <c r="Y403" s="1">
        <v>44596</v>
      </c>
      <c r="Z403">
        <v>10</v>
      </c>
      <c r="AA403" t="s">
        <v>44</v>
      </c>
      <c r="AB403">
        <v>10.767666666666665</v>
      </c>
      <c r="AC403">
        <v>15</v>
      </c>
      <c r="AD403" s="1">
        <v>44601</v>
      </c>
      <c r="AE403">
        <v>8</v>
      </c>
      <c r="AF403" t="s">
        <v>1127</v>
      </c>
      <c r="AG403">
        <v>4</v>
      </c>
      <c r="AH403" t="s">
        <v>44</v>
      </c>
      <c r="AI403">
        <v>10.3</v>
      </c>
      <c r="AJ403" s="1">
        <v>44670</v>
      </c>
      <c r="AW403">
        <v>1</v>
      </c>
      <c r="AX403">
        <v>1</v>
      </c>
      <c r="AY403" t="s">
        <v>40</v>
      </c>
      <c r="AZ403" t="s">
        <v>40</v>
      </c>
      <c r="BA403" t="s">
        <v>40</v>
      </c>
      <c r="BB403" t="s">
        <v>40</v>
      </c>
      <c r="BC403" t="s">
        <v>40</v>
      </c>
      <c r="BD403" s="1">
        <v>43077</v>
      </c>
      <c r="BE403" s="1" t="s">
        <v>1128</v>
      </c>
      <c r="BF403" s="1">
        <v>43104</v>
      </c>
      <c r="BG403" s="1" t="s">
        <v>39</v>
      </c>
      <c r="BH403">
        <v>0</v>
      </c>
      <c r="BI403" s="1"/>
      <c r="BL403">
        <v>1</v>
      </c>
      <c r="BQ403" t="s">
        <v>1174</v>
      </c>
      <c r="BR403" t="s">
        <v>40</v>
      </c>
    </row>
    <row r="404" spans="1:70" x14ac:dyDescent="0.25">
      <c r="A404" t="s">
        <v>810</v>
      </c>
      <c r="C404" t="s">
        <v>811</v>
      </c>
      <c r="D404">
        <v>1</v>
      </c>
      <c r="E404" s="5">
        <v>1</v>
      </c>
      <c r="F404" s="1">
        <v>44594</v>
      </c>
      <c r="G404" t="s">
        <v>35</v>
      </c>
      <c r="H404" t="s">
        <v>49</v>
      </c>
      <c r="I404" s="1" t="s">
        <v>50</v>
      </c>
      <c r="J404" t="s">
        <v>73</v>
      </c>
      <c r="K404" s="5">
        <v>2</v>
      </c>
      <c r="L404">
        <v>34</v>
      </c>
      <c r="M404" s="1">
        <v>43333</v>
      </c>
      <c r="N404" t="s">
        <v>40</v>
      </c>
      <c r="O404">
        <v>12</v>
      </c>
      <c r="P404" t="s">
        <v>110</v>
      </c>
      <c r="Q404">
        <v>2.9</v>
      </c>
      <c r="R404" t="s">
        <v>40</v>
      </c>
      <c r="T404">
        <v>38.799999999999997</v>
      </c>
      <c r="U404" t="s">
        <v>1212</v>
      </c>
      <c r="V404" t="s">
        <v>131</v>
      </c>
      <c r="X404" t="s">
        <v>131</v>
      </c>
      <c r="Y404" s="1">
        <v>44596</v>
      </c>
      <c r="Z404">
        <v>10</v>
      </c>
      <c r="AA404" t="s">
        <v>44</v>
      </c>
      <c r="AB404">
        <v>32.505333333333333</v>
      </c>
      <c r="AC404">
        <v>15</v>
      </c>
      <c r="AD404" s="1">
        <v>44601</v>
      </c>
      <c r="AE404">
        <v>8</v>
      </c>
      <c r="AF404" t="s">
        <v>1129</v>
      </c>
      <c r="AG404">
        <v>4</v>
      </c>
      <c r="AH404" t="s">
        <v>44</v>
      </c>
      <c r="AI404">
        <v>9.66</v>
      </c>
      <c r="AJ404" s="1">
        <v>44670</v>
      </c>
      <c r="AW404">
        <v>2.9</v>
      </c>
      <c r="AX404">
        <v>2.9</v>
      </c>
      <c r="AY404" t="s">
        <v>40</v>
      </c>
      <c r="AZ404" t="s">
        <v>40</v>
      </c>
      <c r="BA404" t="s">
        <v>40</v>
      </c>
      <c r="BB404" t="s">
        <v>40</v>
      </c>
      <c r="BC404" t="s">
        <v>40</v>
      </c>
      <c r="BD404" s="1">
        <v>43334</v>
      </c>
      <c r="BE404" s="1"/>
      <c r="BF404" s="1">
        <v>43436</v>
      </c>
      <c r="BG404" s="1" t="s">
        <v>1130</v>
      </c>
      <c r="BH404">
        <v>0</v>
      </c>
      <c r="BI404" s="1"/>
      <c r="BL404">
        <v>1</v>
      </c>
      <c r="BQ404" t="s">
        <v>1174</v>
      </c>
      <c r="BR404" t="s">
        <v>40</v>
      </c>
    </row>
    <row r="405" spans="1:70" x14ac:dyDescent="0.25">
      <c r="A405" t="s">
        <v>812</v>
      </c>
      <c r="C405" t="s">
        <v>813</v>
      </c>
      <c r="D405">
        <v>1</v>
      </c>
      <c r="E405" s="5">
        <v>1</v>
      </c>
      <c r="F405" s="1">
        <v>44594</v>
      </c>
      <c r="G405" t="s">
        <v>35</v>
      </c>
      <c r="H405" t="s">
        <v>49</v>
      </c>
      <c r="I405" s="1" t="s">
        <v>50</v>
      </c>
      <c r="J405" t="s">
        <v>73</v>
      </c>
      <c r="K405" s="5">
        <v>2</v>
      </c>
      <c r="L405">
        <v>32</v>
      </c>
      <c r="M405" s="1">
        <v>43333</v>
      </c>
      <c r="N405" t="s">
        <v>40</v>
      </c>
      <c r="O405">
        <v>5</v>
      </c>
      <c r="P405" t="s">
        <v>102</v>
      </c>
      <c r="Q405">
        <v>1.6</v>
      </c>
      <c r="R405" t="s">
        <v>40</v>
      </c>
      <c r="T405">
        <v>37.15</v>
      </c>
      <c r="U405" t="s">
        <v>41</v>
      </c>
      <c r="V405" t="s">
        <v>119</v>
      </c>
      <c r="X405" t="s">
        <v>119</v>
      </c>
      <c r="Y405" s="1">
        <v>44596</v>
      </c>
      <c r="Z405">
        <v>10</v>
      </c>
      <c r="AA405" t="s">
        <v>44</v>
      </c>
      <c r="AB405">
        <v>0.97050000000000003</v>
      </c>
      <c r="AC405">
        <v>1.9410000000000001</v>
      </c>
      <c r="AD405" s="1">
        <v>44601</v>
      </c>
      <c r="AE405">
        <v>8</v>
      </c>
      <c r="AF405" t="s">
        <v>1131</v>
      </c>
      <c r="AG405">
        <v>4</v>
      </c>
      <c r="AH405" t="s">
        <v>44</v>
      </c>
      <c r="AI405">
        <v>2.7</v>
      </c>
      <c r="AJ405" s="1">
        <v>44670</v>
      </c>
      <c r="AW405">
        <v>1.6</v>
      </c>
      <c r="AX405">
        <v>1.6</v>
      </c>
      <c r="AY405" t="s">
        <v>40</v>
      </c>
      <c r="AZ405" t="s">
        <v>40</v>
      </c>
      <c r="BA405" t="s">
        <v>40</v>
      </c>
      <c r="BB405" t="s">
        <v>40</v>
      </c>
      <c r="BC405" t="s">
        <v>40</v>
      </c>
      <c r="BD405" s="1" t="s">
        <v>1132</v>
      </c>
      <c r="BE405" s="1"/>
      <c r="BF405" s="1">
        <v>44153</v>
      </c>
      <c r="BG405" s="1" t="s">
        <v>39</v>
      </c>
      <c r="BH405">
        <v>0</v>
      </c>
      <c r="BI405" s="1"/>
      <c r="BL405">
        <v>1</v>
      </c>
      <c r="BQ405" t="s">
        <v>1174</v>
      </c>
      <c r="BR405" t="s">
        <v>40</v>
      </c>
    </row>
    <row r="406" spans="1:70" x14ac:dyDescent="0.25">
      <c r="A406" t="s">
        <v>814</v>
      </c>
      <c r="C406" t="s">
        <v>815</v>
      </c>
      <c r="D406">
        <v>1</v>
      </c>
      <c r="E406" s="5">
        <v>1</v>
      </c>
      <c r="F406" s="1">
        <v>44594</v>
      </c>
      <c r="G406" t="s">
        <v>35</v>
      </c>
      <c r="H406" t="s">
        <v>49</v>
      </c>
      <c r="I406" s="1" t="s">
        <v>50</v>
      </c>
      <c r="J406" t="s">
        <v>73</v>
      </c>
      <c r="K406" s="5">
        <v>2</v>
      </c>
      <c r="L406">
        <v>50</v>
      </c>
      <c r="M406" s="1">
        <v>43350</v>
      </c>
      <c r="N406" t="s">
        <v>40</v>
      </c>
      <c r="O406">
        <v>5</v>
      </c>
      <c r="P406" t="s">
        <v>102</v>
      </c>
      <c r="Q406">
        <v>6.8</v>
      </c>
      <c r="R406" t="s">
        <v>40</v>
      </c>
      <c r="T406">
        <v>35</v>
      </c>
      <c r="U406" t="s">
        <v>123</v>
      </c>
      <c r="V406" t="s">
        <v>76</v>
      </c>
      <c r="X406" t="s">
        <v>76</v>
      </c>
      <c r="Y406" s="1">
        <v>44596</v>
      </c>
      <c r="Z406">
        <v>10</v>
      </c>
      <c r="AA406" t="s">
        <v>44</v>
      </c>
      <c r="AB406">
        <v>9.1684999999999981</v>
      </c>
      <c r="AC406">
        <v>15</v>
      </c>
      <c r="AD406" s="1">
        <v>44601</v>
      </c>
      <c r="AE406">
        <v>8</v>
      </c>
      <c r="AF406" t="s">
        <v>1134</v>
      </c>
      <c r="AG406">
        <v>4</v>
      </c>
      <c r="AH406" t="s">
        <v>44</v>
      </c>
      <c r="AI406">
        <v>7.12</v>
      </c>
      <c r="AJ406" s="1">
        <v>44670</v>
      </c>
      <c r="AW406">
        <v>6.8</v>
      </c>
      <c r="AX406">
        <v>6.8</v>
      </c>
      <c r="AY406" t="s">
        <v>40</v>
      </c>
      <c r="AZ406" t="s">
        <v>40</v>
      </c>
      <c r="BA406" t="s">
        <v>40</v>
      </c>
      <c r="BB406" t="s">
        <v>40</v>
      </c>
      <c r="BC406" t="s">
        <v>40</v>
      </c>
      <c r="BD406" s="1">
        <v>43350</v>
      </c>
      <c r="BE406" s="1"/>
      <c r="BF406" s="1">
        <v>43350</v>
      </c>
      <c r="BG406" s="1" t="s">
        <v>39</v>
      </c>
      <c r="BH406">
        <v>0</v>
      </c>
      <c r="BI406" s="1"/>
      <c r="BL406">
        <v>1</v>
      </c>
      <c r="BQ406" t="s">
        <v>1174</v>
      </c>
      <c r="BR406" t="s">
        <v>40</v>
      </c>
    </row>
    <row r="407" spans="1:70" x14ac:dyDescent="0.25">
      <c r="A407" t="s">
        <v>816</v>
      </c>
      <c r="C407" t="s">
        <v>817</v>
      </c>
      <c r="D407">
        <v>1</v>
      </c>
      <c r="E407" s="5">
        <v>1</v>
      </c>
      <c r="F407" s="1">
        <v>44594</v>
      </c>
      <c r="G407" t="s">
        <v>35</v>
      </c>
      <c r="H407" t="s">
        <v>49</v>
      </c>
      <c r="I407" s="1" t="s">
        <v>50</v>
      </c>
      <c r="J407" t="s">
        <v>73</v>
      </c>
      <c r="K407" s="5">
        <v>1</v>
      </c>
      <c r="L407">
        <v>72</v>
      </c>
      <c r="M407" s="1">
        <v>43382</v>
      </c>
      <c r="N407" t="s">
        <v>40</v>
      </c>
      <c r="O407">
        <v>5</v>
      </c>
      <c r="P407" t="s">
        <v>102</v>
      </c>
      <c r="Q407">
        <v>4</v>
      </c>
      <c r="R407" t="s">
        <v>40</v>
      </c>
      <c r="T407">
        <v>19.23</v>
      </c>
      <c r="U407" t="s">
        <v>1212</v>
      </c>
      <c r="V407" t="s">
        <v>119</v>
      </c>
      <c r="X407" t="s">
        <v>119</v>
      </c>
      <c r="Y407" s="1">
        <v>44596</v>
      </c>
      <c r="Z407">
        <v>10</v>
      </c>
      <c r="AA407" t="s">
        <v>44</v>
      </c>
      <c r="AB407">
        <v>13.768166666666666</v>
      </c>
      <c r="AC407">
        <v>15</v>
      </c>
      <c r="AD407" s="1">
        <v>44601</v>
      </c>
      <c r="AE407">
        <v>8</v>
      </c>
      <c r="AF407" t="s">
        <v>138</v>
      </c>
      <c r="AG407">
        <v>4</v>
      </c>
      <c r="AH407" t="s">
        <v>44</v>
      </c>
      <c r="AI407">
        <v>8.9600000000000009</v>
      </c>
      <c r="AJ407" s="1">
        <v>44670</v>
      </c>
      <c r="AW407">
        <v>4</v>
      </c>
      <c r="AX407">
        <v>4</v>
      </c>
      <c r="AY407" t="s">
        <v>40</v>
      </c>
      <c r="AZ407" t="s">
        <v>40</v>
      </c>
      <c r="BA407" t="s">
        <v>40</v>
      </c>
      <c r="BB407" t="s">
        <v>40</v>
      </c>
      <c r="BC407" t="s">
        <v>40</v>
      </c>
      <c r="BD407" s="1">
        <v>42972</v>
      </c>
      <c r="BE407" s="1"/>
      <c r="BF407" s="1">
        <v>43382</v>
      </c>
      <c r="BG407" s="1" t="s">
        <v>39</v>
      </c>
      <c r="BH407">
        <v>0</v>
      </c>
      <c r="BI407" s="1"/>
      <c r="BL407">
        <v>1</v>
      </c>
      <c r="BQ407" t="s">
        <v>1174</v>
      </c>
      <c r="BR407" t="s">
        <v>40</v>
      </c>
    </row>
    <row r="408" spans="1:70" hidden="1" x14ac:dyDescent="0.25">
      <c r="A408" t="s">
        <v>954</v>
      </c>
      <c r="C408" t="s">
        <v>955</v>
      </c>
      <c r="D408">
        <v>0</v>
      </c>
      <c r="E408" s="5">
        <v>3</v>
      </c>
      <c r="F408" s="1">
        <v>44715</v>
      </c>
      <c r="G408" t="s">
        <v>71</v>
      </c>
      <c r="H408" t="s">
        <v>49</v>
      </c>
      <c r="I408" s="1" t="s">
        <v>72</v>
      </c>
      <c r="J408" t="s">
        <v>73</v>
      </c>
      <c r="K408" s="5">
        <v>2</v>
      </c>
      <c r="L408">
        <v>64</v>
      </c>
      <c r="M408" s="1">
        <v>44706</v>
      </c>
      <c r="N408" t="s">
        <v>102</v>
      </c>
      <c r="O408" t="s">
        <v>102</v>
      </c>
      <c r="Q408">
        <v>6.91</v>
      </c>
      <c r="R408" t="s">
        <v>40</v>
      </c>
      <c r="T408">
        <v>41.2</v>
      </c>
      <c r="U408" t="s">
        <v>1151</v>
      </c>
      <c r="V408" t="s">
        <v>1150</v>
      </c>
      <c r="Y408" s="1">
        <v>44729</v>
      </c>
      <c r="Z408">
        <v>18</v>
      </c>
      <c r="AA408" t="s">
        <v>78</v>
      </c>
      <c r="AB408">
        <v>3.2931666666666666</v>
      </c>
      <c r="AC408">
        <v>9.8795000000000002</v>
      </c>
      <c r="AD408" s="1">
        <v>44762</v>
      </c>
      <c r="AE408">
        <v>14</v>
      </c>
      <c r="AF408" t="s">
        <v>1123</v>
      </c>
      <c r="AG408">
        <v>4</v>
      </c>
      <c r="AH408" t="s">
        <v>78</v>
      </c>
      <c r="AI408">
        <v>3.8</v>
      </c>
      <c r="AJ408" s="1">
        <v>44781</v>
      </c>
      <c r="AW408">
        <v>6.91</v>
      </c>
      <c r="AX408">
        <v>6.91</v>
      </c>
      <c r="AY408">
        <v>1</v>
      </c>
      <c r="AZ408">
        <v>2.1</v>
      </c>
      <c r="BA408">
        <v>2</v>
      </c>
      <c r="BB408" t="s">
        <v>35</v>
      </c>
      <c r="BC408" t="s">
        <v>35</v>
      </c>
      <c r="BD408" s="1">
        <v>44458</v>
      </c>
      <c r="BE408" s="1">
        <v>44712</v>
      </c>
      <c r="BF408" s="1">
        <v>44728</v>
      </c>
      <c r="BG408" s="1" t="s">
        <v>35</v>
      </c>
      <c r="BH408">
        <v>0</v>
      </c>
      <c r="BI408" s="1">
        <v>44482</v>
      </c>
      <c r="BK408">
        <v>1</v>
      </c>
      <c r="BL408">
        <v>3</v>
      </c>
      <c r="BM408">
        <v>1</v>
      </c>
      <c r="BP408">
        <v>1</v>
      </c>
      <c r="BQ408" t="s">
        <v>1174</v>
      </c>
      <c r="BR408" t="s">
        <v>40</v>
      </c>
    </row>
    <row r="409" spans="1:70" x14ac:dyDescent="0.25">
      <c r="A409" t="s">
        <v>956</v>
      </c>
      <c r="C409" t="s">
        <v>957</v>
      </c>
      <c r="D409">
        <v>1</v>
      </c>
      <c r="E409" s="5">
        <v>3.6</v>
      </c>
      <c r="F409" s="1">
        <v>44715</v>
      </c>
      <c r="G409" t="s">
        <v>71</v>
      </c>
      <c r="H409" t="s">
        <v>49</v>
      </c>
      <c r="I409" s="1" t="s">
        <v>72</v>
      </c>
      <c r="J409" t="s">
        <v>73</v>
      </c>
      <c r="K409" s="5">
        <v>2</v>
      </c>
      <c r="L409">
        <v>65</v>
      </c>
      <c r="M409" s="1">
        <v>44515</v>
      </c>
      <c r="N409" t="s">
        <v>74</v>
      </c>
      <c r="O409" t="s">
        <v>102</v>
      </c>
      <c r="P409" t="s">
        <v>102</v>
      </c>
      <c r="Q409">
        <v>28.9</v>
      </c>
      <c r="R409" t="s">
        <v>40</v>
      </c>
      <c r="T409">
        <v>23</v>
      </c>
      <c r="U409" t="s">
        <v>61</v>
      </c>
      <c r="V409" t="s">
        <v>76</v>
      </c>
      <c r="X409" t="s">
        <v>76</v>
      </c>
      <c r="Y409" s="1">
        <v>44729</v>
      </c>
      <c r="Z409">
        <v>18</v>
      </c>
      <c r="AA409" t="s">
        <v>78</v>
      </c>
      <c r="AB409">
        <v>2.7558333333333334</v>
      </c>
      <c r="AC409">
        <v>8.2675000000000001</v>
      </c>
      <c r="AD409" s="1">
        <v>44762</v>
      </c>
      <c r="AE409">
        <v>14</v>
      </c>
      <c r="AF409" t="s">
        <v>1125</v>
      </c>
      <c r="AG409">
        <v>4</v>
      </c>
      <c r="AH409" t="s">
        <v>78</v>
      </c>
      <c r="AI409">
        <v>2.87</v>
      </c>
      <c r="AJ409" s="1">
        <v>44781</v>
      </c>
      <c r="AW409">
        <v>28.9</v>
      </c>
      <c r="AX409">
        <v>28.9</v>
      </c>
      <c r="AY409">
        <v>8</v>
      </c>
      <c r="AZ409">
        <v>2.7</v>
      </c>
      <c r="BA409">
        <v>3</v>
      </c>
      <c r="BB409" t="s">
        <v>35</v>
      </c>
      <c r="BC409" t="s">
        <v>35</v>
      </c>
      <c r="BD409" s="1">
        <v>44263</v>
      </c>
      <c r="BE409" s="1" t="s">
        <v>40</v>
      </c>
      <c r="BF409" s="1">
        <v>44728</v>
      </c>
      <c r="BG409" s="1" t="s">
        <v>35</v>
      </c>
      <c r="BH409">
        <v>0</v>
      </c>
      <c r="BI409" s="1">
        <v>44344</v>
      </c>
      <c r="BK409">
        <v>1</v>
      </c>
      <c r="BL409">
        <v>1</v>
      </c>
      <c r="BM409">
        <v>1</v>
      </c>
      <c r="BQ409" t="s">
        <v>1174</v>
      </c>
      <c r="BR409" t="s">
        <v>40</v>
      </c>
    </row>
    <row r="410" spans="1:70" hidden="1" x14ac:dyDescent="0.25">
      <c r="A410" t="s">
        <v>958</v>
      </c>
      <c r="C410" t="s">
        <v>959</v>
      </c>
      <c r="D410">
        <v>0</v>
      </c>
      <c r="E410" s="5">
        <v>3.6</v>
      </c>
      <c r="F410" s="1">
        <v>44715</v>
      </c>
      <c r="G410" t="s">
        <v>71</v>
      </c>
      <c r="H410" t="s">
        <v>49</v>
      </c>
      <c r="I410" s="1" t="s">
        <v>72</v>
      </c>
      <c r="J410" t="s">
        <v>73</v>
      </c>
      <c r="K410" s="5">
        <v>2</v>
      </c>
      <c r="L410">
        <v>65</v>
      </c>
      <c r="M410" s="1">
        <v>44586</v>
      </c>
      <c r="N410" t="s">
        <v>74</v>
      </c>
      <c r="O410" t="s">
        <v>102</v>
      </c>
      <c r="Q410">
        <v>28.9</v>
      </c>
      <c r="R410" t="s">
        <v>40</v>
      </c>
      <c r="T410">
        <v>23</v>
      </c>
      <c r="U410" t="s">
        <v>1151</v>
      </c>
      <c r="V410" t="s">
        <v>1150</v>
      </c>
      <c r="Y410" s="1">
        <v>44729</v>
      </c>
      <c r="Z410">
        <v>18</v>
      </c>
      <c r="AA410" t="s">
        <v>78</v>
      </c>
      <c r="AB410">
        <v>3.0130882352941177</v>
      </c>
      <c r="AC410">
        <v>10.2445</v>
      </c>
      <c r="AD410" s="1">
        <v>44762</v>
      </c>
      <c r="AE410">
        <v>14</v>
      </c>
      <c r="AF410" t="s">
        <v>1126</v>
      </c>
      <c r="AG410">
        <v>4</v>
      </c>
      <c r="AH410" t="s">
        <v>78</v>
      </c>
      <c r="AI410">
        <v>0.8</v>
      </c>
      <c r="AJ410" s="1">
        <v>44781</v>
      </c>
      <c r="AW410">
        <v>28.9</v>
      </c>
      <c r="AX410">
        <v>28.9</v>
      </c>
      <c r="AY410">
        <v>8</v>
      </c>
      <c r="AZ410">
        <v>2.7</v>
      </c>
      <c r="BA410">
        <v>3</v>
      </c>
      <c r="BB410" t="s">
        <v>35</v>
      </c>
      <c r="BC410" t="s">
        <v>35</v>
      </c>
      <c r="BD410" s="1">
        <v>44263</v>
      </c>
      <c r="BE410" s="1" t="s">
        <v>40</v>
      </c>
      <c r="BF410" s="1">
        <v>44728</v>
      </c>
      <c r="BG410" s="1" t="s">
        <v>35</v>
      </c>
      <c r="BH410">
        <v>0</v>
      </c>
      <c r="BI410" s="1">
        <v>44515</v>
      </c>
      <c r="BK410">
        <v>1</v>
      </c>
      <c r="BL410">
        <v>3</v>
      </c>
      <c r="BM410">
        <v>1</v>
      </c>
      <c r="BQ410" t="s">
        <v>1174</v>
      </c>
      <c r="BR410" t="s">
        <v>40</v>
      </c>
    </row>
    <row r="411" spans="1:70" x14ac:dyDescent="0.25">
      <c r="A411" t="s">
        <v>821</v>
      </c>
      <c r="C411" t="s">
        <v>822</v>
      </c>
      <c r="D411">
        <v>1</v>
      </c>
      <c r="E411" s="5">
        <v>1</v>
      </c>
      <c r="F411" s="1">
        <v>44594</v>
      </c>
      <c r="G411" t="s">
        <v>35</v>
      </c>
      <c r="H411" t="s">
        <v>49</v>
      </c>
      <c r="I411" s="1" t="s">
        <v>50</v>
      </c>
      <c r="J411" t="s">
        <v>73</v>
      </c>
      <c r="K411" s="5">
        <v>2</v>
      </c>
      <c r="L411">
        <v>71</v>
      </c>
      <c r="M411" s="1">
        <v>43389</v>
      </c>
      <c r="N411" t="s">
        <v>40</v>
      </c>
      <c r="O411">
        <v>7</v>
      </c>
      <c r="P411" t="s">
        <v>74</v>
      </c>
      <c r="Q411">
        <v>3</v>
      </c>
      <c r="R411" t="s">
        <v>40</v>
      </c>
      <c r="T411">
        <v>22.06</v>
      </c>
      <c r="U411" t="s">
        <v>61</v>
      </c>
      <c r="V411" t="s">
        <v>119</v>
      </c>
      <c r="X411" t="s">
        <v>119</v>
      </c>
      <c r="Y411" s="1">
        <v>44596</v>
      </c>
      <c r="Z411">
        <v>11</v>
      </c>
      <c r="AA411" t="s">
        <v>44</v>
      </c>
      <c r="AB411">
        <v>10.42</v>
      </c>
      <c r="AC411">
        <v>9.3780000000000001</v>
      </c>
      <c r="AD411" s="1">
        <v>44602</v>
      </c>
      <c r="AE411">
        <v>9</v>
      </c>
      <c r="AF411" t="s">
        <v>307</v>
      </c>
      <c r="AG411">
        <v>4</v>
      </c>
      <c r="AH411" t="s">
        <v>44</v>
      </c>
      <c r="AI411">
        <v>6.74</v>
      </c>
      <c r="AJ411" s="1">
        <v>44670</v>
      </c>
      <c r="AW411">
        <v>3</v>
      </c>
      <c r="AX411">
        <v>3</v>
      </c>
      <c r="AY411" t="s">
        <v>40</v>
      </c>
      <c r="AZ411" t="s">
        <v>40</v>
      </c>
      <c r="BA411" t="s">
        <v>40</v>
      </c>
      <c r="BB411" t="s">
        <v>40</v>
      </c>
      <c r="BC411" t="s">
        <v>40</v>
      </c>
      <c r="BD411" s="1">
        <v>43361</v>
      </c>
      <c r="BE411" s="1"/>
      <c r="BF411" s="1">
        <v>43558</v>
      </c>
      <c r="BG411" s="1" t="s">
        <v>1135</v>
      </c>
      <c r="BH411">
        <v>0</v>
      </c>
      <c r="BI411" s="1"/>
      <c r="BL411">
        <v>1</v>
      </c>
      <c r="BQ411" t="s">
        <v>1174</v>
      </c>
      <c r="BR411" t="s">
        <v>40</v>
      </c>
    </row>
    <row r="412" spans="1:70" x14ac:dyDescent="0.25">
      <c r="A412" t="s">
        <v>823</v>
      </c>
      <c r="C412" t="s">
        <v>824</v>
      </c>
      <c r="D412">
        <v>1</v>
      </c>
      <c r="E412" s="5">
        <v>1</v>
      </c>
      <c r="F412" s="1">
        <v>44594</v>
      </c>
      <c r="G412" t="s">
        <v>35</v>
      </c>
      <c r="H412" t="s">
        <v>49</v>
      </c>
      <c r="I412" s="1" t="s">
        <v>50</v>
      </c>
      <c r="J412" t="s">
        <v>73</v>
      </c>
      <c r="K412" s="5">
        <v>2</v>
      </c>
      <c r="L412">
        <v>62</v>
      </c>
      <c r="M412" s="1">
        <v>43452</v>
      </c>
      <c r="N412" t="s">
        <v>40</v>
      </c>
      <c r="O412">
        <v>5</v>
      </c>
      <c r="P412" t="s">
        <v>102</v>
      </c>
      <c r="Q412">
        <v>4</v>
      </c>
      <c r="R412" t="s">
        <v>40</v>
      </c>
      <c r="T412">
        <v>25</v>
      </c>
      <c r="U412" t="s">
        <v>1213</v>
      </c>
      <c r="V412" t="s">
        <v>119</v>
      </c>
      <c r="X412" t="s">
        <v>119</v>
      </c>
      <c r="Y412" s="1">
        <v>44596</v>
      </c>
      <c r="Z412">
        <v>11</v>
      </c>
      <c r="AA412" t="s">
        <v>44</v>
      </c>
      <c r="AB412">
        <v>16.910526315789475</v>
      </c>
      <c r="AC412">
        <v>15</v>
      </c>
      <c r="AD412" s="1">
        <v>44602</v>
      </c>
      <c r="AE412">
        <v>9</v>
      </c>
      <c r="AF412" t="s">
        <v>337</v>
      </c>
      <c r="AG412">
        <v>4</v>
      </c>
      <c r="AH412" t="s">
        <v>44</v>
      </c>
      <c r="AI412">
        <v>9.4</v>
      </c>
      <c r="AJ412" s="1">
        <v>44670</v>
      </c>
      <c r="AW412">
        <v>4</v>
      </c>
      <c r="AX412">
        <v>4</v>
      </c>
      <c r="AY412" t="s">
        <v>40</v>
      </c>
      <c r="AZ412" t="s">
        <v>40</v>
      </c>
      <c r="BA412" t="s">
        <v>40</v>
      </c>
      <c r="BB412" t="s">
        <v>40</v>
      </c>
      <c r="BC412" t="s">
        <v>40</v>
      </c>
      <c r="BD412" s="1" t="s">
        <v>1136</v>
      </c>
      <c r="BE412" s="1"/>
      <c r="BF412" s="1">
        <v>44175</v>
      </c>
      <c r="BG412" s="1" t="s">
        <v>39</v>
      </c>
      <c r="BH412">
        <v>0</v>
      </c>
      <c r="BI412" s="1"/>
      <c r="BL412">
        <v>1</v>
      </c>
      <c r="BQ412" t="s">
        <v>1174</v>
      </c>
      <c r="BR412" t="s">
        <v>40</v>
      </c>
    </row>
    <row r="413" spans="1:70" x14ac:dyDescent="0.25">
      <c r="A413" t="s">
        <v>825</v>
      </c>
      <c r="C413" t="s">
        <v>826</v>
      </c>
      <c r="D413">
        <v>1</v>
      </c>
      <c r="E413" s="5">
        <v>1</v>
      </c>
      <c r="F413" s="1">
        <v>44594</v>
      </c>
      <c r="G413" t="s">
        <v>35</v>
      </c>
      <c r="H413" t="s">
        <v>49</v>
      </c>
      <c r="I413" s="1" t="s">
        <v>50</v>
      </c>
      <c r="J413" t="s">
        <v>73</v>
      </c>
      <c r="K413" s="5">
        <v>2</v>
      </c>
      <c r="L413">
        <v>57</v>
      </c>
      <c r="M413" s="1">
        <v>43452</v>
      </c>
      <c r="N413" t="s">
        <v>40</v>
      </c>
      <c r="O413">
        <v>5</v>
      </c>
      <c r="P413" t="s">
        <v>102</v>
      </c>
      <c r="Q413">
        <v>8.1</v>
      </c>
      <c r="R413" t="s">
        <v>40</v>
      </c>
      <c r="T413">
        <v>36.61</v>
      </c>
      <c r="U413" t="s">
        <v>1213</v>
      </c>
      <c r="V413" t="s">
        <v>76</v>
      </c>
      <c r="X413" t="s">
        <v>76</v>
      </c>
      <c r="Y413" s="1">
        <v>44596</v>
      </c>
      <c r="Z413">
        <v>11</v>
      </c>
      <c r="AA413" t="s">
        <v>44</v>
      </c>
      <c r="AB413">
        <v>38.782499999999999</v>
      </c>
      <c r="AC413">
        <v>15</v>
      </c>
      <c r="AD413" s="1">
        <v>44602</v>
      </c>
      <c r="AE413">
        <v>9</v>
      </c>
      <c r="AF413" t="s">
        <v>364</v>
      </c>
      <c r="AG413">
        <v>4</v>
      </c>
      <c r="AH413" t="s">
        <v>44</v>
      </c>
      <c r="AI413">
        <v>9.32</v>
      </c>
      <c r="AJ413" s="1">
        <v>44670</v>
      </c>
      <c r="AW413">
        <v>8.1</v>
      </c>
      <c r="AX413">
        <v>8.1</v>
      </c>
      <c r="AY413" t="s">
        <v>40</v>
      </c>
      <c r="AZ413" t="s">
        <v>40</v>
      </c>
      <c r="BA413" t="s">
        <v>40</v>
      </c>
      <c r="BB413" t="s">
        <v>40</v>
      </c>
      <c r="BC413" t="s">
        <v>40</v>
      </c>
      <c r="BD413" s="1">
        <v>43237</v>
      </c>
      <c r="BE413" s="1"/>
      <c r="BF413" s="1">
        <v>44151</v>
      </c>
      <c r="BG413" s="1" t="s">
        <v>39</v>
      </c>
      <c r="BH413">
        <v>0</v>
      </c>
      <c r="BI413" s="1"/>
      <c r="BL413">
        <v>1</v>
      </c>
      <c r="BQ413" t="s">
        <v>1174</v>
      </c>
      <c r="BR413" t="s">
        <v>40</v>
      </c>
    </row>
    <row r="414" spans="1:70" x14ac:dyDescent="0.25">
      <c r="A414" t="s">
        <v>827</v>
      </c>
      <c r="C414" t="s">
        <v>828</v>
      </c>
      <c r="D414">
        <v>1</v>
      </c>
      <c r="E414" s="5">
        <v>1</v>
      </c>
      <c r="F414" s="1">
        <v>44594</v>
      </c>
      <c r="G414" t="s">
        <v>35</v>
      </c>
      <c r="H414" t="s">
        <v>49</v>
      </c>
      <c r="I414" s="1" t="s">
        <v>50</v>
      </c>
      <c r="J414" t="s">
        <v>73</v>
      </c>
      <c r="K414" s="5">
        <v>2</v>
      </c>
      <c r="L414">
        <v>63</v>
      </c>
      <c r="M414" s="1">
        <v>43431</v>
      </c>
      <c r="N414" t="s">
        <v>40</v>
      </c>
      <c r="O414">
        <v>4</v>
      </c>
      <c r="P414" t="s">
        <v>102</v>
      </c>
      <c r="Q414">
        <v>5.5</v>
      </c>
      <c r="R414" t="s">
        <v>40</v>
      </c>
      <c r="T414">
        <v>23.73</v>
      </c>
      <c r="U414" t="s">
        <v>61</v>
      </c>
      <c r="V414" t="s">
        <v>119</v>
      </c>
      <c r="X414" t="s">
        <v>119</v>
      </c>
      <c r="Y414" s="1">
        <v>44596</v>
      </c>
      <c r="Z414">
        <v>11</v>
      </c>
      <c r="AA414" t="s">
        <v>44</v>
      </c>
      <c r="AB414">
        <v>4.6619999999999999</v>
      </c>
      <c r="AC414">
        <v>13.985999999999999</v>
      </c>
      <c r="AD414" s="1">
        <v>44602</v>
      </c>
      <c r="AE414">
        <v>9</v>
      </c>
      <c r="AF414" t="s">
        <v>154</v>
      </c>
      <c r="AG414">
        <v>4</v>
      </c>
      <c r="AH414" t="s">
        <v>44</v>
      </c>
      <c r="AI414">
        <v>8.32</v>
      </c>
      <c r="AJ414" s="1">
        <v>44670</v>
      </c>
      <c r="AW414">
        <v>5.5</v>
      </c>
      <c r="AX414">
        <v>5.5</v>
      </c>
      <c r="AY414" t="s">
        <v>40</v>
      </c>
      <c r="AZ414" t="s">
        <v>40</v>
      </c>
      <c r="BA414" t="s">
        <v>40</v>
      </c>
      <c r="BB414" t="s">
        <v>40</v>
      </c>
      <c r="BC414" t="s">
        <v>40</v>
      </c>
      <c r="BD414" s="1">
        <v>43364</v>
      </c>
      <c r="BE414" s="1"/>
      <c r="BF414" s="1">
        <v>43431</v>
      </c>
      <c r="BG414" s="1" t="s">
        <v>39</v>
      </c>
      <c r="BH414">
        <v>0</v>
      </c>
      <c r="BI414" s="1"/>
      <c r="BL414">
        <v>1</v>
      </c>
      <c r="BQ414" t="s">
        <v>1174</v>
      </c>
      <c r="BR414" t="s">
        <v>40</v>
      </c>
    </row>
    <row r="415" spans="1:70" x14ac:dyDescent="0.25">
      <c r="A415" t="s">
        <v>829</v>
      </c>
      <c r="C415" t="s">
        <v>830</v>
      </c>
      <c r="D415">
        <v>1</v>
      </c>
      <c r="E415" s="5">
        <v>1</v>
      </c>
      <c r="F415" s="1">
        <v>44594</v>
      </c>
      <c r="G415" t="s">
        <v>35</v>
      </c>
      <c r="H415" t="s">
        <v>49</v>
      </c>
      <c r="I415" s="1" t="s">
        <v>50</v>
      </c>
      <c r="J415" t="s">
        <v>73</v>
      </c>
      <c r="K415" s="5">
        <v>2</v>
      </c>
      <c r="L415">
        <v>66</v>
      </c>
      <c r="M415" s="1">
        <v>43431</v>
      </c>
      <c r="N415" t="s">
        <v>40</v>
      </c>
      <c r="O415">
        <v>5</v>
      </c>
      <c r="P415" t="s">
        <v>102</v>
      </c>
      <c r="Q415">
        <v>4.4000000000000004</v>
      </c>
      <c r="R415" t="s">
        <v>40</v>
      </c>
      <c r="T415">
        <v>26.08</v>
      </c>
      <c r="U415" t="s">
        <v>61</v>
      </c>
      <c r="V415" t="s">
        <v>76</v>
      </c>
      <c r="X415" t="s">
        <v>76</v>
      </c>
      <c r="Y415" s="1">
        <v>44596</v>
      </c>
      <c r="Z415">
        <v>11</v>
      </c>
      <c r="AA415" t="s">
        <v>44</v>
      </c>
      <c r="AB415">
        <v>3.2370689655172411</v>
      </c>
      <c r="AC415">
        <v>9.3874999999999993</v>
      </c>
      <c r="AD415" s="1">
        <v>44602</v>
      </c>
      <c r="AE415">
        <v>9</v>
      </c>
      <c r="AF415" t="s">
        <v>157</v>
      </c>
      <c r="AG415">
        <v>4</v>
      </c>
      <c r="AH415" t="s">
        <v>44</v>
      </c>
      <c r="AI415">
        <v>6.18</v>
      </c>
      <c r="AJ415" s="1">
        <v>44670</v>
      </c>
      <c r="AW415">
        <v>4.4000000000000004</v>
      </c>
      <c r="AX415">
        <v>4.4000000000000004</v>
      </c>
      <c r="AY415" t="s">
        <v>40</v>
      </c>
      <c r="AZ415" t="s">
        <v>40</v>
      </c>
      <c r="BA415" t="s">
        <v>40</v>
      </c>
      <c r="BB415" t="s">
        <v>40</v>
      </c>
      <c r="BC415" t="s">
        <v>40</v>
      </c>
      <c r="BD415" s="1" t="s">
        <v>1137</v>
      </c>
      <c r="BE415" s="1"/>
      <c r="BF415" s="1">
        <v>43735</v>
      </c>
      <c r="BG415" s="1" t="s">
        <v>39</v>
      </c>
      <c r="BH415">
        <v>0</v>
      </c>
      <c r="BI415" s="1"/>
      <c r="BL415">
        <v>1</v>
      </c>
      <c r="BQ415" t="s">
        <v>1174</v>
      </c>
      <c r="BR415" t="s">
        <v>40</v>
      </c>
    </row>
    <row r="416" spans="1:70" x14ac:dyDescent="0.25">
      <c r="A416" t="s">
        <v>831</v>
      </c>
      <c r="C416" t="s">
        <v>832</v>
      </c>
      <c r="D416">
        <v>1</v>
      </c>
      <c r="E416" s="5">
        <v>1</v>
      </c>
      <c r="F416" s="1">
        <v>44594</v>
      </c>
      <c r="G416" t="s">
        <v>35</v>
      </c>
      <c r="H416" t="s">
        <v>49</v>
      </c>
      <c r="I416" s="1" t="s">
        <v>50</v>
      </c>
      <c r="J416" t="s">
        <v>73</v>
      </c>
      <c r="K416" s="5">
        <v>2</v>
      </c>
      <c r="L416">
        <v>65</v>
      </c>
      <c r="M416" s="1">
        <v>43438</v>
      </c>
      <c r="N416" t="s">
        <v>40</v>
      </c>
      <c r="O416">
        <v>5</v>
      </c>
      <c r="P416" t="s">
        <v>102</v>
      </c>
      <c r="Q416">
        <v>5.2</v>
      </c>
      <c r="R416" t="s">
        <v>40</v>
      </c>
      <c r="T416">
        <v>24.42</v>
      </c>
      <c r="U416" t="s">
        <v>61</v>
      </c>
      <c r="V416" t="s">
        <v>119</v>
      </c>
      <c r="X416" t="s">
        <v>119</v>
      </c>
      <c r="Y416" s="1">
        <v>44596</v>
      </c>
      <c r="Z416">
        <v>11</v>
      </c>
      <c r="AA416" t="s">
        <v>44</v>
      </c>
      <c r="AB416">
        <v>5.8964705882352924</v>
      </c>
      <c r="AC416">
        <v>10.023999999999997</v>
      </c>
      <c r="AD416" s="1">
        <v>44602</v>
      </c>
      <c r="AE416">
        <v>9</v>
      </c>
      <c r="AF416" t="s">
        <v>160</v>
      </c>
      <c r="AG416">
        <v>4</v>
      </c>
      <c r="AH416" t="s">
        <v>44</v>
      </c>
      <c r="AI416">
        <v>6.86</v>
      </c>
      <c r="AJ416" s="1">
        <v>44670</v>
      </c>
      <c r="AW416">
        <v>5.2</v>
      </c>
      <c r="AX416">
        <v>5.2</v>
      </c>
      <c r="AY416" t="s">
        <v>40</v>
      </c>
      <c r="AZ416" t="s">
        <v>40</v>
      </c>
      <c r="BA416" t="s">
        <v>40</v>
      </c>
      <c r="BB416" t="s">
        <v>40</v>
      </c>
      <c r="BC416" t="s">
        <v>40</v>
      </c>
      <c r="BD416" s="1" t="s">
        <v>1138</v>
      </c>
      <c r="BE416" s="1"/>
      <c r="BF416" s="1">
        <v>44438</v>
      </c>
      <c r="BG416" s="1" t="s">
        <v>39</v>
      </c>
      <c r="BH416">
        <v>0</v>
      </c>
      <c r="BI416" s="1"/>
      <c r="BL416">
        <v>1</v>
      </c>
      <c r="BQ416" t="s">
        <v>1174</v>
      </c>
      <c r="BR416" t="s">
        <v>40</v>
      </c>
    </row>
    <row r="417" spans="1:70" x14ac:dyDescent="0.25">
      <c r="A417" t="s">
        <v>833</v>
      </c>
      <c r="C417" t="s">
        <v>834</v>
      </c>
      <c r="D417">
        <v>1</v>
      </c>
      <c r="E417" s="5">
        <v>1</v>
      </c>
      <c r="F417" s="1">
        <v>44594</v>
      </c>
      <c r="G417" t="s">
        <v>35</v>
      </c>
      <c r="H417" t="s">
        <v>49</v>
      </c>
      <c r="I417" s="1" t="s">
        <v>50</v>
      </c>
      <c r="J417" t="s">
        <v>73</v>
      </c>
      <c r="K417" s="5">
        <v>1</v>
      </c>
      <c r="L417">
        <v>48</v>
      </c>
      <c r="M417" s="1">
        <v>43536</v>
      </c>
      <c r="N417" t="s">
        <v>40</v>
      </c>
      <c r="O417">
        <v>5</v>
      </c>
      <c r="P417" t="s">
        <v>102</v>
      </c>
      <c r="Q417">
        <v>4.5</v>
      </c>
      <c r="R417" t="s">
        <v>40</v>
      </c>
      <c r="T417">
        <v>24.07</v>
      </c>
      <c r="U417" t="s">
        <v>61</v>
      </c>
      <c r="V417" t="s">
        <v>119</v>
      </c>
      <c r="X417" t="s">
        <v>119</v>
      </c>
      <c r="Y417" s="1">
        <v>44596</v>
      </c>
      <c r="Z417">
        <v>11</v>
      </c>
      <c r="AA417" t="s">
        <v>44</v>
      </c>
      <c r="AB417">
        <v>3.5075000000000003</v>
      </c>
      <c r="AC417">
        <v>6.3135000000000003</v>
      </c>
      <c r="AD417" s="1">
        <v>44602</v>
      </c>
      <c r="AE417">
        <v>9</v>
      </c>
      <c r="AF417" t="s">
        <v>163</v>
      </c>
      <c r="AG417">
        <v>4</v>
      </c>
      <c r="AH417" t="s">
        <v>44</v>
      </c>
      <c r="AI417">
        <v>5.62</v>
      </c>
      <c r="AJ417" s="1">
        <v>44670</v>
      </c>
      <c r="AW417">
        <v>4.5</v>
      </c>
      <c r="AX417">
        <v>4.5</v>
      </c>
      <c r="AY417" t="s">
        <v>40</v>
      </c>
      <c r="AZ417" t="s">
        <v>40</v>
      </c>
      <c r="BA417" t="s">
        <v>40</v>
      </c>
      <c r="BB417" t="s">
        <v>40</v>
      </c>
      <c r="BC417" t="s">
        <v>40</v>
      </c>
      <c r="BD417" s="1" t="s">
        <v>1139</v>
      </c>
      <c r="BE417" s="1"/>
      <c r="BF417" s="1">
        <v>43536</v>
      </c>
      <c r="BG417" s="1" t="s">
        <v>39</v>
      </c>
      <c r="BH417">
        <v>0</v>
      </c>
      <c r="BI417" s="1"/>
      <c r="BL417">
        <v>1</v>
      </c>
      <c r="BQ417" t="s">
        <v>1174</v>
      </c>
      <c r="BR417" t="s">
        <v>40</v>
      </c>
    </row>
    <row r="418" spans="1:70" x14ac:dyDescent="0.25">
      <c r="A418" t="s">
        <v>835</v>
      </c>
      <c r="C418" t="s">
        <v>836</v>
      </c>
      <c r="D418">
        <v>1</v>
      </c>
      <c r="E418" s="5">
        <v>1</v>
      </c>
      <c r="F418" s="1">
        <v>44594</v>
      </c>
      <c r="G418" t="s">
        <v>35</v>
      </c>
      <c r="H418" t="s">
        <v>49</v>
      </c>
      <c r="I418" s="1" t="s">
        <v>50</v>
      </c>
      <c r="J418" t="s">
        <v>73</v>
      </c>
      <c r="K418" s="5">
        <v>2</v>
      </c>
      <c r="L418">
        <v>48</v>
      </c>
      <c r="M418" s="1">
        <v>43578</v>
      </c>
      <c r="N418" t="s">
        <v>40</v>
      </c>
      <c r="O418">
        <v>7</v>
      </c>
      <c r="P418" t="s">
        <v>74</v>
      </c>
      <c r="Q418">
        <v>2</v>
      </c>
      <c r="R418" t="s">
        <v>40</v>
      </c>
      <c r="T418">
        <v>25.24</v>
      </c>
      <c r="U418" t="s">
        <v>1140</v>
      </c>
      <c r="V418" t="s">
        <v>119</v>
      </c>
      <c r="X418" t="s">
        <v>119</v>
      </c>
      <c r="Y418" s="1">
        <v>44596</v>
      </c>
      <c r="Z418">
        <v>11</v>
      </c>
      <c r="AA418" t="s">
        <v>44</v>
      </c>
      <c r="AB418">
        <v>6.1353703703703699</v>
      </c>
      <c r="AC418">
        <v>15</v>
      </c>
      <c r="AD418" s="1">
        <v>44602</v>
      </c>
      <c r="AE418">
        <v>9</v>
      </c>
      <c r="AF418" t="s">
        <v>396</v>
      </c>
      <c r="AG418">
        <v>4</v>
      </c>
      <c r="AH418" t="s">
        <v>44</v>
      </c>
      <c r="AI418">
        <v>8.0399999999999991</v>
      </c>
      <c r="AJ418" s="1">
        <v>44670</v>
      </c>
      <c r="AW418">
        <v>2</v>
      </c>
      <c r="AX418">
        <v>2</v>
      </c>
      <c r="AY418" t="s">
        <v>40</v>
      </c>
      <c r="AZ418" t="s">
        <v>40</v>
      </c>
      <c r="BA418" t="s">
        <v>40</v>
      </c>
      <c r="BB418" t="s">
        <v>40</v>
      </c>
      <c r="BC418" t="s">
        <v>40</v>
      </c>
      <c r="BD418" s="1" t="s">
        <v>1141</v>
      </c>
      <c r="BE418" s="1"/>
      <c r="BF418" s="1">
        <v>43578</v>
      </c>
      <c r="BG418" s="1" t="s">
        <v>39</v>
      </c>
      <c r="BH418">
        <v>0</v>
      </c>
      <c r="BI418" s="1"/>
      <c r="BL418">
        <v>1</v>
      </c>
      <c r="BQ418" t="s">
        <v>1174</v>
      </c>
      <c r="BR418" t="s">
        <v>40</v>
      </c>
    </row>
    <row r="419" spans="1:70" x14ac:dyDescent="0.25">
      <c r="A419" t="s">
        <v>837</v>
      </c>
      <c r="C419" t="s">
        <v>838</v>
      </c>
      <c r="D419">
        <v>1</v>
      </c>
      <c r="E419" s="5">
        <v>1</v>
      </c>
      <c r="F419" s="1">
        <v>44594</v>
      </c>
      <c r="G419" t="s">
        <v>35</v>
      </c>
      <c r="H419" t="s">
        <v>49</v>
      </c>
      <c r="I419" s="1" t="s">
        <v>50</v>
      </c>
      <c r="J419" t="s">
        <v>73</v>
      </c>
      <c r="K419" s="5">
        <v>1</v>
      </c>
      <c r="L419">
        <v>67</v>
      </c>
      <c r="M419" s="1">
        <v>43627</v>
      </c>
      <c r="N419" t="s">
        <v>40</v>
      </c>
      <c r="O419">
        <v>7</v>
      </c>
      <c r="P419" t="s">
        <v>74</v>
      </c>
      <c r="Q419">
        <v>5.2</v>
      </c>
      <c r="R419" t="s">
        <v>40</v>
      </c>
      <c r="T419">
        <v>32.520000000000003</v>
      </c>
      <c r="U419" t="s">
        <v>61</v>
      </c>
      <c r="V419" t="s">
        <v>119</v>
      </c>
      <c r="X419" t="s">
        <v>119</v>
      </c>
      <c r="Y419" s="1">
        <v>44596</v>
      </c>
      <c r="Z419">
        <v>11</v>
      </c>
      <c r="AA419" t="s">
        <v>44</v>
      </c>
      <c r="AB419">
        <v>15.347499999999998</v>
      </c>
      <c r="AC419">
        <v>15</v>
      </c>
      <c r="AD419" s="1">
        <v>44602</v>
      </c>
      <c r="AE419">
        <v>9</v>
      </c>
      <c r="AF419" t="s">
        <v>77</v>
      </c>
      <c r="AG419">
        <v>4</v>
      </c>
      <c r="AH419" t="s">
        <v>44</v>
      </c>
      <c r="AI419">
        <v>10.3</v>
      </c>
      <c r="AJ419" s="1">
        <v>44670</v>
      </c>
      <c r="AW419">
        <v>5.2</v>
      </c>
      <c r="AX419">
        <v>5.2</v>
      </c>
      <c r="AY419" t="s">
        <v>40</v>
      </c>
      <c r="AZ419" t="s">
        <v>40</v>
      </c>
      <c r="BA419" t="s">
        <v>40</v>
      </c>
      <c r="BB419" t="s">
        <v>40</v>
      </c>
      <c r="BC419" t="s">
        <v>40</v>
      </c>
      <c r="BD419" s="1" t="s">
        <v>1142</v>
      </c>
      <c r="BE419" s="1"/>
      <c r="BF419" s="1">
        <v>43627</v>
      </c>
      <c r="BG419" s="1" t="s">
        <v>1143</v>
      </c>
      <c r="BH419">
        <v>0</v>
      </c>
      <c r="BI419" s="1"/>
      <c r="BL419">
        <v>1</v>
      </c>
      <c r="BQ419" t="s">
        <v>1174</v>
      </c>
      <c r="BR419" t="s">
        <v>40</v>
      </c>
    </row>
    <row r="420" spans="1:70" x14ac:dyDescent="0.25">
      <c r="A420" t="s">
        <v>839</v>
      </c>
      <c r="C420" t="s">
        <v>840</v>
      </c>
      <c r="D420">
        <v>1</v>
      </c>
      <c r="E420" s="5">
        <v>1</v>
      </c>
      <c r="F420" s="1">
        <v>44594</v>
      </c>
      <c r="G420" t="s">
        <v>35</v>
      </c>
      <c r="H420" t="s">
        <v>49</v>
      </c>
      <c r="I420" s="1" t="s">
        <v>50</v>
      </c>
      <c r="J420" t="s">
        <v>73</v>
      </c>
      <c r="K420" s="5">
        <v>2</v>
      </c>
      <c r="L420">
        <v>57</v>
      </c>
      <c r="M420" s="1">
        <v>43658</v>
      </c>
      <c r="N420" t="s">
        <v>40</v>
      </c>
      <c r="O420">
        <v>8</v>
      </c>
      <c r="P420" t="s">
        <v>74</v>
      </c>
      <c r="Q420">
        <v>1.9</v>
      </c>
      <c r="R420" t="s">
        <v>40</v>
      </c>
      <c r="T420">
        <v>29.52</v>
      </c>
      <c r="U420" t="s">
        <v>1214</v>
      </c>
      <c r="V420" t="s">
        <v>119</v>
      </c>
      <c r="X420" t="s">
        <v>119</v>
      </c>
      <c r="Y420" s="1">
        <v>44596</v>
      </c>
      <c r="Z420">
        <v>11</v>
      </c>
      <c r="AA420" t="s">
        <v>44</v>
      </c>
      <c r="AB420">
        <v>31.041499999999999</v>
      </c>
      <c r="AC420">
        <v>15</v>
      </c>
      <c r="AD420" s="1">
        <v>44602</v>
      </c>
      <c r="AE420">
        <v>9</v>
      </c>
      <c r="AF420" t="s">
        <v>103</v>
      </c>
      <c r="AG420">
        <v>4</v>
      </c>
      <c r="AH420" t="s">
        <v>44</v>
      </c>
      <c r="AI420">
        <v>5.58</v>
      </c>
      <c r="AJ420" s="1">
        <v>44670</v>
      </c>
      <c r="AW420">
        <v>1.9</v>
      </c>
      <c r="AX420">
        <v>1.9</v>
      </c>
      <c r="AY420" t="s">
        <v>40</v>
      </c>
      <c r="AZ420" t="s">
        <v>40</v>
      </c>
      <c r="BA420" t="s">
        <v>40</v>
      </c>
      <c r="BB420" t="s">
        <v>40</v>
      </c>
      <c r="BC420" t="s">
        <v>40</v>
      </c>
      <c r="BD420" s="1">
        <v>43660</v>
      </c>
      <c r="BE420" s="1" t="s">
        <v>1144</v>
      </c>
      <c r="BF420" s="1">
        <v>44287</v>
      </c>
      <c r="BG420" s="1" t="s">
        <v>39</v>
      </c>
      <c r="BH420">
        <v>0</v>
      </c>
      <c r="BI420" s="1"/>
      <c r="BL420">
        <v>1</v>
      </c>
      <c r="BQ420" t="s">
        <v>1174</v>
      </c>
      <c r="BR420" t="s">
        <v>40</v>
      </c>
    </row>
    <row r="421" spans="1:70" x14ac:dyDescent="0.25">
      <c r="A421" t="s">
        <v>841</v>
      </c>
      <c r="C421" t="s">
        <v>842</v>
      </c>
      <c r="D421">
        <v>1</v>
      </c>
      <c r="E421" s="5">
        <v>1</v>
      </c>
      <c r="F421" s="1">
        <v>44594</v>
      </c>
      <c r="G421" t="s">
        <v>35</v>
      </c>
      <c r="H421" t="s">
        <v>49</v>
      </c>
      <c r="I421" s="1" t="s">
        <v>50</v>
      </c>
      <c r="J421" t="s">
        <v>73</v>
      </c>
      <c r="K421" s="5">
        <v>2</v>
      </c>
      <c r="L421">
        <v>69</v>
      </c>
      <c r="M421" s="1">
        <v>43658</v>
      </c>
      <c r="N421" t="s">
        <v>40</v>
      </c>
      <c r="O421">
        <v>5</v>
      </c>
      <c r="P421" t="s">
        <v>102</v>
      </c>
      <c r="Q421">
        <v>9.8000000000000007</v>
      </c>
      <c r="R421" t="s">
        <v>40</v>
      </c>
      <c r="T421">
        <v>30.1</v>
      </c>
      <c r="U421" t="s">
        <v>61</v>
      </c>
      <c r="V421" t="s">
        <v>119</v>
      </c>
      <c r="X421" t="s">
        <v>119</v>
      </c>
      <c r="Y421" s="1">
        <v>44596</v>
      </c>
      <c r="Z421">
        <v>11</v>
      </c>
      <c r="AA421" t="s">
        <v>44</v>
      </c>
      <c r="AB421">
        <v>4.75875</v>
      </c>
      <c r="AC421">
        <v>9.5175000000000001</v>
      </c>
      <c r="AD421" s="1">
        <v>44602</v>
      </c>
      <c r="AE421">
        <v>9</v>
      </c>
      <c r="AF421" t="s">
        <v>1146</v>
      </c>
      <c r="AG421">
        <v>4</v>
      </c>
      <c r="AH421" t="s">
        <v>44</v>
      </c>
      <c r="AI421">
        <v>5.64</v>
      </c>
      <c r="AJ421" s="1">
        <v>44670</v>
      </c>
      <c r="AW421">
        <v>9.8000000000000007</v>
      </c>
      <c r="AX421">
        <v>9.8000000000000007</v>
      </c>
      <c r="AY421" t="s">
        <v>40</v>
      </c>
      <c r="AZ421" t="s">
        <v>40</v>
      </c>
      <c r="BA421" t="s">
        <v>40</v>
      </c>
      <c r="BB421" t="s">
        <v>40</v>
      </c>
      <c r="BC421" t="s">
        <v>40</v>
      </c>
      <c r="BD421" s="1">
        <v>43500</v>
      </c>
      <c r="BE421" s="1"/>
      <c r="BF421" s="1">
        <v>43658</v>
      </c>
      <c r="BG421" s="1" t="s">
        <v>39</v>
      </c>
      <c r="BH421">
        <v>0</v>
      </c>
      <c r="BI421" s="1"/>
      <c r="BL421">
        <v>1</v>
      </c>
      <c r="BQ421" t="s">
        <v>1174</v>
      </c>
      <c r="BR421" t="s">
        <v>40</v>
      </c>
    </row>
    <row r="422" spans="1:70" x14ac:dyDescent="0.25">
      <c r="A422" t="s">
        <v>843</v>
      </c>
      <c r="C422" t="s">
        <v>844</v>
      </c>
      <c r="D422">
        <v>1</v>
      </c>
      <c r="E422" s="5">
        <v>1</v>
      </c>
      <c r="F422" s="1">
        <v>44594</v>
      </c>
      <c r="G422" t="s">
        <v>35</v>
      </c>
      <c r="H422" t="s">
        <v>49</v>
      </c>
      <c r="I422" s="1" t="s">
        <v>50</v>
      </c>
      <c r="J422" t="s">
        <v>73</v>
      </c>
      <c r="K422" s="5">
        <v>2</v>
      </c>
      <c r="L422">
        <v>59</v>
      </c>
      <c r="M422" s="1">
        <v>43665</v>
      </c>
      <c r="N422" t="s">
        <v>40</v>
      </c>
      <c r="O422">
        <v>7</v>
      </c>
      <c r="P422" t="s">
        <v>74</v>
      </c>
      <c r="Q422">
        <v>3.9</v>
      </c>
      <c r="R422" t="s">
        <v>40</v>
      </c>
      <c r="T422">
        <v>27.8</v>
      </c>
      <c r="U422" t="s">
        <v>123</v>
      </c>
      <c r="V422" t="s">
        <v>76</v>
      </c>
      <c r="X422" t="s">
        <v>76</v>
      </c>
      <c r="Y422" s="1">
        <v>44596</v>
      </c>
      <c r="Z422">
        <v>11</v>
      </c>
      <c r="AA422" t="s">
        <v>44</v>
      </c>
      <c r="AB422">
        <v>26.367000000000001</v>
      </c>
      <c r="AC422">
        <v>15</v>
      </c>
      <c r="AD422" s="1">
        <v>44602</v>
      </c>
      <c r="AE422">
        <v>9</v>
      </c>
      <c r="AF422" t="s">
        <v>107</v>
      </c>
      <c r="AG422">
        <v>4</v>
      </c>
      <c r="AH422" t="s">
        <v>44</v>
      </c>
      <c r="AI422">
        <v>10.1</v>
      </c>
      <c r="AJ422" s="1">
        <v>44670</v>
      </c>
      <c r="AW422">
        <v>3.9</v>
      </c>
      <c r="AX422">
        <v>3.9</v>
      </c>
      <c r="AY422" t="s">
        <v>40</v>
      </c>
      <c r="AZ422" t="s">
        <v>40</v>
      </c>
      <c r="BA422" t="s">
        <v>40</v>
      </c>
      <c r="BB422" t="s">
        <v>40</v>
      </c>
      <c r="BC422" t="s">
        <v>40</v>
      </c>
      <c r="BD422" s="1">
        <v>43703</v>
      </c>
      <c r="BE422" s="1"/>
      <c r="BF422" s="1">
        <v>44096</v>
      </c>
      <c r="BG422" s="1" t="s">
        <v>39</v>
      </c>
      <c r="BH422">
        <v>0</v>
      </c>
      <c r="BI422" s="1"/>
      <c r="BL422">
        <v>1</v>
      </c>
      <c r="BQ422" t="s">
        <v>1174</v>
      </c>
      <c r="BR422" t="s">
        <v>40</v>
      </c>
    </row>
    <row r="423" spans="1:70" x14ac:dyDescent="0.25">
      <c r="A423" t="s">
        <v>845</v>
      </c>
      <c r="C423">
        <v>30679</v>
      </c>
      <c r="D423">
        <v>1</v>
      </c>
      <c r="E423" s="5">
        <v>1</v>
      </c>
      <c r="F423" s="1">
        <v>44673</v>
      </c>
      <c r="G423" t="s">
        <v>35</v>
      </c>
      <c r="H423" t="s">
        <v>49</v>
      </c>
      <c r="I423" s="1" t="s">
        <v>50</v>
      </c>
      <c r="J423" t="s">
        <v>1042</v>
      </c>
      <c r="K423" s="5">
        <v>2</v>
      </c>
      <c r="L423">
        <v>60.1232032854209</v>
      </c>
      <c r="M423" s="1">
        <v>41662</v>
      </c>
      <c r="N423" t="s">
        <v>40</v>
      </c>
      <c r="O423" t="s">
        <v>51</v>
      </c>
      <c r="P423" t="s">
        <v>51</v>
      </c>
      <c r="Q423" t="s">
        <v>40</v>
      </c>
      <c r="R423" t="s">
        <v>40</v>
      </c>
      <c r="T423">
        <v>34.581847007530698</v>
      </c>
      <c r="U423" t="s">
        <v>61</v>
      </c>
      <c r="V423" t="s">
        <v>119</v>
      </c>
      <c r="X423" t="s">
        <v>119</v>
      </c>
      <c r="Y423" s="1">
        <v>44718</v>
      </c>
      <c r="Z423">
        <v>12</v>
      </c>
      <c r="AA423" t="s">
        <v>78</v>
      </c>
      <c r="AB423">
        <v>1.4095</v>
      </c>
      <c r="AC423">
        <v>1.4095</v>
      </c>
      <c r="AD423" s="1">
        <v>44741</v>
      </c>
      <c r="AE423">
        <v>10</v>
      </c>
      <c r="AF423" t="s">
        <v>234</v>
      </c>
      <c r="AG423">
        <v>4</v>
      </c>
      <c r="AH423" t="s">
        <v>78</v>
      </c>
      <c r="AI423">
        <v>0.69</v>
      </c>
      <c r="AJ423" s="1">
        <v>44781</v>
      </c>
      <c r="AW423" t="s">
        <v>40</v>
      </c>
      <c r="AX423" t="s">
        <v>40</v>
      </c>
      <c r="AY423" t="s">
        <v>40</v>
      </c>
      <c r="AZ423" t="s">
        <v>40</v>
      </c>
      <c r="BA423" t="s">
        <v>40</v>
      </c>
      <c r="BB423" t="s">
        <v>40</v>
      </c>
      <c r="BC423" t="s">
        <v>40</v>
      </c>
      <c r="BD423" s="1" t="s">
        <v>40</v>
      </c>
      <c r="BE423" s="1" t="s">
        <v>40</v>
      </c>
      <c r="BF423" s="1" t="s">
        <v>40</v>
      </c>
      <c r="BG423" s="1" t="s">
        <v>40</v>
      </c>
      <c r="BH423" t="s">
        <v>40</v>
      </c>
      <c r="BI423" s="1" t="s">
        <v>1120</v>
      </c>
      <c r="BL423">
        <v>1</v>
      </c>
      <c r="BQ423">
        <v>0</v>
      </c>
      <c r="BR423">
        <v>14.4</v>
      </c>
    </row>
    <row r="424" spans="1:70" x14ac:dyDescent="0.25">
      <c r="A424" t="s">
        <v>846</v>
      </c>
      <c r="C424">
        <v>38356</v>
      </c>
      <c r="D424">
        <v>1</v>
      </c>
      <c r="E424" s="5">
        <v>1</v>
      </c>
      <c r="F424" s="1">
        <v>44673</v>
      </c>
      <c r="G424" t="s">
        <v>35</v>
      </c>
      <c r="H424" s="1" t="s">
        <v>35</v>
      </c>
      <c r="I424" s="1" t="s">
        <v>75</v>
      </c>
      <c r="J424" t="s">
        <v>1042</v>
      </c>
      <c r="K424" s="5">
        <v>2</v>
      </c>
      <c r="L424">
        <v>49.620807665982198</v>
      </c>
      <c r="M424" s="1">
        <v>41697</v>
      </c>
      <c r="N424" t="s">
        <v>40</v>
      </c>
      <c r="O424" t="s">
        <v>40</v>
      </c>
      <c r="Q424" t="s">
        <v>40</v>
      </c>
      <c r="R424" t="s">
        <v>40</v>
      </c>
      <c r="T424">
        <v>21.625716990521401</v>
      </c>
      <c r="U424" t="s">
        <v>1215</v>
      </c>
      <c r="V424" t="s">
        <v>119</v>
      </c>
      <c r="X424" t="s">
        <v>119</v>
      </c>
      <c r="Y424" s="1">
        <v>44718</v>
      </c>
      <c r="Z424">
        <v>12</v>
      </c>
      <c r="AA424" t="s">
        <v>78</v>
      </c>
      <c r="AB424">
        <v>4.2125000000000004</v>
      </c>
      <c r="AC424">
        <v>4.2125000000000004</v>
      </c>
      <c r="AD424" s="1">
        <v>44741</v>
      </c>
      <c r="AE424">
        <v>10</v>
      </c>
      <c r="AF424" t="s">
        <v>240</v>
      </c>
      <c r="AG424">
        <v>4</v>
      </c>
      <c r="AH424" t="s">
        <v>78</v>
      </c>
      <c r="AI424">
        <v>2.5099999999999998</v>
      </c>
      <c r="AJ424" s="1">
        <v>44781</v>
      </c>
      <c r="AW424" t="s">
        <v>40</v>
      </c>
      <c r="AX424" t="s">
        <v>40</v>
      </c>
      <c r="AY424" t="s">
        <v>40</v>
      </c>
      <c r="AZ424" t="s">
        <v>40</v>
      </c>
      <c r="BA424" t="s">
        <v>40</v>
      </c>
      <c r="BB424" t="s">
        <v>40</v>
      </c>
      <c r="BC424" t="s">
        <v>40</v>
      </c>
      <c r="BD424" s="1" t="s">
        <v>40</v>
      </c>
      <c r="BE424" s="1" t="s">
        <v>40</v>
      </c>
      <c r="BF424" s="1" t="s">
        <v>40</v>
      </c>
      <c r="BG424" s="1" t="s">
        <v>40</v>
      </c>
      <c r="BH424" t="s">
        <v>40</v>
      </c>
      <c r="BI424" s="1" t="s">
        <v>1120</v>
      </c>
      <c r="BL424">
        <v>1</v>
      </c>
      <c r="BQ424">
        <v>1</v>
      </c>
      <c r="BR424">
        <v>6.9</v>
      </c>
    </row>
    <row r="425" spans="1:70" x14ac:dyDescent="0.25">
      <c r="A425" t="s">
        <v>847</v>
      </c>
      <c r="C425">
        <v>30592</v>
      </c>
      <c r="D425">
        <v>1</v>
      </c>
      <c r="E425" s="5">
        <v>1</v>
      </c>
      <c r="F425" s="1">
        <v>44673</v>
      </c>
      <c r="G425" t="s">
        <v>35</v>
      </c>
      <c r="H425" s="1" t="s">
        <v>35</v>
      </c>
      <c r="I425" s="1" t="s">
        <v>75</v>
      </c>
      <c r="J425" t="s">
        <v>1042</v>
      </c>
      <c r="K425" s="5">
        <v>2</v>
      </c>
      <c r="L425">
        <v>60.328542094455898</v>
      </c>
      <c r="M425" s="1">
        <v>41708</v>
      </c>
      <c r="N425" t="s">
        <v>40</v>
      </c>
      <c r="O425" t="s">
        <v>40</v>
      </c>
      <c r="Q425" t="s">
        <v>40</v>
      </c>
      <c r="R425" t="s">
        <v>40</v>
      </c>
      <c r="T425">
        <v>30.5473439039685</v>
      </c>
      <c r="U425" t="s">
        <v>61</v>
      </c>
      <c r="V425" t="s">
        <v>119</v>
      </c>
      <c r="X425" t="s">
        <v>119</v>
      </c>
      <c r="Y425" s="1">
        <v>44718</v>
      </c>
      <c r="Z425">
        <v>12</v>
      </c>
      <c r="AA425" t="s">
        <v>78</v>
      </c>
      <c r="AB425">
        <v>1.5575000000000001</v>
      </c>
      <c r="AC425">
        <v>1.5575000000000001</v>
      </c>
      <c r="AD425" s="1">
        <v>44741</v>
      </c>
      <c r="AE425">
        <v>10</v>
      </c>
      <c r="AF425" t="s">
        <v>1148</v>
      </c>
      <c r="AG425">
        <v>4</v>
      </c>
      <c r="AH425" t="s">
        <v>78</v>
      </c>
      <c r="AI425">
        <v>0.9</v>
      </c>
      <c r="AJ425" s="1">
        <v>44781</v>
      </c>
      <c r="AW425" t="s">
        <v>40</v>
      </c>
      <c r="AX425" t="s">
        <v>40</v>
      </c>
      <c r="AY425" t="s">
        <v>40</v>
      </c>
      <c r="AZ425" t="s">
        <v>40</v>
      </c>
      <c r="BA425" t="s">
        <v>40</v>
      </c>
      <c r="BB425" t="s">
        <v>40</v>
      </c>
      <c r="BC425" t="s">
        <v>40</v>
      </c>
      <c r="BD425" s="1" t="s">
        <v>40</v>
      </c>
      <c r="BE425" s="1" t="s">
        <v>40</v>
      </c>
      <c r="BF425" s="1" t="s">
        <v>40</v>
      </c>
      <c r="BG425" s="1" t="s">
        <v>40</v>
      </c>
      <c r="BH425" t="s">
        <v>40</v>
      </c>
      <c r="BI425" s="1" t="s">
        <v>1120</v>
      </c>
      <c r="BL425">
        <v>1</v>
      </c>
      <c r="BQ425">
        <v>0</v>
      </c>
      <c r="BR425">
        <v>6.6</v>
      </c>
    </row>
    <row r="426" spans="1:70" x14ac:dyDescent="0.25">
      <c r="A426" t="s">
        <v>848</v>
      </c>
      <c r="C426">
        <v>83790</v>
      </c>
      <c r="D426">
        <v>1</v>
      </c>
      <c r="E426" s="5">
        <v>1</v>
      </c>
      <c r="F426" s="1">
        <v>44673</v>
      </c>
      <c r="G426" t="s">
        <v>35</v>
      </c>
      <c r="H426" t="s">
        <v>49</v>
      </c>
      <c r="I426" s="1" t="s">
        <v>50</v>
      </c>
      <c r="J426" t="s">
        <v>1042</v>
      </c>
      <c r="K426" s="5">
        <v>2</v>
      </c>
      <c r="L426">
        <v>58.6064339493498</v>
      </c>
      <c r="M426" s="1">
        <v>41716</v>
      </c>
      <c r="N426" t="s">
        <v>40</v>
      </c>
      <c r="O426" t="s">
        <v>51</v>
      </c>
      <c r="P426" t="s">
        <v>51</v>
      </c>
      <c r="Q426" t="s">
        <v>40</v>
      </c>
      <c r="R426" t="s">
        <v>40</v>
      </c>
      <c r="T426">
        <v>24.410694006644</v>
      </c>
      <c r="U426" t="s">
        <v>61</v>
      </c>
      <c r="V426" t="s">
        <v>119</v>
      </c>
      <c r="X426" t="s">
        <v>119</v>
      </c>
      <c r="Y426" s="1">
        <v>44718</v>
      </c>
      <c r="Z426">
        <v>12</v>
      </c>
      <c r="AA426" t="s">
        <v>78</v>
      </c>
      <c r="AB426">
        <v>0.77100000000000002</v>
      </c>
      <c r="AC426">
        <v>0.77100000000000002</v>
      </c>
      <c r="AD426" s="1">
        <v>44741</v>
      </c>
      <c r="AE426">
        <v>10</v>
      </c>
      <c r="AF426" t="s">
        <v>185</v>
      </c>
      <c r="AG426">
        <v>4</v>
      </c>
      <c r="AH426" t="s">
        <v>78</v>
      </c>
      <c r="AI426">
        <v>0.66</v>
      </c>
      <c r="AJ426" s="1">
        <v>44781</v>
      </c>
      <c r="AW426" t="s">
        <v>40</v>
      </c>
      <c r="AX426" t="s">
        <v>40</v>
      </c>
      <c r="AY426" t="s">
        <v>40</v>
      </c>
      <c r="AZ426" t="s">
        <v>40</v>
      </c>
      <c r="BA426" t="s">
        <v>40</v>
      </c>
      <c r="BB426" t="s">
        <v>40</v>
      </c>
      <c r="BC426" t="s">
        <v>40</v>
      </c>
      <c r="BD426" s="1" t="s">
        <v>40</v>
      </c>
      <c r="BE426" s="1" t="s">
        <v>40</v>
      </c>
      <c r="BF426" s="1" t="s">
        <v>40</v>
      </c>
      <c r="BG426" s="1" t="s">
        <v>40</v>
      </c>
      <c r="BH426" t="s">
        <v>40</v>
      </c>
      <c r="BI426" s="1" t="s">
        <v>1120</v>
      </c>
      <c r="BL426">
        <v>1</v>
      </c>
      <c r="BQ426">
        <v>0</v>
      </c>
      <c r="BR426">
        <v>9.9</v>
      </c>
    </row>
    <row r="427" spans="1:70" x14ac:dyDescent="0.25">
      <c r="A427" t="s">
        <v>849</v>
      </c>
      <c r="C427">
        <v>39349</v>
      </c>
      <c r="D427">
        <v>1</v>
      </c>
      <c r="E427" s="5">
        <v>1</v>
      </c>
      <c r="F427" s="1">
        <v>44673</v>
      </c>
      <c r="G427" t="s">
        <v>35</v>
      </c>
      <c r="H427" s="1" t="s">
        <v>35</v>
      </c>
      <c r="I427" s="1" t="s">
        <v>75</v>
      </c>
      <c r="J427" t="s">
        <v>1042</v>
      </c>
      <c r="K427" s="5">
        <v>2</v>
      </c>
      <c r="L427">
        <v>46.551676933607098</v>
      </c>
      <c r="M427" s="1">
        <v>41718</v>
      </c>
      <c r="N427" t="s">
        <v>40</v>
      </c>
      <c r="O427" t="s">
        <v>40</v>
      </c>
      <c r="Q427" t="s">
        <v>40</v>
      </c>
      <c r="R427" t="s">
        <v>40</v>
      </c>
      <c r="T427">
        <v>24.994658516646901</v>
      </c>
      <c r="U427" t="s">
        <v>1215</v>
      </c>
      <c r="V427" t="s">
        <v>119</v>
      </c>
      <c r="X427" t="s">
        <v>119</v>
      </c>
      <c r="Y427" s="1">
        <v>44718</v>
      </c>
      <c r="Z427">
        <v>12</v>
      </c>
      <c r="AA427" t="s">
        <v>78</v>
      </c>
      <c r="AB427">
        <v>0.29349999999999998</v>
      </c>
      <c r="AC427">
        <v>0.29349999999999998</v>
      </c>
      <c r="AD427" s="1">
        <v>44741</v>
      </c>
      <c r="AE427">
        <v>10</v>
      </c>
      <c r="AF427" t="s">
        <v>191</v>
      </c>
      <c r="AG427">
        <v>4</v>
      </c>
      <c r="AH427" t="s">
        <v>78</v>
      </c>
      <c r="AI427">
        <v>0.28000000000000003</v>
      </c>
      <c r="AJ427" s="1">
        <v>44781</v>
      </c>
      <c r="AW427" t="s">
        <v>40</v>
      </c>
      <c r="AX427" t="s">
        <v>40</v>
      </c>
      <c r="AY427" t="s">
        <v>40</v>
      </c>
      <c r="AZ427" t="s">
        <v>40</v>
      </c>
      <c r="BA427" t="s">
        <v>40</v>
      </c>
      <c r="BB427" t="s">
        <v>40</v>
      </c>
      <c r="BC427" t="s">
        <v>40</v>
      </c>
      <c r="BD427" s="1" t="s">
        <v>40</v>
      </c>
      <c r="BE427" s="1" t="s">
        <v>40</v>
      </c>
      <c r="BF427" s="1" t="s">
        <v>40</v>
      </c>
      <c r="BG427" s="1" t="s">
        <v>40</v>
      </c>
      <c r="BH427" t="s">
        <v>40</v>
      </c>
      <c r="BI427" s="1" t="s">
        <v>1120</v>
      </c>
      <c r="BL427">
        <v>1</v>
      </c>
      <c r="BQ427">
        <v>1</v>
      </c>
      <c r="BR427">
        <v>4.2</v>
      </c>
    </row>
    <row r="428" spans="1:70" x14ac:dyDescent="0.25">
      <c r="A428" t="s">
        <v>850</v>
      </c>
      <c r="C428">
        <v>12960</v>
      </c>
      <c r="D428">
        <v>1</v>
      </c>
      <c r="E428" s="5">
        <v>1</v>
      </c>
      <c r="F428" s="1">
        <v>44673</v>
      </c>
      <c r="G428" t="s">
        <v>35</v>
      </c>
      <c r="H428" t="s">
        <v>49</v>
      </c>
      <c r="I428" s="1" t="s">
        <v>50</v>
      </c>
      <c r="J428" t="s">
        <v>1042</v>
      </c>
      <c r="K428" s="5">
        <v>1</v>
      </c>
      <c r="L428">
        <v>61.489390828199902</v>
      </c>
      <c r="M428" s="1">
        <v>41795</v>
      </c>
      <c r="N428" t="s">
        <v>40</v>
      </c>
      <c r="O428" t="s">
        <v>51</v>
      </c>
      <c r="P428" t="s">
        <v>51</v>
      </c>
      <c r="Q428" t="s">
        <v>40</v>
      </c>
      <c r="R428" t="s">
        <v>40</v>
      </c>
      <c r="T428">
        <v>38.896525260926602</v>
      </c>
      <c r="U428" t="s">
        <v>61</v>
      </c>
      <c r="V428" t="s">
        <v>119</v>
      </c>
      <c r="X428" t="s">
        <v>119</v>
      </c>
      <c r="Y428" s="1">
        <v>44718</v>
      </c>
      <c r="Z428">
        <v>12</v>
      </c>
      <c r="AA428" t="s">
        <v>78</v>
      </c>
      <c r="AB428">
        <v>7.4020000000000001</v>
      </c>
      <c r="AC428">
        <v>7.4020000000000001</v>
      </c>
      <c r="AD428" s="1">
        <v>44741</v>
      </c>
      <c r="AE428">
        <v>10</v>
      </c>
      <c r="AF428" t="s">
        <v>194</v>
      </c>
      <c r="AG428">
        <v>4</v>
      </c>
      <c r="AH428" t="s">
        <v>78</v>
      </c>
      <c r="AI428">
        <v>3.64</v>
      </c>
      <c r="AJ428" s="1">
        <v>44781</v>
      </c>
      <c r="AW428" t="s">
        <v>40</v>
      </c>
      <c r="AX428" t="s">
        <v>40</v>
      </c>
      <c r="AY428" t="s">
        <v>40</v>
      </c>
      <c r="AZ428" t="s">
        <v>40</v>
      </c>
      <c r="BA428" t="s">
        <v>40</v>
      </c>
      <c r="BB428" t="s">
        <v>40</v>
      </c>
      <c r="BC428" t="s">
        <v>40</v>
      </c>
      <c r="BD428" s="1" t="s">
        <v>40</v>
      </c>
      <c r="BE428" s="1" t="s">
        <v>40</v>
      </c>
      <c r="BF428" s="1" t="s">
        <v>40</v>
      </c>
      <c r="BG428" s="1" t="s">
        <v>40</v>
      </c>
      <c r="BH428" t="s">
        <v>40</v>
      </c>
      <c r="BI428" s="1" t="s">
        <v>1120</v>
      </c>
      <c r="BL428">
        <v>1</v>
      </c>
      <c r="BQ428">
        <v>0</v>
      </c>
      <c r="BR428">
        <v>12.1</v>
      </c>
    </row>
    <row r="429" spans="1:70" x14ac:dyDescent="0.25">
      <c r="A429" t="s">
        <v>966</v>
      </c>
      <c r="C429" t="s">
        <v>967</v>
      </c>
      <c r="D429">
        <v>1</v>
      </c>
      <c r="E429" s="5">
        <v>3.6</v>
      </c>
      <c r="F429" s="1">
        <v>44715</v>
      </c>
      <c r="G429" t="s">
        <v>71</v>
      </c>
      <c r="H429" t="s">
        <v>49</v>
      </c>
      <c r="I429" s="1" t="s">
        <v>72</v>
      </c>
      <c r="J429" t="s">
        <v>73</v>
      </c>
      <c r="K429" s="5">
        <v>1</v>
      </c>
      <c r="L429">
        <v>60</v>
      </c>
      <c r="M429" s="1">
        <v>44516</v>
      </c>
      <c r="N429" t="s">
        <v>102</v>
      </c>
      <c r="O429" t="s">
        <v>102</v>
      </c>
      <c r="P429" t="s">
        <v>102</v>
      </c>
      <c r="Q429">
        <v>1772.5</v>
      </c>
      <c r="R429" t="s">
        <v>40</v>
      </c>
      <c r="T429">
        <v>38.9</v>
      </c>
      <c r="U429" t="s">
        <v>61</v>
      </c>
      <c r="V429" t="s">
        <v>76</v>
      </c>
      <c r="X429" t="s">
        <v>76</v>
      </c>
      <c r="Y429" s="1">
        <v>44729</v>
      </c>
      <c r="Z429">
        <v>18</v>
      </c>
      <c r="AA429" t="s">
        <v>78</v>
      </c>
      <c r="AB429">
        <v>6.0176470588235311</v>
      </c>
      <c r="AC429">
        <v>15</v>
      </c>
      <c r="AD429" s="1">
        <v>44764</v>
      </c>
      <c r="AE429">
        <v>15</v>
      </c>
      <c r="AF429">
        <v>4</v>
      </c>
      <c r="AG429">
        <v>4</v>
      </c>
      <c r="AH429" t="s">
        <v>78</v>
      </c>
      <c r="AI429">
        <v>4.3499999999999996</v>
      </c>
      <c r="AJ429" s="1">
        <v>44781</v>
      </c>
      <c r="AW429">
        <v>1772.5</v>
      </c>
      <c r="AX429">
        <v>1772.5</v>
      </c>
      <c r="AY429">
        <v>1</v>
      </c>
      <c r="AZ429">
        <v>4.8</v>
      </c>
      <c r="BA429">
        <v>0</v>
      </c>
      <c r="BB429" t="s">
        <v>35</v>
      </c>
      <c r="BC429" t="s">
        <v>35</v>
      </c>
      <c r="BD429" s="1">
        <v>44516</v>
      </c>
      <c r="BE429" s="1" t="s">
        <v>40</v>
      </c>
      <c r="BF429" s="1">
        <v>44718</v>
      </c>
      <c r="BG429" s="1" t="s">
        <v>35</v>
      </c>
      <c r="BH429">
        <v>0</v>
      </c>
      <c r="BI429" s="1" t="s">
        <v>1172</v>
      </c>
      <c r="BK429">
        <v>0</v>
      </c>
      <c r="BL429">
        <v>1</v>
      </c>
      <c r="BM429">
        <v>1</v>
      </c>
      <c r="BP429">
        <v>1</v>
      </c>
      <c r="BQ429" t="s">
        <v>1174</v>
      </c>
      <c r="BR429" t="s">
        <v>40</v>
      </c>
    </row>
    <row r="430" spans="1:70" hidden="1" x14ac:dyDescent="0.25">
      <c r="A430" t="s">
        <v>968</v>
      </c>
      <c r="C430" t="s">
        <v>969</v>
      </c>
      <c r="D430">
        <v>0</v>
      </c>
      <c r="E430" s="5">
        <v>3</v>
      </c>
      <c r="F430" s="1">
        <v>44715</v>
      </c>
      <c r="G430" t="s">
        <v>71</v>
      </c>
      <c r="H430" t="s">
        <v>49</v>
      </c>
      <c r="I430" s="1" t="s">
        <v>72</v>
      </c>
      <c r="J430" t="s">
        <v>73</v>
      </c>
      <c r="K430" s="5">
        <v>1</v>
      </c>
      <c r="L430">
        <v>60</v>
      </c>
      <c r="M430" s="1">
        <v>44680</v>
      </c>
      <c r="N430" t="s">
        <v>102</v>
      </c>
      <c r="O430" t="s">
        <v>102</v>
      </c>
      <c r="Q430">
        <v>1772.5</v>
      </c>
      <c r="R430" t="s">
        <v>40</v>
      </c>
      <c r="T430">
        <v>38.9</v>
      </c>
      <c r="U430" t="s">
        <v>1151</v>
      </c>
      <c r="V430" t="s">
        <v>1150</v>
      </c>
      <c r="Y430" s="1">
        <v>44729</v>
      </c>
      <c r="Z430">
        <v>18</v>
      </c>
      <c r="AA430" t="s">
        <v>78</v>
      </c>
      <c r="AB430">
        <v>5.0179999999999998</v>
      </c>
      <c r="AC430">
        <v>15</v>
      </c>
      <c r="AD430" s="1">
        <v>44764</v>
      </c>
      <c r="AE430">
        <v>15</v>
      </c>
      <c r="AF430">
        <v>5</v>
      </c>
      <c r="AG430">
        <v>4</v>
      </c>
      <c r="AH430" t="s">
        <v>78</v>
      </c>
      <c r="AI430">
        <v>2.97</v>
      </c>
      <c r="AJ430" s="1">
        <v>44781</v>
      </c>
      <c r="AW430">
        <v>1772.5</v>
      </c>
      <c r="AX430">
        <v>1772.5</v>
      </c>
      <c r="AY430">
        <v>1</v>
      </c>
      <c r="AZ430">
        <v>4.8</v>
      </c>
      <c r="BA430">
        <v>0</v>
      </c>
      <c r="BB430" t="s">
        <v>35</v>
      </c>
      <c r="BC430" t="s">
        <v>35</v>
      </c>
      <c r="BD430" s="1">
        <v>44516</v>
      </c>
      <c r="BE430" s="1" t="s">
        <v>40</v>
      </c>
      <c r="BF430" s="1">
        <v>44718</v>
      </c>
      <c r="BG430" s="1" t="s">
        <v>35</v>
      </c>
      <c r="BH430">
        <v>0</v>
      </c>
      <c r="BI430" s="1">
        <v>44516</v>
      </c>
      <c r="BK430">
        <v>1</v>
      </c>
      <c r="BL430">
        <v>2</v>
      </c>
      <c r="BM430">
        <v>1</v>
      </c>
      <c r="BP430">
        <v>1</v>
      </c>
      <c r="BQ430" t="s">
        <v>1174</v>
      </c>
      <c r="BR430" t="s">
        <v>40</v>
      </c>
    </row>
    <row r="431" spans="1:70" x14ac:dyDescent="0.25">
      <c r="A431" t="s">
        <v>970</v>
      </c>
      <c r="C431" t="s">
        <v>971</v>
      </c>
      <c r="D431">
        <v>1</v>
      </c>
      <c r="E431" s="5">
        <v>2.5</v>
      </c>
      <c r="F431" s="1">
        <v>44715</v>
      </c>
      <c r="G431" t="s">
        <v>71</v>
      </c>
      <c r="H431" t="s">
        <v>49</v>
      </c>
      <c r="I431" s="1" t="s">
        <v>72</v>
      </c>
      <c r="J431" t="s">
        <v>73</v>
      </c>
      <c r="K431" s="5">
        <v>1</v>
      </c>
      <c r="L431">
        <v>66</v>
      </c>
      <c r="M431" s="1">
        <v>44575</v>
      </c>
      <c r="N431">
        <v>0</v>
      </c>
      <c r="O431" t="s">
        <v>102</v>
      </c>
      <c r="P431" t="s">
        <v>102</v>
      </c>
      <c r="Q431">
        <v>8.4</v>
      </c>
      <c r="R431" t="s">
        <v>40</v>
      </c>
      <c r="T431">
        <v>26.9</v>
      </c>
      <c r="U431" t="s">
        <v>61</v>
      </c>
      <c r="V431" t="s">
        <v>76</v>
      </c>
      <c r="X431" t="s">
        <v>76</v>
      </c>
      <c r="Y431" s="1">
        <v>44729</v>
      </c>
      <c r="Z431">
        <v>18</v>
      </c>
      <c r="AA431" t="s">
        <v>78</v>
      </c>
      <c r="AB431">
        <v>1.9814583333333333</v>
      </c>
      <c r="AC431">
        <v>4.7554999999999996</v>
      </c>
      <c r="AD431" s="1">
        <v>44764</v>
      </c>
      <c r="AE431">
        <v>15</v>
      </c>
      <c r="AF431">
        <v>6</v>
      </c>
      <c r="AG431">
        <v>4</v>
      </c>
      <c r="AH431" t="s">
        <v>78</v>
      </c>
      <c r="AI431">
        <v>4.0599999999999996</v>
      </c>
      <c r="AJ431" s="1">
        <v>44781</v>
      </c>
      <c r="AW431">
        <v>8.4</v>
      </c>
      <c r="AX431">
        <v>8.4</v>
      </c>
      <c r="AY431">
        <v>1</v>
      </c>
      <c r="AZ431">
        <v>1.3</v>
      </c>
      <c r="BA431">
        <v>0.9</v>
      </c>
      <c r="BB431" t="s">
        <v>35</v>
      </c>
      <c r="BC431" t="s">
        <v>35</v>
      </c>
      <c r="BD431" s="1">
        <v>44319</v>
      </c>
      <c r="BE431" s="1" t="s">
        <v>40</v>
      </c>
      <c r="BF431" s="1">
        <v>44728</v>
      </c>
      <c r="BG431" s="1" t="s">
        <v>35</v>
      </c>
      <c r="BH431">
        <v>0</v>
      </c>
      <c r="BI431" s="1">
        <v>44529</v>
      </c>
      <c r="BK431">
        <v>1</v>
      </c>
      <c r="BL431">
        <v>1</v>
      </c>
      <c r="BM431">
        <v>1</v>
      </c>
      <c r="BQ431" t="s">
        <v>1174</v>
      </c>
      <c r="BR431" t="s">
        <v>40</v>
      </c>
    </row>
    <row r="432" spans="1:70" hidden="1" x14ac:dyDescent="0.25">
      <c r="A432" t="s">
        <v>972</v>
      </c>
      <c r="C432" t="s">
        <v>973</v>
      </c>
      <c r="D432">
        <v>0</v>
      </c>
      <c r="E432" s="5">
        <v>3.2</v>
      </c>
      <c r="F432" s="1">
        <v>44715</v>
      </c>
      <c r="G432" t="s">
        <v>71</v>
      </c>
      <c r="H432" t="s">
        <v>49</v>
      </c>
      <c r="I432" s="1" t="s">
        <v>72</v>
      </c>
      <c r="J432" t="s">
        <v>73</v>
      </c>
      <c r="K432" s="5">
        <v>1</v>
      </c>
      <c r="L432">
        <v>66</v>
      </c>
      <c r="M432" s="1">
        <v>44659</v>
      </c>
      <c r="N432">
        <v>0</v>
      </c>
      <c r="O432" t="s">
        <v>102</v>
      </c>
      <c r="Q432">
        <v>8.4</v>
      </c>
      <c r="R432" t="s">
        <v>40</v>
      </c>
      <c r="T432">
        <v>26.9</v>
      </c>
      <c r="U432" t="s">
        <v>1151</v>
      </c>
      <c r="V432" t="s">
        <v>1150</v>
      </c>
      <c r="Y432" s="1">
        <v>44729</v>
      </c>
      <c r="Z432">
        <v>18</v>
      </c>
      <c r="AA432" t="s">
        <v>78</v>
      </c>
      <c r="AB432">
        <v>3.1428333333333334</v>
      </c>
      <c r="AC432">
        <v>9.4284999999999997</v>
      </c>
      <c r="AD432" s="1">
        <v>44764</v>
      </c>
      <c r="AE432">
        <v>15</v>
      </c>
      <c r="AF432">
        <v>7</v>
      </c>
      <c r="AG432">
        <v>4</v>
      </c>
      <c r="AH432" t="s">
        <v>78</v>
      </c>
      <c r="AI432">
        <v>3.39</v>
      </c>
      <c r="AJ432" s="1">
        <v>44781</v>
      </c>
      <c r="AW432">
        <v>8.4</v>
      </c>
      <c r="AX432">
        <v>8.4</v>
      </c>
      <c r="AY432">
        <v>1</v>
      </c>
      <c r="AZ432">
        <v>1.3</v>
      </c>
      <c r="BA432">
        <v>0.9</v>
      </c>
      <c r="BB432" t="s">
        <v>35</v>
      </c>
      <c r="BC432" t="s">
        <v>35</v>
      </c>
      <c r="BD432" s="1">
        <v>44319</v>
      </c>
      <c r="BE432" s="1" t="s">
        <v>40</v>
      </c>
      <c r="BF432" s="1">
        <v>44728</v>
      </c>
      <c r="BG432" s="1" t="s">
        <v>35</v>
      </c>
      <c r="BH432">
        <v>0</v>
      </c>
      <c r="BI432" s="1">
        <v>44575</v>
      </c>
      <c r="BK432">
        <v>1</v>
      </c>
      <c r="BL432">
        <v>2</v>
      </c>
      <c r="BM432">
        <v>1</v>
      </c>
      <c r="BQ432" t="s">
        <v>1174</v>
      </c>
      <c r="BR432" t="s">
        <v>40</v>
      </c>
    </row>
    <row r="433" spans="1:70" x14ac:dyDescent="0.25">
      <c r="A433" t="s">
        <v>974</v>
      </c>
      <c r="C433" t="s">
        <v>975</v>
      </c>
      <c r="D433">
        <v>1</v>
      </c>
      <c r="E433" s="5">
        <v>3</v>
      </c>
      <c r="F433" s="1">
        <v>44715</v>
      </c>
      <c r="G433" t="s">
        <v>71</v>
      </c>
      <c r="H433" t="s">
        <v>49</v>
      </c>
      <c r="I433" s="1" t="s">
        <v>72</v>
      </c>
      <c r="J433" t="s">
        <v>73</v>
      </c>
      <c r="K433" s="5">
        <v>2</v>
      </c>
      <c r="L433">
        <v>67</v>
      </c>
      <c r="M433" s="1">
        <v>44595</v>
      </c>
      <c r="N433" t="s">
        <v>102</v>
      </c>
      <c r="O433" t="s">
        <v>102</v>
      </c>
      <c r="P433" t="s">
        <v>102</v>
      </c>
      <c r="Q433">
        <v>5.7</v>
      </c>
      <c r="R433" t="s">
        <v>40</v>
      </c>
      <c r="T433">
        <v>29.2</v>
      </c>
      <c r="U433" t="s">
        <v>61</v>
      </c>
      <c r="V433" t="s">
        <v>76</v>
      </c>
      <c r="X433" t="s">
        <v>76</v>
      </c>
      <c r="Y433" s="1">
        <v>44729</v>
      </c>
      <c r="Z433">
        <v>18</v>
      </c>
      <c r="AA433" t="s">
        <v>78</v>
      </c>
      <c r="AB433">
        <v>2.1512500000000001</v>
      </c>
      <c r="AC433">
        <v>6.0235000000000003</v>
      </c>
      <c r="AD433" s="1">
        <v>44764</v>
      </c>
      <c r="AE433">
        <v>15</v>
      </c>
      <c r="AF433">
        <v>8</v>
      </c>
      <c r="AG433">
        <v>4</v>
      </c>
      <c r="AH433" t="s">
        <v>78</v>
      </c>
      <c r="AI433">
        <v>1.99</v>
      </c>
      <c r="AJ433" s="1">
        <v>44781</v>
      </c>
      <c r="AW433">
        <v>5.7</v>
      </c>
      <c r="AX433">
        <v>5.7</v>
      </c>
      <c r="AY433">
        <v>1</v>
      </c>
      <c r="AZ433">
        <v>4.5999999999999996</v>
      </c>
      <c r="BA433">
        <v>3.7</v>
      </c>
      <c r="BB433" t="s">
        <v>35</v>
      </c>
      <c r="BC433" t="s">
        <v>35</v>
      </c>
      <c r="BD433" s="1">
        <v>44518</v>
      </c>
      <c r="BE433" s="1" t="s">
        <v>40</v>
      </c>
      <c r="BF433" s="1">
        <v>44727</v>
      </c>
      <c r="BG433" s="1" t="s">
        <v>35</v>
      </c>
      <c r="BH433">
        <v>0</v>
      </c>
      <c r="BI433" s="1" t="s">
        <v>1172</v>
      </c>
      <c r="BK433">
        <v>0</v>
      </c>
      <c r="BL433">
        <v>1</v>
      </c>
      <c r="BM433">
        <v>1</v>
      </c>
      <c r="BP433">
        <v>1</v>
      </c>
      <c r="BQ433" t="s">
        <v>1174</v>
      </c>
      <c r="BR433" t="s">
        <v>40</v>
      </c>
    </row>
    <row r="434" spans="1:70" hidden="1" x14ac:dyDescent="0.25">
      <c r="A434" t="s">
        <v>976</v>
      </c>
      <c r="C434" t="s">
        <v>977</v>
      </c>
      <c r="D434">
        <v>0</v>
      </c>
      <c r="E434" s="5">
        <v>3.6</v>
      </c>
      <c r="F434" s="1">
        <v>44715</v>
      </c>
      <c r="G434" t="s">
        <v>71</v>
      </c>
      <c r="H434" t="s">
        <v>49</v>
      </c>
      <c r="I434" s="1" t="s">
        <v>72</v>
      </c>
      <c r="J434" t="s">
        <v>73</v>
      </c>
      <c r="K434" s="5">
        <v>2</v>
      </c>
      <c r="L434">
        <v>67</v>
      </c>
      <c r="M434" s="1">
        <v>44655</v>
      </c>
      <c r="N434" t="s">
        <v>102</v>
      </c>
      <c r="O434" t="s">
        <v>102</v>
      </c>
      <c r="Q434">
        <v>5.7</v>
      </c>
      <c r="R434" t="s">
        <v>40</v>
      </c>
      <c r="T434">
        <v>29.2</v>
      </c>
      <c r="U434" t="s">
        <v>1151</v>
      </c>
      <c r="V434" t="s">
        <v>1150</v>
      </c>
      <c r="Y434" s="1">
        <v>44729</v>
      </c>
      <c r="Z434">
        <v>18</v>
      </c>
      <c r="AA434" t="s">
        <v>78</v>
      </c>
      <c r="AB434">
        <v>3.0563333333333333</v>
      </c>
      <c r="AC434">
        <v>9.1690000000000005</v>
      </c>
      <c r="AD434" s="1">
        <v>44764</v>
      </c>
      <c r="AE434">
        <v>15</v>
      </c>
      <c r="AF434">
        <v>9</v>
      </c>
      <c r="AG434">
        <v>4</v>
      </c>
      <c r="AH434" t="s">
        <v>78</v>
      </c>
      <c r="AI434">
        <v>3.21</v>
      </c>
      <c r="AJ434" s="1">
        <v>44781</v>
      </c>
      <c r="AW434">
        <v>5.7</v>
      </c>
      <c r="AX434">
        <v>5.7</v>
      </c>
      <c r="AY434">
        <v>1</v>
      </c>
      <c r="AZ434">
        <v>4.5999999999999996</v>
      </c>
      <c r="BA434">
        <v>3.7</v>
      </c>
      <c r="BB434" t="s">
        <v>35</v>
      </c>
      <c r="BC434" t="s">
        <v>35</v>
      </c>
      <c r="BD434" s="1">
        <v>44518</v>
      </c>
      <c r="BE434" s="1" t="s">
        <v>40</v>
      </c>
      <c r="BF434" s="1">
        <v>44727</v>
      </c>
      <c r="BG434" s="1" t="s">
        <v>35</v>
      </c>
      <c r="BH434">
        <v>0</v>
      </c>
      <c r="BI434" s="1">
        <v>44595</v>
      </c>
      <c r="BK434">
        <v>1</v>
      </c>
      <c r="BL434">
        <v>2</v>
      </c>
      <c r="BM434">
        <v>1</v>
      </c>
      <c r="BP434">
        <v>1</v>
      </c>
      <c r="BQ434" t="s">
        <v>1174</v>
      </c>
      <c r="BR434" t="s">
        <v>40</v>
      </c>
    </row>
    <row r="435" spans="1:70" x14ac:dyDescent="0.25">
      <c r="A435" t="s">
        <v>987</v>
      </c>
      <c r="C435" t="s">
        <v>1188</v>
      </c>
      <c r="D435">
        <v>1</v>
      </c>
      <c r="E435" s="5">
        <v>3</v>
      </c>
      <c r="F435" s="1">
        <v>44720</v>
      </c>
      <c r="G435" t="s">
        <v>71</v>
      </c>
      <c r="H435" t="s">
        <v>36</v>
      </c>
      <c r="I435" s="1" t="s">
        <v>72</v>
      </c>
      <c r="J435" t="s">
        <v>73</v>
      </c>
      <c r="K435" s="5">
        <v>2</v>
      </c>
      <c r="L435">
        <v>73</v>
      </c>
      <c r="M435" s="1">
        <v>43776</v>
      </c>
      <c r="N435" t="s">
        <v>74</v>
      </c>
      <c r="O435" t="s">
        <v>102</v>
      </c>
      <c r="P435" t="s">
        <v>102</v>
      </c>
      <c r="Q435">
        <v>58.9</v>
      </c>
      <c r="R435" t="s">
        <v>40</v>
      </c>
      <c r="T435">
        <v>29.3</v>
      </c>
      <c r="U435" t="s">
        <v>123</v>
      </c>
      <c r="V435" t="s">
        <v>76</v>
      </c>
      <c r="X435" t="s">
        <v>76</v>
      </c>
      <c r="Y435" s="1">
        <v>44729</v>
      </c>
      <c r="Z435">
        <v>19</v>
      </c>
      <c r="AA435" t="s">
        <v>78</v>
      </c>
      <c r="AB435">
        <v>6.2285000000000004</v>
      </c>
      <c r="AC435">
        <v>15</v>
      </c>
      <c r="AD435" s="1">
        <v>44767</v>
      </c>
      <c r="AE435">
        <v>16</v>
      </c>
      <c r="AF435">
        <v>20</v>
      </c>
      <c r="AG435">
        <v>4</v>
      </c>
      <c r="AH435" t="s">
        <v>78</v>
      </c>
      <c r="AI435">
        <v>2.62</v>
      </c>
      <c r="AJ435" s="1">
        <v>44781</v>
      </c>
      <c r="AW435">
        <v>58.9</v>
      </c>
      <c r="AX435">
        <v>58.9</v>
      </c>
      <c r="AY435">
        <v>2</v>
      </c>
      <c r="AZ435">
        <v>8.5</v>
      </c>
      <c r="BA435">
        <v>6.7</v>
      </c>
      <c r="BB435" t="s">
        <v>35</v>
      </c>
      <c r="BC435" t="s">
        <v>35</v>
      </c>
      <c r="BD435" s="1">
        <v>43703</v>
      </c>
      <c r="BE435" s="1" t="s">
        <v>40</v>
      </c>
      <c r="BF435" s="1">
        <v>44714</v>
      </c>
      <c r="BG435" s="1" t="s">
        <v>35</v>
      </c>
      <c r="BH435">
        <v>0</v>
      </c>
      <c r="BI435" s="1">
        <v>43739</v>
      </c>
      <c r="BJ435" t="s">
        <v>1178</v>
      </c>
      <c r="BK435">
        <v>1</v>
      </c>
      <c r="BL435">
        <v>1</v>
      </c>
      <c r="BM435">
        <v>1</v>
      </c>
      <c r="BN435">
        <v>1</v>
      </c>
      <c r="BQ435" t="s">
        <v>1174</v>
      </c>
      <c r="BR435" t="s">
        <v>40</v>
      </c>
    </row>
    <row r="436" spans="1:70" hidden="1" x14ac:dyDescent="0.25">
      <c r="A436" t="s">
        <v>989</v>
      </c>
      <c r="C436" t="s">
        <v>1189</v>
      </c>
      <c r="D436">
        <v>0</v>
      </c>
      <c r="E436" s="5">
        <v>3</v>
      </c>
      <c r="F436" s="1">
        <v>44720</v>
      </c>
      <c r="G436" t="s">
        <v>71</v>
      </c>
      <c r="H436" t="s">
        <v>36</v>
      </c>
      <c r="I436" s="1" t="s">
        <v>72</v>
      </c>
      <c r="J436" t="s">
        <v>73</v>
      </c>
      <c r="K436" s="5">
        <v>2</v>
      </c>
      <c r="L436">
        <v>73</v>
      </c>
      <c r="M436" s="1">
        <v>43838</v>
      </c>
      <c r="N436" t="s">
        <v>74</v>
      </c>
      <c r="O436" t="s">
        <v>102</v>
      </c>
      <c r="Q436">
        <v>58.9</v>
      </c>
      <c r="R436" t="s">
        <v>40</v>
      </c>
      <c r="T436">
        <v>29.3</v>
      </c>
      <c r="U436" t="s">
        <v>123</v>
      </c>
      <c r="V436" t="s">
        <v>1150</v>
      </c>
      <c r="Y436" s="1">
        <v>44729</v>
      </c>
      <c r="Z436">
        <v>19</v>
      </c>
      <c r="AA436" t="s">
        <v>78</v>
      </c>
      <c r="AB436">
        <v>3.6026666666666665</v>
      </c>
      <c r="AC436">
        <v>10.808</v>
      </c>
      <c r="AD436" s="1">
        <v>44767</v>
      </c>
      <c r="AE436">
        <v>16</v>
      </c>
      <c r="AF436">
        <v>21</v>
      </c>
      <c r="AG436">
        <v>4</v>
      </c>
      <c r="AH436" t="s">
        <v>78</v>
      </c>
      <c r="AI436">
        <v>2.14</v>
      </c>
      <c r="AJ436" s="1">
        <v>44781</v>
      </c>
      <c r="AW436">
        <v>58.9</v>
      </c>
      <c r="AX436">
        <v>58.9</v>
      </c>
      <c r="AY436">
        <v>2</v>
      </c>
      <c r="AZ436">
        <v>8.5</v>
      </c>
      <c r="BA436">
        <v>6.7</v>
      </c>
      <c r="BB436" t="s">
        <v>35</v>
      </c>
      <c r="BC436" t="s">
        <v>35</v>
      </c>
      <c r="BD436" s="1">
        <v>43703</v>
      </c>
      <c r="BE436" s="1" t="s">
        <v>40</v>
      </c>
      <c r="BF436" s="1">
        <v>44714</v>
      </c>
      <c r="BG436" s="1" t="s">
        <v>35</v>
      </c>
      <c r="BH436">
        <v>0</v>
      </c>
      <c r="BI436" s="1">
        <v>43739</v>
      </c>
      <c r="BJ436" t="s">
        <v>1178</v>
      </c>
      <c r="BK436">
        <v>1</v>
      </c>
      <c r="BL436">
        <v>2</v>
      </c>
      <c r="BM436">
        <v>1</v>
      </c>
      <c r="BN436">
        <v>1</v>
      </c>
      <c r="BQ436" t="s">
        <v>1174</v>
      </c>
      <c r="BR436" t="s">
        <v>40</v>
      </c>
    </row>
    <row r="437" spans="1:70" hidden="1" x14ac:dyDescent="0.25">
      <c r="A437" t="s">
        <v>990</v>
      </c>
      <c r="C437" t="s">
        <v>1190</v>
      </c>
      <c r="D437">
        <v>0</v>
      </c>
      <c r="E437" s="5">
        <v>3</v>
      </c>
      <c r="F437" s="1">
        <v>44720</v>
      </c>
      <c r="G437" t="s">
        <v>71</v>
      </c>
      <c r="H437" t="s">
        <v>36</v>
      </c>
      <c r="I437" s="1" t="s">
        <v>72</v>
      </c>
      <c r="J437" t="s">
        <v>73</v>
      </c>
      <c r="K437" s="5">
        <v>2</v>
      </c>
      <c r="L437">
        <v>73</v>
      </c>
      <c r="M437" s="1">
        <v>43900</v>
      </c>
      <c r="N437" t="s">
        <v>74</v>
      </c>
      <c r="O437" t="s">
        <v>102</v>
      </c>
      <c r="Q437">
        <v>58.9</v>
      </c>
      <c r="R437" t="s">
        <v>40</v>
      </c>
      <c r="T437">
        <v>29.3</v>
      </c>
      <c r="U437" t="s">
        <v>123</v>
      </c>
      <c r="V437" t="s">
        <v>1150</v>
      </c>
      <c r="Y437" s="1">
        <v>44729</v>
      </c>
      <c r="Z437">
        <v>19</v>
      </c>
      <c r="AA437" t="s">
        <v>78</v>
      </c>
      <c r="AB437">
        <v>1.35025</v>
      </c>
      <c r="AC437">
        <v>5.4009999999999998</v>
      </c>
      <c r="AD437" s="1">
        <v>44767</v>
      </c>
      <c r="AE437">
        <v>16</v>
      </c>
      <c r="AF437">
        <v>22</v>
      </c>
      <c r="AG437">
        <v>4</v>
      </c>
      <c r="AH437" t="s">
        <v>78</v>
      </c>
      <c r="AI437">
        <v>2.63</v>
      </c>
      <c r="AJ437" s="1">
        <v>44781</v>
      </c>
      <c r="AW437">
        <v>58.9</v>
      </c>
      <c r="AX437">
        <v>58.9</v>
      </c>
      <c r="AY437">
        <v>2</v>
      </c>
      <c r="AZ437">
        <v>8.5</v>
      </c>
      <c r="BA437">
        <v>6.7</v>
      </c>
      <c r="BB437" t="s">
        <v>35</v>
      </c>
      <c r="BC437" t="s">
        <v>35</v>
      </c>
      <c r="BD437" s="1">
        <v>43703</v>
      </c>
      <c r="BE437" s="1" t="s">
        <v>40</v>
      </c>
      <c r="BF437" s="1">
        <v>44714</v>
      </c>
      <c r="BG437" s="1" t="s">
        <v>35</v>
      </c>
      <c r="BH437">
        <v>0</v>
      </c>
      <c r="BI437" s="1">
        <v>43739</v>
      </c>
      <c r="BJ437" t="s">
        <v>1178</v>
      </c>
      <c r="BK437">
        <v>1</v>
      </c>
      <c r="BL437">
        <v>3</v>
      </c>
      <c r="BM437">
        <v>1</v>
      </c>
      <c r="BN437">
        <v>1</v>
      </c>
      <c r="BQ437" t="s">
        <v>1174</v>
      </c>
      <c r="BR437" t="s">
        <v>40</v>
      </c>
    </row>
    <row r="438" spans="1:70" x14ac:dyDescent="0.25">
      <c r="A438" t="s">
        <v>869</v>
      </c>
      <c r="C438">
        <v>10784</v>
      </c>
      <c r="D438">
        <v>1</v>
      </c>
      <c r="E438" s="5">
        <v>1</v>
      </c>
      <c r="F438" s="1">
        <v>44673</v>
      </c>
      <c r="G438" t="s">
        <v>35</v>
      </c>
      <c r="H438" s="1" t="s">
        <v>35</v>
      </c>
      <c r="I438" s="1" t="s">
        <v>75</v>
      </c>
      <c r="J438" t="s">
        <v>1042</v>
      </c>
      <c r="K438" s="5">
        <v>2</v>
      </c>
      <c r="L438">
        <v>57.3114305270363</v>
      </c>
      <c r="M438" s="1">
        <v>41737</v>
      </c>
      <c r="N438" t="s">
        <v>40</v>
      </c>
      <c r="O438" t="s">
        <v>40</v>
      </c>
      <c r="Q438" t="s">
        <v>40</v>
      </c>
      <c r="R438" t="s">
        <v>40</v>
      </c>
      <c r="T438">
        <v>26.627706498817101</v>
      </c>
      <c r="U438" t="s">
        <v>61</v>
      </c>
      <c r="V438" t="s">
        <v>119</v>
      </c>
      <c r="X438" t="s">
        <v>119</v>
      </c>
      <c r="Y438" s="1">
        <v>44718</v>
      </c>
      <c r="Z438">
        <v>12</v>
      </c>
      <c r="AA438" t="s">
        <v>78</v>
      </c>
      <c r="AB438">
        <v>0.55600000000000005</v>
      </c>
      <c r="AC438">
        <v>0.55600000000000005</v>
      </c>
      <c r="AD438" s="1">
        <v>44747</v>
      </c>
      <c r="AE438">
        <v>11</v>
      </c>
      <c r="AF438" t="s">
        <v>268</v>
      </c>
      <c r="AG438">
        <v>4</v>
      </c>
      <c r="AH438" t="s">
        <v>78</v>
      </c>
      <c r="AI438">
        <v>0.27</v>
      </c>
      <c r="AJ438" s="1">
        <v>44781</v>
      </c>
      <c r="AW438" t="s">
        <v>40</v>
      </c>
      <c r="AX438" t="s">
        <v>40</v>
      </c>
      <c r="AY438" t="s">
        <v>40</v>
      </c>
      <c r="AZ438" t="s">
        <v>40</v>
      </c>
      <c r="BA438" t="s">
        <v>40</v>
      </c>
      <c r="BB438" t="s">
        <v>40</v>
      </c>
      <c r="BC438" t="s">
        <v>40</v>
      </c>
      <c r="BD438" s="1" t="s">
        <v>40</v>
      </c>
      <c r="BE438" s="1" t="s">
        <v>40</v>
      </c>
      <c r="BF438" s="1" t="s">
        <v>40</v>
      </c>
      <c r="BG438" s="1" t="s">
        <v>40</v>
      </c>
      <c r="BH438" t="s">
        <v>40</v>
      </c>
      <c r="BI438" s="1" t="s">
        <v>1120</v>
      </c>
      <c r="BL438">
        <v>1</v>
      </c>
      <c r="BQ438">
        <v>0</v>
      </c>
      <c r="BR438">
        <v>4.9000000000000004</v>
      </c>
    </row>
    <row r="439" spans="1:70" x14ac:dyDescent="0.25">
      <c r="A439" t="s">
        <v>870</v>
      </c>
      <c r="C439">
        <v>12013</v>
      </c>
      <c r="D439">
        <v>1</v>
      </c>
      <c r="E439" s="5">
        <v>1</v>
      </c>
      <c r="F439" s="1">
        <v>44673</v>
      </c>
      <c r="G439" t="s">
        <v>35</v>
      </c>
      <c r="H439" s="1" t="s">
        <v>35</v>
      </c>
      <c r="I439" s="1" t="s">
        <v>75</v>
      </c>
      <c r="J439" t="s">
        <v>1042</v>
      </c>
      <c r="K439" s="5">
        <v>2</v>
      </c>
      <c r="L439">
        <v>61.653661875427801</v>
      </c>
      <c r="M439" s="1">
        <v>41780</v>
      </c>
      <c r="N439" t="s">
        <v>40</v>
      </c>
      <c r="O439" t="s">
        <v>40</v>
      </c>
      <c r="Q439" t="s">
        <v>40</v>
      </c>
      <c r="R439" t="s">
        <v>40</v>
      </c>
      <c r="T439">
        <v>26.192721155758399</v>
      </c>
      <c r="U439" t="s">
        <v>61</v>
      </c>
      <c r="V439" t="s">
        <v>119</v>
      </c>
      <c r="X439" t="s">
        <v>119</v>
      </c>
      <c r="Y439" s="1">
        <v>44718</v>
      </c>
      <c r="Z439">
        <v>12</v>
      </c>
      <c r="AA439" t="s">
        <v>78</v>
      </c>
      <c r="AB439">
        <v>1.9470000000000001</v>
      </c>
      <c r="AC439">
        <v>1.9470000000000001</v>
      </c>
      <c r="AD439" s="1">
        <v>44747</v>
      </c>
      <c r="AE439">
        <v>11</v>
      </c>
      <c r="AF439" t="s">
        <v>274</v>
      </c>
      <c r="AG439">
        <v>4</v>
      </c>
      <c r="AH439" t="s">
        <v>78</v>
      </c>
      <c r="AI439">
        <v>0.66</v>
      </c>
      <c r="AJ439" s="1">
        <v>44781</v>
      </c>
      <c r="AW439" t="s">
        <v>40</v>
      </c>
      <c r="AX439" t="s">
        <v>40</v>
      </c>
      <c r="AY439" t="s">
        <v>40</v>
      </c>
      <c r="AZ439" t="s">
        <v>40</v>
      </c>
      <c r="BA439" t="s">
        <v>40</v>
      </c>
      <c r="BB439" t="s">
        <v>40</v>
      </c>
      <c r="BC439" t="s">
        <v>40</v>
      </c>
      <c r="BD439" s="1" t="s">
        <v>40</v>
      </c>
      <c r="BE439" s="1" t="s">
        <v>40</v>
      </c>
      <c r="BF439" s="1" t="s">
        <v>40</v>
      </c>
      <c r="BG439" s="1" t="s">
        <v>40</v>
      </c>
      <c r="BH439" t="s">
        <v>40</v>
      </c>
      <c r="BI439" s="1" t="s">
        <v>1120</v>
      </c>
      <c r="BL439">
        <v>1</v>
      </c>
      <c r="BQ439">
        <v>0</v>
      </c>
      <c r="BR439">
        <v>4.0999999999999996</v>
      </c>
    </row>
    <row r="440" spans="1:70" x14ac:dyDescent="0.25">
      <c r="A440" t="s">
        <v>871</v>
      </c>
      <c r="C440">
        <v>10481</v>
      </c>
      <c r="D440">
        <v>1</v>
      </c>
      <c r="E440" s="5">
        <v>1</v>
      </c>
      <c r="F440" s="1">
        <v>44673</v>
      </c>
      <c r="G440" t="s">
        <v>35</v>
      </c>
      <c r="H440" t="s">
        <v>49</v>
      </c>
      <c r="I440" s="1" t="s">
        <v>50</v>
      </c>
      <c r="J440" t="s">
        <v>1042</v>
      </c>
      <c r="K440" s="5">
        <v>1</v>
      </c>
      <c r="L440">
        <v>67.822039698836406</v>
      </c>
      <c r="M440" s="1">
        <v>41807</v>
      </c>
      <c r="N440" t="s">
        <v>40</v>
      </c>
      <c r="O440" t="s">
        <v>51</v>
      </c>
      <c r="P440" t="s">
        <v>51</v>
      </c>
      <c r="Q440" t="s">
        <v>40</v>
      </c>
      <c r="R440" t="s">
        <v>40</v>
      </c>
      <c r="T440">
        <v>33.211777735884603</v>
      </c>
      <c r="U440" t="s">
        <v>61</v>
      </c>
      <c r="V440" t="s">
        <v>119</v>
      </c>
      <c r="X440" t="s">
        <v>119</v>
      </c>
      <c r="Y440" s="1">
        <v>44718</v>
      </c>
      <c r="Z440">
        <v>12</v>
      </c>
      <c r="AA440" t="s">
        <v>78</v>
      </c>
      <c r="AB440">
        <v>4.0494999999999992</v>
      </c>
      <c r="AC440">
        <v>4.0494999999999992</v>
      </c>
      <c r="AD440" s="1">
        <v>44747</v>
      </c>
      <c r="AE440">
        <v>11</v>
      </c>
      <c r="AF440" t="s">
        <v>277</v>
      </c>
      <c r="AG440">
        <v>4</v>
      </c>
      <c r="AH440" t="s">
        <v>78</v>
      </c>
      <c r="AI440">
        <v>0.95</v>
      </c>
      <c r="AJ440" s="1">
        <v>44781</v>
      </c>
      <c r="AW440" t="s">
        <v>40</v>
      </c>
      <c r="AX440" t="s">
        <v>40</v>
      </c>
      <c r="AY440" t="s">
        <v>40</v>
      </c>
      <c r="AZ440" t="s">
        <v>40</v>
      </c>
      <c r="BA440" t="s">
        <v>40</v>
      </c>
      <c r="BB440" t="s">
        <v>40</v>
      </c>
      <c r="BC440" t="s">
        <v>40</v>
      </c>
      <c r="BD440" s="1" t="s">
        <v>40</v>
      </c>
      <c r="BE440" s="1" t="s">
        <v>40</v>
      </c>
      <c r="BF440" s="1" t="s">
        <v>40</v>
      </c>
      <c r="BG440" s="1" t="s">
        <v>40</v>
      </c>
      <c r="BH440" t="s">
        <v>40</v>
      </c>
      <c r="BI440" s="1" t="s">
        <v>1120</v>
      </c>
      <c r="BL440">
        <v>1</v>
      </c>
      <c r="BQ440">
        <v>0</v>
      </c>
      <c r="BR440">
        <v>9.8000000000000007</v>
      </c>
    </row>
    <row r="441" spans="1:70" x14ac:dyDescent="0.25">
      <c r="A441" t="s">
        <v>872</v>
      </c>
      <c r="C441">
        <v>13222</v>
      </c>
      <c r="D441">
        <v>1</v>
      </c>
      <c r="E441" s="5">
        <v>1</v>
      </c>
      <c r="F441" s="1">
        <v>44673</v>
      </c>
      <c r="G441" t="s">
        <v>35</v>
      </c>
      <c r="H441" t="s">
        <v>49</v>
      </c>
      <c r="I441" s="1" t="s">
        <v>50</v>
      </c>
      <c r="J441" t="s">
        <v>1042</v>
      </c>
      <c r="K441" s="5">
        <v>2</v>
      </c>
      <c r="L441">
        <v>64.372347707049997</v>
      </c>
      <c r="M441" s="1">
        <v>41815</v>
      </c>
      <c r="N441" t="s">
        <v>40</v>
      </c>
      <c r="O441" t="s">
        <v>51</v>
      </c>
      <c r="P441" t="s">
        <v>51</v>
      </c>
      <c r="Q441" t="s">
        <v>40</v>
      </c>
      <c r="R441" t="s">
        <v>40</v>
      </c>
      <c r="T441">
        <v>22.6919715890612</v>
      </c>
      <c r="U441" t="s">
        <v>1215</v>
      </c>
      <c r="V441" t="s">
        <v>119</v>
      </c>
      <c r="X441" t="s">
        <v>119</v>
      </c>
      <c r="Y441" s="1">
        <v>44718</v>
      </c>
      <c r="Z441">
        <v>12</v>
      </c>
      <c r="AA441" t="s">
        <v>78</v>
      </c>
      <c r="AB441">
        <v>9.1675000000000004</v>
      </c>
      <c r="AC441">
        <v>9.1675000000000004</v>
      </c>
      <c r="AD441" s="1">
        <v>44747</v>
      </c>
      <c r="AE441">
        <v>11</v>
      </c>
      <c r="AF441" t="s">
        <v>280</v>
      </c>
      <c r="AG441">
        <v>4</v>
      </c>
      <c r="AH441" t="s">
        <v>78</v>
      </c>
      <c r="AI441">
        <v>2.89</v>
      </c>
      <c r="AJ441" s="1">
        <v>44781</v>
      </c>
      <c r="AW441" t="s">
        <v>40</v>
      </c>
      <c r="AX441" t="s">
        <v>40</v>
      </c>
      <c r="AY441" t="s">
        <v>40</v>
      </c>
      <c r="AZ441" t="s">
        <v>40</v>
      </c>
      <c r="BA441" t="s">
        <v>40</v>
      </c>
      <c r="BB441" t="s">
        <v>40</v>
      </c>
      <c r="BC441" t="s">
        <v>40</v>
      </c>
      <c r="BD441" s="1" t="s">
        <v>40</v>
      </c>
      <c r="BE441" s="1" t="s">
        <v>40</v>
      </c>
      <c r="BF441" s="1" t="s">
        <v>40</v>
      </c>
      <c r="BG441" s="1" t="s">
        <v>40</v>
      </c>
      <c r="BH441" t="s">
        <v>40</v>
      </c>
      <c r="BI441" s="1" t="s">
        <v>1120</v>
      </c>
      <c r="BL441">
        <v>1</v>
      </c>
      <c r="BQ441">
        <v>1</v>
      </c>
      <c r="BR441">
        <v>27</v>
      </c>
    </row>
    <row r="442" spans="1:70" x14ac:dyDescent="0.25">
      <c r="A442" t="s">
        <v>873</v>
      </c>
      <c r="C442">
        <v>70346</v>
      </c>
      <c r="D442">
        <v>1</v>
      </c>
      <c r="E442" s="5">
        <v>1</v>
      </c>
      <c r="F442" s="1">
        <v>44673</v>
      </c>
      <c r="G442" t="s">
        <v>35</v>
      </c>
      <c r="H442" s="1" t="s">
        <v>35</v>
      </c>
      <c r="I442" s="1" t="s">
        <v>75</v>
      </c>
      <c r="J442" t="s">
        <v>1042</v>
      </c>
      <c r="K442" s="5">
        <v>2</v>
      </c>
      <c r="L442">
        <v>49.147159479808401</v>
      </c>
      <c r="M442" s="1">
        <v>42025</v>
      </c>
      <c r="N442" t="s">
        <v>40</v>
      </c>
      <c r="O442" t="s">
        <v>40</v>
      </c>
      <c r="Q442" t="s">
        <v>40</v>
      </c>
      <c r="R442" t="s">
        <v>40</v>
      </c>
      <c r="T442">
        <v>20.922251114174198</v>
      </c>
      <c r="U442" t="s">
        <v>61</v>
      </c>
      <c r="V442" t="s">
        <v>119</v>
      </c>
      <c r="X442" t="s">
        <v>119</v>
      </c>
      <c r="Y442" s="1">
        <v>44718</v>
      </c>
      <c r="Z442">
        <v>12</v>
      </c>
      <c r="AA442" t="s">
        <v>78</v>
      </c>
      <c r="AB442">
        <v>0.68899999999999995</v>
      </c>
      <c r="AC442">
        <v>0.68899999999999995</v>
      </c>
      <c r="AD442" s="1">
        <v>44747</v>
      </c>
      <c r="AE442">
        <v>11</v>
      </c>
      <c r="AF442" t="s">
        <v>1154</v>
      </c>
      <c r="AG442">
        <v>4</v>
      </c>
      <c r="AH442" t="s">
        <v>78</v>
      </c>
      <c r="AI442">
        <v>0.73</v>
      </c>
      <c r="AJ442" s="1">
        <v>44781</v>
      </c>
      <c r="AW442" t="s">
        <v>40</v>
      </c>
      <c r="AX442" t="s">
        <v>40</v>
      </c>
      <c r="AY442" t="s">
        <v>40</v>
      </c>
      <c r="AZ442" t="s">
        <v>40</v>
      </c>
      <c r="BA442" t="s">
        <v>40</v>
      </c>
      <c r="BB442" t="s">
        <v>40</v>
      </c>
      <c r="BC442" t="s">
        <v>40</v>
      </c>
      <c r="BD442" s="1" t="s">
        <v>40</v>
      </c>
      <c r="BE442" s="1" t="s">
        <v>40</v>
      </c>
      <c r="BF442" s="1" t="s">
        <v>40</v>
      </c>
      <c r="BG442" s="1" t="s">
        <v>40</v>
      </c>
      <c r="BH442" t="s">
        <v>40</v>
      </c>
      <c r="BI442" s="1" t="s">
        <v>1120</v>
      </c>
      <c r="BL442">
        <v>1</v>
      </c>
      <c r="BQ442">
        <v>0</v>
      </c>
      <c r="BR442">
        <v>3.5</v>
      </c>
    </row>
    <row r="443" spans="1:70" x14ac:dyDescent="0.25">
      <c r="A443" t="s">
        <v>874</v>
      </c>
      <c r="C443">
        <v>10507</v>
      </c>
      <c r="D443">
        <v>1</v>
      </c>
      <c r="E443" s="5">
        <v>1</v>
      </c>
      <c r="F443" s="1">
        <v>44673</v>
      </c>
      <c r="G443" t="s">
        <v>35</v>
      </c>
      <c r="H443" t="s">
        <v>49</v>
      </c>
      <c r="I443" s="1" t="s">
        <v>50</v>
      </c>
      <c r="J443" t="s">
        <v>1042</v>
      </c>
      <c r="K443" s="5">
        <v>2</v>
      </c>
      <c r="L443">
        <v>62.176591375770002</v>
      </c>
      <c r="M443" s="1">
        <v>42046</v>
      </c>
      <c r="N443" t="s">
        <v>40</v>
      </c>
      <c r="O443" t="s">
        <v>51</v>
      </c>
      <c r="P443" t="s">
        <v>51</v>
      </c>
      <c r="Q443" t="s">
        <v>40</v>
      </c>
      <c r="R443" t="s">
        <v>40</v>
      </c>
      <c r="T443">
        <v>28.149681793276699</v>
      </c>
      <c r="U443" t="s">
        <v>61</v>
      </c>
      <c r="V443" t="s">
        <v>119</v>
      </c>
      <c r="X443" t="s">
        <v>119</v>
      </c>
      <c r="Y443" s="1">
        <v>44718</v>
      </c>
      <c r="Z443">
        <v>12</v>
      </c>
      <c r="AA443" t="s">
        <v>78</v>
      </c>
      <c r="AB443">
        <v>2.2635000000000001</v>
      </c>
      <c r="AC443">
        <v>2.2635000000000001</v>
      </c>
      <c r="AD443" s="1">
        <v>44747</v>
      </c>
      <c r="AE443">
        <v>11</v>
      </c>
      <c r="AF443" t="s">
        <v>1155</v>
      </c>
      <c r="AG443">
        <v>4</v>
      </c>
      <c r="AH443" t="s">
        <v>78</v>
      </c>
      <c r="AI443">
        <v>0.25</v>
      </c>
      <c r="AJ443" s="1">
        <v>44781</v>
      </c>
      <c r="AW443" t="s">
        <v>40</v>
      </c>
      <c r="AX443" t="s">
        <v>40</v>
      </c>
      <c r="AY443" t="s">
        <v>40</v>
      </c>
      <c r="AZ443" t="s">
        <v>40</v>
      </c>
      <c r="BA443" t="s">
        <v>40</v>
      </c>
      <c r="BB443" t="s">
        <v>40</v>
      </c>
      <c r="BC443" t="s">
        <v>40</v>
      </c>
      <c r="BD443" s="1" t="s">
        <v>40</v>
      </c>
      <c r="BE443" s="1" t="s">
        <v>40</v>
      </c>
      <c r="BF443" s="1" t="s">
        <v>40</v>
      </c>
      <c r="BG443" s="1" t="s">
        <v>40</v>
      </c>
      <c r="BH443" t="s">
        <v>40</v>
      </c>
      <c r="BI443" s="1" t="s">
        <v>1120</v>
      </c>
      <c r="BL443">
        <v>1</v>
      </c>
      <c r="BQ443">
        <v>0</v>
      </c>
      <c r="BR443">
        <v>16.3</v>
      </c>
    </row>
    <row r="444" spans="1:70" x14ac:dyDescent="0.25">
      <c r="A444" t="s">
        <v>875</v>
      </c>
      <c r="C444">
        <v>70443</v>
      </c>
      <c r="D444">
        <v>1</v>
      </c>
      <c r="E444" s="5">
        <v>1</v>
      </c>
      <c r="F444" s="1">
        <v>44673</v>
      </c>
      <c r="G444" t="s">
        <v>35</v>
      </c>
      <c r="H444" t="s">
        <v>49</v>
      </c>
      <c r="I444" s="1" t="s">
        <v>50</v>
      </c>
      <c r="J444" t="s">
        <v>1042</v>
      </c>
      <c r="K444" s="5">
        <v>2</v>
      </c>
      <c r="L444">
        <v>63.156741957563298</v>
      </c>
      <c r="M444" s="1">
        <v>42066</v>
      </c>
      <c r="N444" t="s">
        <v>40</v>
      </c>
      <c r="O444" t="s">
        <v>51</v>
      </c>
      <c r="P444" t="s">
        <v>51</v>
      </c>
      <c r="Q444" t="s">
        <v>40</v>
      </c>
      <c r="R444" t="s">
        <v>40</v>
      </c>
      <c r="T444">
        <v>38.937797430362203</v>
      </c>
      <c r="U444" t="s">
        <v>61</v>
      </c>
      <c r="V444" t="s">
        <v>119</v>
      </c>
      <c r="X444" t="s">
        <v>119</v>
      </c>
      <c r="Y444" s="1">
        <v>44718</v>
      </c>
      <c r="Z444">
        <v>12</v>
      </c>
      <c r="AA444" t="s">
        <v>78</v>
      </c>
      <c r="AB444">
        <v>2.4870000000000001</v>
      </c>
      <c r="AC444">
        <v>2.4870000000000001</v>
      </c>
      <c r="AD444" s="1">
        <v>44747</v>
      </c>
      <c r="AE444">
        <v>11</v>
      </c>
      <c r="AF444" t="s">
        <v>1156</v>
      </c>
      <c r="AG444">
        <v>4</v>
      </c>
      <c r="AH444" t="s">
        <v>78</v>
      </c>
      <c r="AI444">
        <v>0.19</v>
      </c>
      <c r="AJ444" s="1">
        <v>44781</v>
      </c>
      <c r="AW444" t="s">
        <v>40</v>
      </c>
      <c r="AX444" t="s">
        <v>40</v>
      </c>
      <c r="AY444" t="s">
        <v>40</v>
      </c>
      <c r="AZ444" t="s">
        <v>40</v>
      </c>
      <c r="BA444" t="s">
        <v>40</v>
      </c>
      <c r="BB444" t="s">
        <v>40</v>
      </c>
      <c r="BC444" t="s">
        <v>40</v>
      </c>
      <c r="BD444" s="1" t="s">
        <v>40</v>
      </c>
      <c r="BE444" s="1" t="s">
        <v>40</v>
      </c>
      <c r="BF444" s="1" t="s">
        <v>40</v>
      </c>
      <c r="BG444" s="1" t="s">
        <v>40</v>
      </c>
      <c r="BH444" t="s">
        <v>40</v>
      </c>
      <c r="BI444" s="1" t="s">
        <v>1120</v>
      </c>
      <c r="BL444">
        <v>1</v>
      </c>
      <c r="BQ444">
        <v>0</v>
      </c>
      <c r="BR444">
        <v>14.3</v>
      </c>
    </row>
    <row r="445" spans="1:70" x14ac:dyDescent="0.25">
      <c r="A445" t="s">
        <v>991</v>
      </c>
      <c r="C445" t="s">
        <v>1191</v>
      </c>
      <c r="D445">
        <v>1</v>
      </c>
      <c r="E445" s="5">
        <v>2</v>
      </c>
      <c r="F445" s="1">
        <v>44720</v>
      </c>
      <c r="G445" t="s">
        <v>71</v>
      </c>
      <c r="H445" t="s">
        <v>49</v>
      </c>
      <c r="I445" s="1" t="s">
        <v>72</v>
      </c>
      <c r="J445" t="s">
        <v>73</v>
      </c>
      <c r="K445" s="5">
        <v>2</v>
      </c>
      <c r="L445">
        <v>72</v>
      </c>
      <c r="M445" s="1">
        <v>44091</v>
      </c>
      <c r="N445" t="s">
        <v>74</v>
      </c>
      <c r="O445" t="s">
        <v>102</v>
      </c>
      <c r="P445" t="s">
        <v>102</v>
      </c>
      <c r="Q445">
        <v>81.400000000000006</v>
      </c>
      <c r="R445" t="s">
        <v>40</v>
      </c>
      <c r="T445">
        <v>35.4</v>
      </c>
      <c r="U445" t="s">
        <v>123</v>
      </c>
      <c r="V445" t="s">
        <v>76</v>
      </c>
      <c r="X445" t="s">
        <v>76</v>
      </c>
      <c r="Y445" s="1">
        <v>44729</v>
      </c>
      <c r="Z445">
        <v>19</v>
      </c>
      <c r="AA445" t="s">
        <v>78</v>
      </c>
      <c r="AB445">
        <v>14.9335</v>
      </c>
      <c r="AC445">
        <v>15</v>
      </c>
      <c r="AD445" s="1">
        <v>44767</v>
      </c>
      <c r="AE445">
        <v>16</v>
      </c>
      <c r="AF445">
        <v>23</v>
      </c>
      <c r="AG445">
        <v>4</v>
      </c>
      <c r="AH445" t="s">
        <v>78</v>
      </c>
      <c r="AI445">
        <v>0.47</v>
      </c>
      <c r="AJ445" s="1">
        <v>44781</v>
      </c>
      <c r="AW445">
        <v>81.400000000000006</v>
      </c>
      <c r="AX445">
        <v>81.400000000000006</v>
      </c>
      <c r="AY445">
        <v>10</v>
      </c>
      <c r="AZ445">
        <v>7.3</v>
      </c>
      <c r="BA445">
        <v>7.3</v>
      </c>
      <c r="BB445" t="s">
        <v>35</v>
      </c>
      <c r="BC445" t="s">
        <v>35</v>
      </c>
      <c r="BD445" s="1">
        <v>44076</v>
      </c>
      <c r="BE445" s="1" t="s">
        <v>40</v>
      </c>
      <c r="BF445" s="1">
        <v>44662</v>
      </c>
      <c r="BG445" s="1" t="s">
        <v>35</v>
      </c>
      <c r="BH445">
        <v>0</v>
      </c>
      <c r="BI445" s="1" t="s">
        <v>1172</v>
      </c>
      <c r="BK445">
        <v>0</v>
      </c>
      <c r="BL445">
        <v>1</v>
      </c>
      <c r="BM445">
        <v>1</v>
      </c>
      <c r="BN445">
        <v>1</v>
      </c>
      <c r="BQ445" t="s">
        <v>1174</v>
      </c>
      <c r="BR445" t="s">
        <v>40</v>
      </c>
    </row>
    <row r="446" spans="1:70" hidden="1" x14ac:dyDescent="0.25">
      <c r="A446" t="s">
        <v>993</v>
      </c>
      <c r="C446" t="s">
        <v>1192</v>
      </c>
      <c r="D446">
        <v>0</v>
      </c>
      <c r="E446" s="5">
        <v>2</v>
      </c>
      <c r="F446" s="1">
        <v>44720</v>
      </c>
      <c r="G446" t="s">
        <v>71</v>
      </c>
      <c r="H446" t="s">
        <v>49</v>
      </c>
      <c r="I446" s="1" t="s">
        <v>72</v>
      </c>
      <c r="J446" t="s">
        <v>73</v>
      </c>
      <c r="K446" s="5">
        <v>2</v>
      </c>
      <c r="L446">
        <v>72</v>
      </c>
      <c r="M446" s="1">
        <v>44172</v>
      </c>
      <c r="N446" t="s">
        <v>74</v>
      </c>
      <c r="O446" t="s">
        <v>102</v>
      </c>
      <c r="Q446">
        <v>81.400000000000006</v>
      </c>
      <c r="R446" t="s">
        <v>40</v>
      </c>
      <c r="T446">
        <v>35.4</v>
      </c>
      <c r="U446" t="s">
        <v>123</v>
      </c>
      <c r="V446" t="s">
        <v>1150</v>
      </c>
      <c r="Y446" s="1">
        <v>44729</v>
      </c>
      <c r="Z446">
        <v>19</v>
      </c>
      <c r="AA446" t="s">
        <v>78</v>
      </c>
      <c r="AB446">
        <v>37.920749999999998</v>
      </c>
      <c r="AC446">
        <v>15</v>
      </c>
      <c r="AD446" s="1">
        <v>44767</v>
      </c>
      <c r="AE446">
        <v>16</v>
      </c>
      <c r="AF446">
        <v>24</v>
      </c>
      <c r="AG446">
        <v>4</v>
      </c>
      <c r="AH446" t="s">
        <v>78</v>
      </c>
      <c r="AI446">
        <v>3.27</v>
      </c>
      <c r="AJ446" s="1">
        <v>44781</v>
      </c>
      <c r="AW446">
        <v>81.400000000000006</v>
      </c>
      <c r="AX446">
        <v>81.400000000000006</v>
      </c>
      <c r="AY446">
        <v>10</v>
      </c>
      <c r="AZ446">
        <v>7.3</v>
      </c>
      <c r="BA446">
        <v>7.3</v>
      </c>
      <c r="BB446" t="s">
        <v>35</v>
      </c>
      <c r="BC446" t="s">
        <v>35</v>
      </c>
      <c r="BD446" s="1">
        <v>44076</v>
      </c>
      <c r="BE446" s="1" t="s">
        <v>40</v>
      </c>
      <c r="BF446" s="1">
        <v>44662</v>
      </c>
      <c r="BG446" s="1" t="s">
        <v>35</v>
      </c>
      <c r="BH446">
        <v>0</v>
      </c>
      <c r="BI446" s="1" t="s">
        <v>1172</v>
      </c>
      <c r="BK446">
        <v>1</v>
      </c>
      <c r="BL446">
        <v>2</v>
      </c>
      <c r="BM446">
        <v>1</v>
      </c>
      <c r="BN446">
        <v>1</v>
      </c>
      <c r="BQ446" t="s">
        <v>1174</v>
      </c>
      <c r="BR446" t="s">
        <v>40</v>
      </c>
    </row>
    <row r="447" spans="1:70" hidden="1" x14ac:dyDescent="0.25">
      <c r="A447" t="s">
        <v>994</v>
      </c>
      <c r="C447" t="s">
        <v>1193</v>
      </c>
      <c r="D447">
        <v>0</v>
      </c>
      <c r="E447" s="5">
        <v>2</v>
      </c>
      <c r="F447" s="1">
        <v>44720</v>
      </c>
      <c r="G447" t="s">
        <v>71</v>
      </c>
      <c r="H447" t="s">
        <v>36</v>
      </c>
      <c r="I447" s="1" t="s">
        <v>72</v>
      </c>
      <c r="J447" t="s">
        <v>73</v>
      </c>
      <c r="K447" s="5">
        <v>2</v>
      </c>
      <c r="L447">
        <v>72</v>
      </c>
      <c r="M447" s="1">
        <v>44425</v>
      </c>
      <c r="N447" t="s">
        <v>74</v>
      </c>
      <c r="O447" t="s">
        <v>102</v>
      </c>
      <c r="Q447">
        <v>81.400000000000006</v>
      </c>
      <c r="R447" t="s">
        <v>40</v>
      </c>
      <c r="T447">
        <v>35.4</v>
      </c>
      <c r="U447" t="s">
        <v>123</v>
      </c>
      <c r="V447" t="s">
        <v>1150</v>
      </c>
      <c r="Y447" s="1">
        <v>44729</v>
      </c>
      <c r="Z447">
        <v>19</v>
      </c>
      <c r="AA447" t="s">
        <v>78</v>
      </c>
      <c r="AB447">
        <v>39.597777777777772</v>
      </c>
      <c r="AC447">
        <v>15</v>
      </c>
      <c r="AD447" s="1">
        <v>44767</v>
      </c>
      <c r="AE447">
        <v>16</v>
      </c>
      <c r="AF447">
        <v>25</v>
      </c>
      <c r="AG447">
        <v>4</v>
      </c>
      <c r="AH447" t="s">
        <v>78</v>
      </c>
      <c r="AI447">
        <v>2.0699999999999998</v>
      </c>
      <c r="AJ447" s="1">
        <v>44781</v>
      </c>
      <c r="AW447">
        <v>81.400000000000006</v>
      </c>
      <c r="AX447">
        <v>81.400000000000006</v>
      </c>
      <c r="AY447">
        <v>10</v>
      </c>
      <c r="AZ447">
        <v>7.3</v>
      </c>
      <c r="BA447">
        <v>7.3</v>
      </c>
      <c r="BB447" t="s">
        <v>35</v>
      </c>
      <c r="BC447" t="s">
        <v>35</v>
      </c>
      <c r="BD447" s="1">
        <v>44076</v>
      </c>
      <c r="BE447" s="1" t="s">
        <v>40</v>
      </c>
      <c r="BF447" s="1">
        <v>44662</v>
      </c>
      <c r="BG447" s="1" t="s">
        <v>35</v>
      </c>
      <c r="BH447">
        <v>0</v>
      </c>
      <c r="BI447" s="1" t="s">
        <v>1172</v>
      </c>
      <c r="BK447">
        <v>1</v>
      </c>
      <c r="BL447">
        <v>3</v>
      </c>
      <c r="BM447">
        <v>1</v>
      </c>
      <c r="BN447">
        <v>1</v>
      </c>
      <c r="BQ447" t="s">
        <v>1174</v>
      </c>
      <c r="BR447" t="s">
        <v>40</v>
      </c>
    </row>
    <row r="448" spans="1:70" x14ac:dyDescent="0.25">
      <c r="A448" t="s">
        <v>995</v>
      </c>
      <c r="C448" t="s">
        <v>1194</v>
      </c>
      <c r="D448">
        <v>1</v>
      </c>
      <c r="E448" s="5">
        <v>2</v>
      </c>
      <c r="F448" s="1">
        <v>44720</v>
      </c>
      <c r="G448" t="s">
        <v>71</v>
      </c>
      <c r="H448" t="s">
        <v>49</v>
      </c>
      <c r="I448" s="1" t="s">
        <v>72</v>
      </c>
      <c r="J448" t="s">
        <v>73</v>
      </c>
      <c r="K448" s="5">
        <v>2</v>
      </c>
      <c r="L448">
        <v>69</v>
      </c>
      <c r="M448" s="1">
        <v>44193</v>
      </c>
      <c r="N448" t="s">
        <v>102</v>
      </c>
      <c r="O448" t="s">
        <v>102</v>
      </c>
      <c r="P448" t="s">
        <v>102</v>
      </c>
      <c r="Q448">
        <v>871</v>
      </c>
      <c r="R448" t="s">
        <v>40</v>
      </c>
      <c r="T448">
        <v>24.78</v>
      </c>
      <c r="U448" t="s">
        <v>61</v>
      </c>
      <c r="V448" t="s">
        <v>119</v>
      </c>
      <c r="X448" t="s">
        <v>119</v>
      </c>
      <c r="Y448" s="1">
        <v>44729</v>
      </c>
      <c r="Z448">
        <v>19</v>
      </c>
      <c r="AA448" t="s">
        <v>78</v>
      </c>
      <c r="AB448">
        <v>1.8275000000000001</v>
      </c>
      <c r="AC448">
        <v>3.2895000000000003</v>
      </c>
      <c r="AD448" s="1">
        <v>44767</v>
      </c>
      <c r="AE448">
        <v>16</v>
      </c>
      <c r="AF448">
        <v>26</v>
      </c>
      <c r="AG448">
        <v>4</v>
      </c>
      <c r="AH448" t="s">
        <v>78</v>
      </c>
      <c r="AI448">
        <v>0.21</v>
      </c>
      <c r="AJ448" s="1">
        <v>44781</v>
      </c>
      <c r="AW448">
        <v>871</v>
      </c>
      <c r="AX448">
        <v>871</v>
      </c>
      <c r="AY448">
        <v>3</v>
      </c>
      <c r="AZ448">
        <v>2.1</v>
      </c>
      <c r="BA448">
        <v>1.5</v>
      </c>
      <c r="BB448" t="s">
        <v>35</v>
      </c>
      <c r="BC448" t="s">
        <v>35</v>
      </c>
      <c r="BD448" s="1">
        <v>43887</v>
      </c>
      <c r="BE448" s="1" t="s">
        <v>40</v>
      </c>
      <c r="BF448" s="1">
        <v>44573</v>
      </c>
      <c r="BG448" s="1" t="s">
        <v>35</v>
      </c>
      <c r="BH448">
        <v>0</v>
      </c>
      <c r="BI448" s="1">
        <v>44099</v>
      </c>
      <c r="BJ448" t="s">
        <v>1179</v>
      </c>
      <c r="BK448">
        <v>1</v>
      </c>
      <c r="BL448">
        <v>1</v>
      </c>
      <c r="BM448">
        <v>1</v>
      </c>
      <c r="BN448">
        <v>1</v>
      </c>
      <c r="BQ448" t="s">
        <v>1174</v>
      </c>
      <c r="BR448" t="s">
        <v>40</v>
      </c>
    </row>
    <row r="449" spans="1:70" hidden="1" x14ac:dyDescent="0.25">
      <c r="A449" t="s">
        <v>997</v>
      </c>
      <c r="C449" t="s">
        <v>1195</v>
      </c>
      <c r="D449">
        <v>0</v>
      </c>
      <c r="E449" s="5">
        <v>3.6</v>
      </c>
      <c r="F449" s="1">
        <v>44720</v>
      </c>
      <c r="G449" t="s">
        <v>71</v>
      </c>
      <c r="H449" t="s">
        <v>36</v>
      </c>
      <c r="I449" s="1" t="s">
        <v>72</v>
      </c>
      <c r="J449" t="s">
        <v>73</v>
      </c>
      <c r="K449" s="5">
        <v>2</v>
      </c>
      <c r="L449">
        <v>69</v>
      </c>
      <c r="M449" s="1">
        <v>44265</v>
      </c>
      <c r="N449" t="s">
        <v>102</v>
      </c>
      <c r="O449" t="s">
        <v>102</v>
      </c>
      <c r="Q449">
        <v>871</v>
      </c>
      <c r="R449" t="s">
        <v>40</v>
      </c>
      <c r="T449">
        <v>24.78</v>
      </c>
      <c r="U449" t="s">
        <v>1151</v>
      </c>
      <c r="V449" t="s">
        <v>74</v>
      </c>
      <c r="Y449" s="1">
        <v>44729</v>
      </c>
      <c r="Z449">
        <v>19</v>
      </c>
      <c r="AA449" t="s">
        <v>78</v>
      </c>
      <c r="AB449">
        <v>14.22294117647059</v>
      </c>
      <c r="AC449">
        <v>15</v>
      </c>
      <c r="AD449" s="1">
        <v>44767</v>
      </c>
      <c r="AE449">
        <v>16</v>
      </c>
      <c r="AF449">
        <v>27</v>
      </c>
      <c r="AG449">
        <v>4</v>
      </c>
      <c r="AH449" t="s">
        <v>78</v>
      </c>
      <c r="AI449">
        <v>3.5549999999999997</v>
      </c>
      <c r="AJ449" s="1">
        <v>44781</v>
      </c>
      <c r="AW449">
        <v>871</v>
      </c>
      <c r="AX449">
        <v>871</v>
      </c>
      <c r="AY449">
        <v>3</v>
      </c>
      <c r="AZ449">
        <v>2.1</v>
      </c>
      <c r="BA449">
        <v>1.5</v>
      </c>
      <c r="BB449" t="s">
        <v>35</v>
      </c>
      <c r="BC449" t="s">
        <v>35</v>
      </c>
      <c r="BD449" s="1">
        <v>43887</v>
      </c>
      <c r="BE449" s="1" t="s">
        <v>40</v>
      </c>
      <c r="BF449" s="1">
        <v>44573</v>
      </c>
      <c r="BG449" s="1" t="s">
        <v>35</v>
      </c>
      <c r="BH449">
        <v>0</v>
      </c>
      <c r="BI449" s="1">
        <v>44099</v>
      </c>
      <c r="BJ449" t="s">
        <v>1179</v>
      </c>
      <c r="BK449">
        <v>1</v>
      </c>
      <c r="BL449">
        <v>2</v>
      </c>
      <c r="BM449">
        <v>1</v>
      </c>
      <c r="BN449">
        <v>1</v>
      </c>
      <c r="BQ449" t="s">
        <v>1174</v>
      </c>
      <c r="BR449" t="s">
        <v>40</v>
      </c>
    </row>
    <row r="450" spans="1:70" hidden="1" x14ac:dyDescent="0.25">
      <c r="A450" t="s">
        <v>998</v>
      </c>
      <c r="C450" t="s">
        <v>1196</v>
      </c>
      <c r="D450">
        <v>0</v>
      </c>
      <c r="E450" s="5">
        <v>2</v>
      </c>
      <c r="F450" s="1">
        <v>44720</v>
      </c>
      <c r="G450" t="s">
        <v>71</v>
      </c>
      <c r="H450" t="s">
        <v>49</v>
      </c>
      <c r="I450" s="1" t="s">
        <v>72</v>
      </c>
      <c r="J450" t="s">
        <v>73</v>
      </c>
      <c r="K450" s="5">
        <v>2</v>
      </c>
      <c r="L450">
        <v>69</v>
      </c>
      <c r="M450" s="1">
        <v>44300</v>
      </c>
      <c r="N450" t="s">
        <v>102</v>
      </c>
      <c r="O450" t="s">
        <v>102</v>
      </c>
      <c r="Q450">
        <v>871</v>
      </c>
      <c r="R450" t="s">
        <v>40</v>
      </c>
      <c r="T450">
        <v>24.78</v>
      </c>
      <c r="U450" t="s">
        <v>1151</v>
      </c>
      <c r="V450" t="s">
        <v>74</v>
      </c>
      <c r="Y450" s="1">
        <v>44729</v>
      </c>
      <c r="Z450">
        <v>19</v>
      </c>
      <c r="AA450" t="s">
        <v>78</v>
      </c>
      <c r="AB450">
        <v>3.959722222222223</v>
      </c>
      <c r="AC450">
        <v>7.1275000000000013</v>
      </c>
      <c r="AD450" s="1">
        <v>44767</v>
      </c>
      <c r="AE450">
        <v>16</v>
      </c>
      <c r="AF450">
        <v>28</v>
      </c>
      <c r="AG450">
        <v>4</v>
      </c>
      <c r="AH450" t="s">
        <v>78</v>
      </c>
      <c r="AI450">
        <v>0.96</v>
      </c>
      <c r="AJ450" s="1">
        <v>44781</v>
      </c>
      <c r="AW450">
        <v>871</v>
      </c>
      <c r="AX450">
        <v>871</v>
      </c>
      <c r="AY450">
        <v>3</v>
      </c>
      <c r="AZ450">
        <v>2.1</v>
      </c>
      <c r="BA450">
        <v>1.5</v>
      </c>
      <c r="BB450" t="s">
        <v>35</v>
      </c>
      <c r="BC450" t="s">
        <v>35</v>
      </c>
      <c r="BD450" s="1">
        <v>43887</v>
      </c>
      <c r="BE450" s="1" t="s">
        <v>40</v>
      </c>
      <c r="BF450" s="1">
        <v>44573</v>
      </c>
      <c r="BG450" s="1" t="s">
        <v>35</v>
      </c>
      <c r="BH450">
        <v>0</v>
      </c>
      <c r="BI450" s="1">
        <v>44099</v>
      </c>
      <c r="BJ450" t="s">
        <v>1179</v>
      </c>
      <c r="BK450">
        <v>1</v>
      </c>
      <c r="BL450">
        <v>3</v>
      </c>
      <c r="BM450">
        <v>1</v>
      </c>
      <c r="BN450">
        <v>1</v>
      </c>
      <c r="BQ450" t="s">
        <v>1174</v>
      </c>
      <c r="BR450" t="s">
        <v>40</v>
      </c>
    </row>
    <row r="451" spans="1:70" x14ac:dyDescent="0.25">
      <c r="A451" t="s">
        <v>142</v>
      </c>
      <c r="B451">
        <v>0.119360114487149</v>
      </c>
      <c r="C451" t="s">
        <v>143</v>
      </c>
      <c r="D451">
        <v>1</v>
      </c>
      <c r="E451">
        <v>5.4</v>
      </c>
      <c r="F451" s="1">
        <v>44435</v>
      </c>
      <c r="G451" t="s">
        <v>71</v>
      </c>
      <c r="H451" t="s">
        <v>49</v>
      </c>
      <c r="I451" t="s">
        <v>72</v>
      </c>
      <c r="J451" t="s">
        <v>73</v>
      </c>
      <c r="K451">
        <v>2</v>
      </c>
      <c r="L451">
        <v>68</v>
      </c>
      <c r="M451" s="1">
        <v>44350</v>
      </c>
      <c r="N451" t="s">
        <v>74</v>
      </c>
      <c r="O451">
        <v>5</v>
      </c>
      <c r="P451" t="s">
        <v>102</v>
      </c>
      <c r="Q451">
        <v>5</v>
      </c>
      <c r="R451" t="s">
        <v>40</v>
      </c>
      <c r="T451">
        <v>33.43</v>
      </c>
      <c r="U451" t="s">
        <v>123</v>
      </c>
      <c r="V451" t="s">
        <v>76</v>
      </c>
      <c r="X451" t="s">
        <v>76</v>
      </c>
      <c r="Y451" s="1">
        <v>44456</v>
      </c>
      <c r="Z451">
        <v>3</v>
      </c>
      <c r="AA451" t="s">
        <v>78</v>
      </c>
      <c r="AB451">
        <v>34.877870369999997</v>
      </c>
      <c r="AC451">
        <v>15</v>
      </c>
      <c r="AD451" s="1">
        <v>44473</v>
      </c>
      <c r="AE451">
        <v>2</v>
      </c>
      <c r="AF451" t="s">
        <v>144</v>
      </c>
      <c r="AG451">
        <v>4</v>
      </c>
      <c r="AH451" t="s">
        <v>44</v>
      </c>
      <c r="AI451">
        <v>1.41</v>
      </c>
      <c r="AJ451" s="1">
        <v>44510</v>
      </c>
      <c r="AK451">
        <v>12885549296</v>
      </c>
      <c r="AL451">
        <v>127579696</v>
      </c>
      <c r="AM451">
        <v>2.2000000000000001E-3</v>
      </c>
      <c r="AN451">
        <v>43.88</v>
      </c>
      <c r="AO451">
        <v>95.33</v>
      </c>
      <c r="AP451">
        <v>90.64</v>
      </c>
      <c r="AQ451" t="s">
        <v>74</v>
      </c>
      <c r="AR451" t="s">
        <v>1055</v>
      </c>
      <c r="AS451">
        <v>-0.86793912473026602</v>
      </c>
      <c r="AT451" t="s">
        <v>71</v>
      </c>
      <c r="AU451" t="s">
        <v>71</v>
      </c>
      <c r="AV451">
        <v>2</v>
      </c>
      <c r="AW451">
        <v>5</v>
      </c>
      <c r="AX451">
        <v>5</v>
      </c>
      <c r="AY451">
        <v>2</v>
      </c>
      <c r="AZ451">
        <v>4</v>
      </c>
      <c r="BA451">
        <v>3.8</v>
      </c>
      <c r="BB451" t="s">
        <v>39</v>
      </c>
      <c r="BC451" t="s">
        <v>39</v>
      </c>
      <c r="BD451" s="1">
        <v>44300</v>
      </c>
      <c r="BE451" s="1"/>
      <c r="BF451" s="1">
        <v>44350</v>
      </c>
      <c r="BG451" s="1" t="s">
        <v>39</v>
      </c>
      <c r="BH451">
        <v>0</v>
      </c>
      <c r="BI451" s="1" t="s">
        <v>1172</v>
      </c>
      <c r="BK451">
        <v>0</v>
      </c>
      <c r="BL451">
        <v>1</v>
      </c>
      <c r="BQ451" t="s">
        <v>1174</v>
      </c>
      <c r="BR451" t="s">
        <v>40</v>
      </c>
    </row>
    <row r="452" spans="1:70" hidden="1" x14ac:dyDescent="0.25">
      <c r="A452" t="s">
        <v>819</v>
      </c>
      <c r="C452" t="s">
        <v>143</v>
      </c>
      <c r="D452">
        <v>0</v>
      </c>
      <c r="E452" s="5">
        <v>5.4</v>
      </c>
      <c r="F452" s="1">
        <v>44435</v>
      </c>
      <c r="G452" t="s">
        <v>71</v>
      </c>
      <c r="H452" t="s">
        <v>49</v>
      </c>
      <c r="I452" s="1" t="s">
        <v>72</v>
      </c>
      <c r="J452" t="s">
        <v>73</v>
      </c>
      <c r="K452" s="5">
        <v>2</v>
      </c>
      <c r="L452">
        <v>68</v>
      </c>
      <c r="M452" s="1">
        <v>44350</v>
      </c>
      <c r="N452" t="s">
        <v>74</v>
      </c>
      <c r="O452">
        <v>5</v>
      </c>
      <c r="Q452">
        <v>5</v>
      </c>
      <c r="R452" t="s">
        <v>40</v>
      </c>
      <c r="T452">
        <v>33.43</v>
      </c>
      <c r="U452" t="s">
        <v>1133</v>
      </c>
      <c r="V452" t="s">
        <v>76</v>
      </c>
      <c r="Y452" s="1">
        <v>44456</v>
      </c>
      <c r="Z452">
        <v>3</v>
      </c>
      <c r="AA452" t="s">
        <v>78</v>
      </c>
      <c r="AB452">
        <v>34.877870370370367</v>
      </c>
      <c r="AC452">
        <v>15</v>
      </c>
      <c r="AD452" s="1">
        <v>44602</v>
      </c>
      <c r="AE452">
        <v>9</v>
      </c>
      <c r="AF452" t="s">
        <v>237</v>
      </c>
      <c r="AG452">
        <v>4</v>
      </c>
      <c r="AH452" t="s">
        <v>44</v>
      </c>
      <c r="AI452">
        <v>3.96</v>
      </c>
      <c r="AJ452" s="1">
        <v>44670</v>
      </c>
      <c r="AW452">
        <v>5</v>
      </c>
      <c r="AX452">
        <v>5</v>
      </c>
      <c r="AY452">
        <v>2</v>
      </c>
      <c r="AZ452">
        <v>4</v>
      </c>
      <c r="BA452">
        <v>3.8</v>
      </c>
      <c r="BB452" t="s">
        <v>39</v>
      </c>
      <c r="BC452" t="s">
        <v>39</v>
      </c>
      <c r="BD452" s="1">
        <v>44300</v>
      </c>
      <c r="BE452" s="1"/>
      <c r="BF452" s="1">
        <v>44350</v>
      </c>
      <c r="BG452" s="1" t="s">
        <v>39</v>
      </c>
      <c r="BH452">
        <v>0</v>
      </c>
      <c r="BI452" s="1" t="s">
        <v>1172</v>
      </c>
      <c r="BK452">
        <v>0</v>
      </c>
      <c r="BL452">
        <v>0</v>
      </c>
      <c r="BQ452" t="s">
        <v>1174</v>
      </c>
      <c r="BR452" t="s">
        <v>40</v>
      </c>
    </row>
    <row r="453" spans="1:70" x14ac:dyDescent="0.25">
      <c r="A453" t="s">
        <v>892</v>
      </c>
      <c r="C453">
        <v>12178</v>
      </c>
      <c r="D453">
        <v>1</v>
      </c>
      <c r="E453" s="5">
        <v>1</v>
      </c>
      <c r="F453" s="1">
        <v>44673</v>
      </c>
      <c r="G453" t="s">
        <v>35</v>
      </c>
      <c r="H453" s="1" t="s">
        <v>35</v>
      </c>
      <c r="I453" s="1" t="s">
        <v>75</v>
      </c>
      <c r="J453" t="s">
        <v>1042</v>
      </c>
      <c r="K453" s="5">
        <v>2</v>
      </c>
      <c r="L453">
        <v>48.802190280629702</v>
      </c>
      <c r="M453" s="1">
        <v>42045</v>
      </c>
      <c r="N453" t="s">
        <v>40</v>
      </c>
      <c r="O453" t="s">
        <v>40</v>
      </c>
      <c r="Q453" t="s">
        <v>40</v>
      </c>
      <c r="R453" t="s">
        <v>40</v>
      </c>
      <c r="T453">
        <v>24.324596617762499</v>
      </c>
      <c r="U453" t="s">
        <v>61</v>
      </c>
      <c r="V453" t="s">
        <v>119</v>
      </c>
      <c r="X453" t="s">
        <v>119</v>
      </c>
      <c r="Y453" s="1">
        <v>44718</v>
      </c>
      <c r="Z453">
        <v>12</v>
      </c>
      <c r="AA453" t="s">
        <v>78</v>
      </c>
      <c r="AB453">
        <v>0.58499999999999996</v>
      </c>
      <c r="AC453">
        <v>0.58499999999999996</v>
      </c>
      <c r="AD453" s="1">
        <v>44753</v>
      </c>
      <c r="AE453">
        <v>12</v>
      </c>
      <c r="AF453" t="s">
        <v>58</v>
      </c>
      <c r="AG453">
        <v>4</v>
      </c>
      <c r="AH453" t="s">
        <v>78</v>
      </c>
      <c r="AI453">
        <v>0.28999999999999998</v>
      </c>
      <c r="AJ453" s="1">
        <v>44781</v>
      </c>
      <c r="AW453" t="s">
        <v>40</v>
      </c>
      <c r="AX453" t="s">
        <v>40</v>
      </c>
      <c r="AY453" t="s">
        <v>40</v>
      </c>
      <c r="AZ453" t="s">
        <v>40</v>
      </c>
      <c r="BA453" t="s">
        <v>40</v>
      </c>
      <c r="BB453" t="s">
        <v>40</v>
      </c>
      <c r="BC453" t="s">
        <v>40</v>
      </c>
      <c r="BD453" s="1" t="s">
        <v>40</v>
      </c>
      <c r="BE453" s="1" t="s">
        <v>40</v>
      </c>
      <c r="BF453" s="1" t="s">
        <v>40</v>
      </c>
      <c r="BG453" s="1" t="s">
        <v>40</v>
      </c>
      <c r="BH453" t="s">
        <v>40</v>
      </c>
      <c r="BI453" s="1" t="s">
        <v>1120</v>
      </c>
      <c r="BL453">
        <v>1</v>
      </c>
      <c r="BQ453">
        <v>0</v>
      </c>
      <c r="BR453">
        <v>4.5</v>
      </c>
    </row>
    <row r="454" spans="1:70" x14ac:dyDescent="0.25">
      <c r="A454" t="s">
        <v>893</v>
      </c>
      <c r="C454">
        <v>10196</v>
      </c>
      <c r="D454">
        <v>1</v>
      </c>
      <c r="E454" s="5">
        <v>1</v>
      </c>
      <c r="F454" s="1">
        <v>44673</v>
      </c>
      <c r="G454" t="s">
        <v>35</v>
      </c>
      <c r="H454" s="1" t="s">
        <v>35</v>
      </c>
      <c r="I454" s="1" t="s">
        <v>75</v>
      </c>
      <c r="J454" t="s">
        <v>1042</v>
      </c>
      <c r="K454" s="5">
        <v>2</v>
      </c>
      <c r="L454">
        <v>61.998631074606401</v>
      </c>
      <c r="M454" s="1">
        <v>42051</v>
      </c>
      <c r="N454" t="s">
        <v>40</v>
      </c>
      <c r="O454" t="s">
        <v>40</v>
      </c>
      <c r="Q454" t="s">
        <v>40</v>
      </c>
      <c r="R454" t="s">
        <v>40</v>
      </c>
      <c r="T454">
        <v>26.341680769781298</v>
      </c>
      <c r="U454" t="s">
        <v>61</v>
      </c>
      <c r="V454" t="s">
        <v>119</v>
      </c>
      <c r="X454" t="s">
        <v>119</v>
      </c>
      <c r="Y454" s="1">
        <v>44718</v>
      </c>
      <c r="Z454">
        <v>12</v>
      </c>
      <c r="AA454" t="s">
        <v>78</v>
      </c>
      <c r="AB454">
        <v>1.5389999999999999</v>
      </c>
      <c r="AC454">
        <v>1.5389999999999999</v>
      </c>
      <c r="AD454" s="1">
        <v>44753</v>
      </c>
      <c r="AE454">
        <v>12</v>
      </c>
      <c r="AF454" t="s">
        <v>62</v>
      </c>
      <c r="AG454">
        <v>4</v>
      </c>
      <c r="AH454" t="s">
        <v>78</v>
      </c>
      <c r="AI454">
        <v>1.23</v>
      </c>
      <c r="AJ454" s="1">
        <v>44781</v>
      </c>
      <c r="AW454" t="s">
        <v>40</v>
      </c>
      <c r="AX454" t="s">
        <v>40</v>
      </c>
      <c r="AY454" t="s">
        <v>40</v>
      </c>
      <c r="AZ454" t="s">
        <v>40</v>
      </c>
      <c r="BA454" t="s">
        <v>40</v>
      </c>
      <c r="BB454" t="s">
        <v>40</v>
      </c>
      <c r="BC454" t="s">
        <v>40</v>
      </c>
      <c r="BD454" s="1" t="s">
        <v>40</v>
      </c>
      <c r="BE454" s="1" t="s">
        <v>40</v>
      </c>
      <c r="BF454" s="1" t="s">
        <v>40</v>
      </c>
      <c r="BG454" s="1" t="s">
        <v>40</v>
      </c>
      <c r="BH454" t="s">
        <v>40</v>
      </c>
      <c r="BI454" s="1" t="s">
        <v>1120</v>
      </c>
      <c r="BL454">
        <v>1</v>
      </c>
      <c r="BQ454">
        <v>0</v>
      </c>
      <c r="BR454">
        <v>7</v>
      </c>
    </row>
    <row r="455" spans="1:70" x14ac:dyDescent="0.25">
      <c r="A455" t="s">
        <v>894</v>
      </c>
      <c r="C455">
        <v>30770</v>
      </c>
      <c r="D455">
        <v>1</v>
      </c>
      <c r="E455" s="5">
        <v>1</v>
      </c>
      <c r="F455" s="1">
        <v>44673</v>
      </c>
      <c r="G455" t="s">
        <v>35</v>
      </c>
      <c r="H455" t="s">
        <v>49</v>
      </c>
      <c r="I455" s="1" t="s">
        <v>50</v>
      </c>
      <c r="J455" t="s">
        <v>1042</v>
      </c>
      <c r="K455" s="5">
        <v>1</v>
      </c>
      <c r="L455">
        <v>52.1204654346338</v>
      </c>
      <c r="M455" s="1">
        <v>42075</v>
      </c>
      <c r="N455" t="s">
        <v>40</v>
      </c>
      <c r="O455" t="s">
        <v>51</v>
      </c>
      <c r="P455" t="s">
        <v>51</v>
      </c>
      <c r="Q455" t="s">
        <v>40</v>
      </c>
      <c r="R455" t="s">
        <v>40</v>
      </c>
      <c r="T455">
        <v>23.687357740827899</v>
      </c>
      <c r="U455" t="s">
        <v>61</v>
      </c>
      <c r="V455" t="s">
        <v>119</v>
      </c>
      <c r="X455" t="s">
        <v>119</v>
      </c>
      <c r="Y455" s="1">
        <v>44718</v>
      </c>
      <c r="Z455">
        <v>12</v>
      </c>
      <c r="AA455" t="s">
        <v>78</v>
      </c>
      <c r="AB455">
        <v>4.1040000000000001</v>
      </c>
      <c r="AC455">
        <v>4.1040000000000001</v>
      </c>
      <c r="AD455" s="1">
        <v>44753</v>
      </c>
      <c r="AE455">
        <v>12</v>
      </c>
      <c r="AF455" t="s">
        <v>52</v>
      </c>
      <c r="AG455">
        <v>4</v>
      </c>
      <c r="AH455" t="s">
        <v>78</v>
      </c>
      <c r="AI455">
        <v>3.41</v>
      </c>
      <c r="AJ455" s="1">
        <v>44781</v>
      </c>
      <c r="AW455" t="s">
        <v>40</v>
      </c>
      <c r="AX455" t="s">
        <v>40</v>
      </c>
      <c r="AY455" t="s">
        <v>40</v>
      </c>
      <c r="AZ455" t="s">
        <v>40</v>
      </c>
      <c r="BA455" t="s">
        <v>40</v>
      </c>
      <c r="BB455" t="s">
        <v>40</v>
      </c>
      <c r="BC455" t="s">
        <v>40</v>
      </c>
      <c r="BD455" s="1" t="s">
        <v>40</v>
      </c>
      <c r="BE455" s="1" t="s">
        <v>40</v>
      </c>
      <c r="BF455" s="1" t="s">
        <v>40</v>
      </c>
      <c r="BG455" s="1" t="s">
        <v>40</v>
      </c>
      <c r="BH455" t="s">
        <v>40</v>
      </c>
      <c r="BI455" s="1" t="s">
        <v>1120</v>
      </c>
      <c r="BL455">
        <v>1</v>
      </c>
      <c r="BQ455">
        <v>0</v>
      </c>
      <c r="BR455">
        <v>18.5</v>
      </c>
    </row>
    <row r="456" spans="1:70" x14ac:dyDescent="0.25">
      <c r="A456" t="s">
        <v>895</v>
      </c>
      <c r="C456">
        <v>30622</v>
      </c>
      <c r="D456">
        <v>1</v>
      </c>
      <c r="E456" s="5">
        <v>1</v>
      </c>
      <c r="F456" s="1">
        <v>44673</v>
      </c>
      <c r="G456" t="s">
        <v>35</v>
      </c>
      <c r="H456" s="1" t="s">
        <v>35</v>
      </c>
      <c r="I456" s="1" t="s">
        <v>75</v>
      </c>
      <c r="J456" t="s">
        <v>1042</v>
      </c>
      <c r="K456" s="5">
        <v>2</v>
      </c>
      <c r="L456">
        <v>60.2819986310746</v>
      </c>
      <c r="M456" s="1">
        <v>42132</v>
      </c>
      <c r="N456" t="s">
        <v>40</v>
      </c>
      <c r="O456" t="s">
        <v>40</v>
      </c>
      <c r="Q456" t="s">
        <v>40</v>
      </c>
      <c r="R456" t="s">
        <v>40</v>
      </c>
      <c r="T456">
        <v>24.703508224050601</v>
      </c>
      <c r="U456" t="s">
        <v>61</v>
      </c>
      <c r="V456" t="s">
        <v>119</v>
      </c>
      <c r="X456" t="s">
        <v>119</v>
      </c>
      <c r="Y456" s="1">
        <v>44718</v>
      </c>
      <c r="Z456">
        <v>13</v>
      </c>
      <c r="AA456" t="s">
        <v>78</v>
      </c>
      <c r="AB456">
        <v>0.28499999999999998</v>
      </c>
      <c r="AC456">
        <v>0.28499999999999998</v>
      </c>
      <c r="AD456" s="1">
        <v>44753</v>
      </c>
      <c r="AE456">
        <v>12</v>
      </c>
      <c r="AF456" t="s">
        <v>85</v>
      </c>
      <c r="AG456">
        <v>4</v>
      </c>
      <c r="AH456" t="s">
        <v>78</v>
      </c>
      <c r="AI456">
        <v>0.5</v>
      </c>
      <c r="AJ456" s="1">
        <v>44781</v>
      </c>
      <c r="AW456" t="s">
        <v>40</v>
      </c>
      <c r="AX456" t="s">
        <v>40</v>
      </c>
      <c r="AY456" t="s">
        <v>40</v>
      </c>
      <c r="AZ456" t="s">
        <v>40</v>
      </c>
      <c r="BA456" t="s">
        <v>40</v>
      </c>
      <c r="BB456" t="s">
        <v>40</v>
      </c>
      <c r="BC456" t="s">
        <v>40</v>
      </c>
      <c r="BD456" s="1" t="s">
        <v>40</v>
      </c>
      <c r="BE456" s="1" t="s">
        <v>40</v>
      </c>
      <c r="BF456" s="1" t="s">
        <v>40</v>
      </c>
      <c r="BG456" s="1" t="s">
        <v>40</v>
      </c>
      <c r="BH456" t="s">
        <v>40</v>
      </c>
      <c r="BI456" s="1" t="s">
        <v>1120</v>
      </c>
      <c r="BL456">
        <v>1</v>
      </c>
      <c r="BQ456">
        <v>0</v>
      </c>
      <c r="BR456">
        <v>6.1</v>
      </c>
    </row>
    <row r="457" spans="1:70" x14ac:dyDescent="0.25">
      <c r="A457" t="s">
        <v>896</v>
      </c>
      <c r="C457">
        <v>30620</v>
      </c>
      <c r="D457">
        <v>1</v>
      </c>
      <c r="E457" s="5">
        <v>1</v>
      </c>
      <c r="F457" s="1">
        <v>44673</v>
      </c>
      <c r="G457" t="s">
        <v>35</v>
      </c>
      <c r="H457" t="s">
        <v>49</v>
      </c>
      <c r="I457" s="1" t="s">
        <v>50</v>
      </c>
      <c r="J457" t="s">
        <v>1042</v>
      </c>
      <c r="K457" s="5">
        <v>2</v>
      </c>
      <c r="L457">
        <v>51.299110198494198</v>
      </c>
      <c r="M457" s="1">
        <v>42139</v>
      </c>
      <c r="N457" t="s">
        <v>40</v>
      </c>
      <c r="O457" t="s">
        <v>51</v>
      </c>
      <c r="P457" t="s">
        <v>51</v>
      </c>
      <c r="Q457" t="s">
        <v>40</v>
      </c>
      <c r="R457" t="s">
        <v>40</v>
      </c>
      <c r="T457">
        <v>25.1846435485228</v>
      </c>
      <c r="U457" t="s">
        <v>61</v>
      </c>
      <c r="V457" t="s">
        <v>119</v>
      </c>
      <c r="X457" t="s">
        <v>119</v>
      </c>
      <c r="Y457" s="1">
        <v>44718</v>
      </c>
      <c r="Z457">
        <v>13</v>
      </c>
      <c r="AA457" t="s">
        <v>78</v>
      </c>
      <c r="AB457">
        <v>6.7309999999999999</v>
      </c>
      <c r="AC457">
        <v>6.7309999999999999</v>
      </c>
      <c r="AD457" s="1">
        <v>44753</v>
      </c>
      <c r="AE457">
        <v>12</v>
      </c>
      <c r="AF457" t="s">
        <v>1159</v>
      </c>
      <c r="AG457">
        <v>4</v>
      </c>
      <c r="AH457" t="s">
        <v>78</v>
      </c>
      <c r="AI457">
        <v>2.06</v>
      </c>
      <c r="AJ457" s="1">
        <v>44781</v>
      </c>
      <c r="AW457" t="s">
        <v>40</v>
      </c>
      <c r="AX457" t="s">
        <v>40</v>
      </c>
      <c r="AY457" t="s">
        <v>40</v>
      </c>
      <c r="AZ457" t="s">
        <v>40</v>
      </c>
      <c r="BA457" t="s">
        <v>40</v>
      </c>
      <c r="BB457" t="s">
        <v>40</v>
      </c>
      <c r="BC457" t="s">
        <v>40</v>
      </c>
      <c r="BD457" s="1" t="s">
        <v>40</v>
      </c>
      <c r="BE457" s="1" t="s">
        <v>40</v>
      </c>
      <c r="BF457" s="1" t="s">
        <v>40</v>
      </c>
      <c r="BG457" s="1" t="s">
        <v>40</v>
      </c>
      <c r="BH457" t="s">
        <v>40</v>
      </c>
      <c r="BI457" s="1" t="s">
        <v>1120</v>
      </c>
      <c r="BL457">
        <v>1</v>
      </c>
      <c r="BQ457">
        <v>0</v>
      </c>
      <c r="BR457">
        <v>50.5</v>
      </c>
    </row>
    <row r="458" spans="1:70" x14ac:dyDescent="0.25">
      <c r="A458" t="s">
        <v>897</v>
      </c>
      <c r="C458">
        <v>70434</v>
      </c>
      <c r="D458">
        <v>1</v>
      </c>
      <c r="E458" s="5">
        <v>1</v>
      </c>
      <c r="F458" s="1">
        <v>44673</v>
      </c>
      <c r="G458" t="s">
        <v>35</v>
      </c>
      <c r="H458" t="s">
        <v>49</v>
      </c>
      <c r="I458" s="1" t="s">
        <v>50</v>
      </c>
      <c r="J458" t="s">
        <v>1042</v>
      </c>
      <c r="K458" s="5">
        <v>1</v>
      </c>
      <c r="L458">
        <v>58.529774127310098</v>
      </c>
      <c r="M458" s="1">
        <v>42165</v>
      </c>
      <c r="N458" t="s">
        <v>40</v>
      </c>
      <c r="O458" t="s">
        <v>51</v>
      </c>
      <c r="P458" t="s">
        <v>51</v>
      </c>
      <c r="Q458" t="s">
        <v>40</v>
      </c>
      <c r="R458" t="s">
        <v>40</v>
      </c>
      <c r="T458">
        <v>29.588072993698798</v>
      </c>
      <c r="U458" t="s">
        <v>61</v>
      </c>
      <c r="V458" t="s">
        <v>119</v>
      </c>
      <c r="X458" t="s">
        <v>119</v>
      </c>
      <c r="Y458" s="1">
        <v>44718</v>
      </c>
      <c r="Z458">
        <v>13</v>
      </c>
      <c r="AA458" t="s">
        <v>78</v>
      </c>
      <c r="AB458">
        <v>2.3199999999999998</v>
      </c>
      <c r="AC458">
        <v>2.3199999999999998</v>
      </c>
      <c r="AD458" s="1">
        <v>44753</v>
      </c>
      <c r="AE458">
        <v>12</v>
      </c>
      <c r="AF458" t="s">
        <v>1160</v>
      </c>
      <c r="AG458">
        <v>4</v>
      </c>
      <c r="AH458" t="s">
        <v>78</v>
      </c>
      <c r="AI458">
        <v>1.31</v>
      </c>
      <c r="AJ458" s="1">
        <v>44781</v>
      </c>
      <c r="AW458" t="s">
        <v>40</v>
      </c>
      <c r="AX458" t="s">
        <v>40</v>
      </c>
      <c r="AY458" t="s">
        <v>40</v>
      </c>
      <c r="AZ458" t="s">
        <v>40</v>
      </c>
      <c r="BA458" t="s">
        <v>40</v>
      </c>
      <c r="BB458" t="s">
        <v>40</v>
      </c>
      <c r="BC458" t="s">
        <v>40</v>
      </c>
      <c r="BD458" s="1" t="s">
        <v>40</v>
      </c>
      <c r="BE458" s="1" t="s">
        <v>40</v>
      </c>
      <c r="BF458" s="1" t="s">
        <v>40</v>
      </c>
      <c r="BG458" s="1" t="s">
        <v>40</v>
      </c>
      <c r="BH458" t="s">
        <v>40</v>
      </c>
      <c r="BI458" s="1" t="s">
        <v>1120</v>
      </c>
      <c r="BL458">
        <v>1</v>
      </c>
      <c r="BQ458">
        <v>0</v>
      </c>
      <c r="BR458">
        <v>12</v>
      </c>
    </row>
    <row r="459" spans="1:70" x14ac:dyDescent="0.25">
      <c r="A459" t="s">
        <v>898</v>
      </c>
      <c r="C459">
        <v>13035</v>
      </c>
      <c r="D459">
        <v>1</v>
      </c>
      <c r="E459" s="5">
        <v>1</v>
      </c>
      <c r="F459" s="1">
        <v>44673</v>
      </c>
      <c r="G459" t="s">
        <v>35</v>
      </c>
      <c r="H459" s="1" t="s">
        <v>35</v>
      </c>
      <c r="I459" s="1" t="s">
        <v>75</v>
      </c>
      <c r="J459" t="s">
        <v>1042</v>
      </c>
      <c r="K459" s="5">
        <v>2</v>
      </c>
      <c r="L459">
        <v>54.116358658453102</v>
      </c>
      <c r="M459" s="1">
        <v>42789</v>
      </c>
      <c r="N459" t="s">
        <v>40</v>
      </c>
      <c r="O459" t="s">
        <v>40</v>
      </c>
      <c r="Q459" t="s">
        <v>40</v>
      </c>
      <c r="R459" t="s">
        <v>40</v>
      </c>
      <c r="T459">
        <v>23.4448290924867</v>
      </c>
      <c r="U459" t="s">
        <v>1215</v>
      </c>
      <c r="V459" t="s">
        <v>119</v>
      </c>
      <c r="X459" t="s">
        <v>119</v>
      </c>
      <c r="Y459" s="1">
        <v>44718</v>
      </c>
      <c r="Z459">
        <v>13</v>
      </c>
      <c r="AA459" t="s">
        <v>78</v>
      </c>
      <c r="AB459">
        <v>2.7734999999999999</v>
      </c>
      <c r="AC459">
        <v>2.7734999999999999</v>
      </c>
      <c r="AD459" s="1">
        <v>44753</v>
      </c>
      <c r="AE459">
        <v>12</v>
      </c>
      <c r="AF459" t="s">
        <v>1161</v>
      </c>
      <c r="AG459">
        <v>4</v>
      </c>
      <c r="AH459" t="s">
        <v>78</v>
      </c>
      <c r="AI459">
        <v>0.77</v>
      </c>
      <c r="AJ459" s="1">
        <v>44781</v>
      </c>
      <c r="AW459" t="s">
        <v>40</v>
      </c>
      <c r="AX459" t="s">
        <v>40</v>
      </c>
      <c r="AY459" t="s">
        <v>40</v>
      </c>
      <c r="AZ459" t="s">
        <v>40</v>
      </c>
      <c r="BA459" t="s">
        <v>40</v>
      </c>
      <c r="BB459" t="s">
        <v>40</v>
      </c>
      <c r="BC459" t="s">
        <v>40</v>
      </c>
      <c r="BD459" s="1" t="s">
        <v>40</v>
      </c>
      <c r="BE459" s="1" t="s">
        <v>40</v>
      </c>
      <c r="BF459" s="1" t="s">
        <v>40</v>
      </c>
      <c r="BG459" s="1" t="s">
        <v>40</v>
      </c>
      <c r="BH459" t="s">
        <v>40</v>
      </c>
      <c r="BI459" s="1" t="s">
        <v>1120</v>
      </c>
      <c r="BL459">
        <v>1</v>
      </c>
      <c r="BQ459">
        <v>1</v>
      </c>
      <c r="BR459">
        <v>5.4</v>
      </c>
    </row>
    <row r="460" spans="1:70" x14ac:dyDescent="0.25">
      <c r="A460" t="s">
        <v>1006</v>
      </c>
      <c r="C460" t="s">
        <v>1197</v>
      </c>
      <c r="D460">
        <v>1</v>
      </c>
      <c r="E460" s="5">
        <v>3.6</v>
      </c>
      <c r="F460" s="1">
        <v>44720</v>
      </c>
      <c r="G460" t="s">
        <v>71</v>
      </c>
      <c r="H460" t="s">
        <v>49</v>
      </c>
      <c r="I460" s="1" t="s">
        <v>72</v>
      </c>
      <c r="J460" t="s">
        <v>73</v>
      </c>
      <c r="K460" s="5">
        <v>2</v>
      </c>
      <c r="L460">
        <v>72</v>
      </c>
      <c r="M460" s="1">
        <v>44489</v>
      </c>
      <c r="N460" t="s">
        <v>74</v>
      </c>
      <c r="O460" t="s">
        <v>102</v>
      </c>
      <c r="P460" t="s">
        <v>102</v>
      </c>
      <c r="Q460">
        <v>16723.099999999999</v>
      </c>
      <c r="R460" t="s">
        <v>40</v>
      </c>
      <c r="T460">
        <v>21.5</v>
      </c>
      <c r="U460" t="s">
        <v>61</v>
      </c>
      <c r="V460" t="s">
        <v>119</v>
      </c>
      <c r="X460" t="s">
        <v>119</v>
      </c>
      <c r="Y460" s="1">
        <v>44729</v>
      </c>
      <c r="Z460">
        <v>19</v>
      </c>
      <c r="AA460" t="s">
        <v>78</v>
      </c>
      <c r="AB460">
        <v>26.125588235294117</v>
      </c>
      <c r="AC460">
        <v>15</v>
      </c>
      <c r="AD460" s="1">
        <v>44770</v>
      </c>
      <c r="AE460">
        <v>17</v>
      </c>
      <c r="AF460">
        <v>37</v>
      </c>
      <c r="AG460">
        <v>4</v>
      </c>
      <c r="AH460" t="s">
        <v>78</v>
      </c>
      <c r="AI460">
        <v>3.42</v>
      </c>
      <c r="AJ460" s="1">
        <v>44781</v>
      </c>
      <c r="AW460">
        <v>16723.099999999999</v>
      </c>
      <c r="AX460">
        <v>16723.099999999999</v>
      </c>
      <c r="AY460" t="s">
        <v>1167</v>
      </c>
      <c r="AZ460">
        <v>11.5</v>
      </c>
      <c r="BA460">
        <v>13.4</v>
      </c>
      <c r="BB460" t="s">
        <v>35</v>
      </c>
      <c r="BC460" t="s">
        <v>35</v>
      </c>
      <c r="BD460" s="1">
        <v>44461</v>
      </c>
      <c r="BE460" s="1" t="s">
        <v>40</v>
      </c>
      <c r="BF460" s="1">
        <v>44728</v>
      </c>
      <c r="BG460" s="1" t="s">
        <v>35</v>
      </c>
      <c r="BH460">
        <v>0</v>
      </c>
      <c r="BI460" s="1" t="s">
        <v>1172</v>
      </c>
      <c r="BK460">
        <v>0</v>
      </c>
      <c r="BL460">
        <v>1</v>
      </c>
      <c r="BM460">
        <v>1</v>
      </c>
      <c r="BN460">
        <v>1</v>
      </c>
      <c r="BQ460" t="s">
        <v>1174</v>
      </c>
      <c r="BR460" t="s">
        <v>40</v>
      </c>
    </row>
    <row r="461" spans="1:70" hidden="1" x14ac:dyDescent="0.25">
      <c r="A461" t="s">
        <v>1008</v>
      </c>
      <c r="C461" t="s">
        <v>1198</v>
      </c>
      <c r="D461">
        <v>0</v>
      </c>
      <c r="E461" s="5">
        <v>3</v>
      </c>
      <c r="F461" s="1">
        <v>44720</v>
      </c>
      <c r="G461" t="s">
        <v>71</v>
      </c>
      <c r="H461" t="s">
        <v>49</v>
      </c>
      <c r="I461" s="1" t="s">
        <v>72</v>
      </c>
      <c r="J461" t="s">
        <v>73</v>
      </c>
      <c r="K461" s="5">
        <v>2</v>
      </c>
      <c r="L461">
        <v>72</v>
      </c>
      <c r="M461" s="1">
        <v>44547</v>
      </c>
      <c r="N461" t="s">
        <v>74</v>
      </c>
      <c r="O461" t="s">
        <v>102</v>
      </c>
      <c r="Q461">
        <v>16723.099999999999</v>
      </c>
      <c r="R461" t="s">
        <v>40</v>
      </c>
      <c r="T461">
        <v>21.5</v>
      </c>
      <c r="U461" t="s">
        <v>1151</v>
      </c>
      <c r="V461" t="s">
        <v>74</v>
      </c>
      <c r="Y461" s="1">
        <v>44729</v>
      </c>
      <c r="Z461">
        <v>19</v>
      </c>
      <c r="AA461" t="s">
        <v>78</v>
      </c>
      <c r="AB461">
        <v>116.43303571428572</v>
      </c>
      <c r="AC461">
        <v>15</v>
      </c>
      <c r="AD461" s="1">
        <v>44770</v>
      </c>
      <c r="AE461">
        <v>17</v>
      </c>
      <c r="AF461">
        <v>38</v>
      </c>
      <c r="AG461">
        <v>4</v>
      </c>
      <c r="AH461" t="s">
        <v>78</v>
      </c>
      <c r="AI461">
        <v>1.21</v>
      </c>
      <c r="AJ461" s="1">
        <v>44781</v>
      </c>
      <c r="AW461">
        <v>16723.099999999999</v>
      </c>
      <c r="AX461">
        <v>16723.099999999999</v>
      </c>
      <c r="AY461" t="s">
        <v>1167</v>
      </c>
      <c r="AZ461">
        <v>11.5</v>
      </c>
      <c r="BA461">
        <v>13.4</v>
      </c>
      <c r="BB461" t="s">
        <v>35</v>
      </c>
      <c r="BC461" t="s">
        <v>35</v>
      </c>
      <c r="BD461" s="1">
        <v>44461</v>
      </c>
      <c r="BE461" s="1" t="s">
        <v>40</v>
      </c>
      <c r="BF461" s="1">
        <v>44728</v>
      </c>
      <c r="BG461" s="1" t="s">
        <v>35</v>
      </c>
      <c r="BH461">
        <v>0</v>
      </c>
      <c r="BI461" s="1" t="s">
        <v>1172</v>
      </c>
      <c r="BK461">
        <v>1</v>
      </c>
      <c r="BL461">
        <v>2</v>
      </c>
      <c r="BM461">
        <v>1</v>
      </c>
      <c r="BN461">
        <v>1</v>
      </c>
      <c r="BQ461" t="s">
        <v>1174</v>
      </c>
      <c r="BR461" t="s">
        <v>40</v>
      </c>
    </row>
    <row r="462" spans="1:70" hidden="1" x14ac:dyDescent="0.25">
      <c r="A462" t="s">
        <v>1009</v>
      </c>
      <c r="C462" t="s">
        <v>1199</v>
      </c>
      <c r="D462">
        <v>0</v>
      </c>
      <c r="E462" s="5">
        <v>3.6</v>
      </c>
      <c r="F462" s="1">
        <v>44720</v>
      </c>
      <c r="G462" t="s">
        <v>71</v>
      </c>
      <c r="H462" t="s">
        <v>49</v>
      </c>
      <c r="I462" s="1" t="s">
        <v>72</v>
      </c>
      <c r="J462" t="s">
        <v>73</v>
      </c>
      <c r="K462" s="5">
        <v>2</v>
      </c>
      <c r="L462">
        <v>72</v>
      </c>
      <c r="M462" s="1">
        <v>44593</v>
      </c>
      <c r="N462" t="s">
        <v>74</v>
      </c>
      <c r="O462" t="s">
        <v>102</v>
      </c>
      <c r="Q462">
        <v>16723.099999999999</v>
      </c>
      <c r="R462" t="s">
        <v>40</v>
      </c>
      <c r="T462">
        <v>21.5</v>
      </c>
      <c r="U462" t="s">
        <v>1151</v>
      </c>
      <c r="V462" t="s">
        <v>74</v>
      </c>
      <c r="Y462" s="1">
        <v>44729</v>
      </c>
      <c r="Z462">
        <v>19</v>
      </c>
      <c r="AA462" t="s">
        <v>78</v>
      </c>
      <c r="AB462">
        <v>63.536999999999999</v>
      </c>
      <c r="AC462">
        <v>15</v>
      </c>
      <c r="AD462" s="1">
        <v>44770</v>
      </c>
      <c r="AE462">
        <v>17</v>
      </c>
      <c r="AF462">
        <v>39</v>
      </c>
      <c r="AG462">
        <v>4</v>
      </c>
      <c r="AH462" t="s">
        <v>78</v>
      </c>
      <c r="AI462">
        <v>4.0350000000000001</v>
      </c>
      <c r="AJ462" s="1">
        <v>44781</v>
      </c>
      <c r="AW462">
        <v>16723.099999999999</v>
      </c>
      <c r="AX462">
        <v>16723.099999999999</v>
      </c>
      <c r="AY462" t="s">
        <v>1167</v>
      </c>
      <c r="AZ462">
        <v>11.5</v>
      </c>
      <c r="BA462">
        <v>13.4</v>
      </c>
      <c r="BB462" t="s">
        <v>35</v>
      </c>
      <c r="BC462" t="s">
        <v>35</v>
      </c>
      <c r="BD462" s="1">
        <v>44461</v>
      </c>
      <c r="BE462" s="1" t="s">
        <v>40</v>
      </c>
      <c r="BF462" s="1">
        <v>44728</v>
      </c>
      <c r="BG462" s="1" t="s">
        <v>35</v>
      </c>
      <c r="BH462">
        <v>0</v>
      </c>
      <c r="BI462" s="1" t="s">
        <v>1172</v>
      </c>
      <c r="BK462">
        <v>1</v>
      </c>
      <c r="BL462">
        <v>3</v>
      </c>
      <c r="BM462">
        <v>1</v>
      </c>
      <c r="BN462">
        <v>1</v>
      </c>
      <c r="BQ462" t="s">
        <v>1174</v>
      </c>
      <c r="BR462" t="s">
        <v>40</v>
      </c>
    </row>
    <row r="463" spans="1:70" x14ac:dyDescent="0.25">
      <c r="A463" t="s">
        <v>1010</v>
      </c>
      <c r="C463" t="s">
        <v>1011</v>
      </c>
      <c r="D463">
        <v>1</v>
      </c>
      <c r="E463" s="5">
        <v>2</v>
      </c>
      <c r="F463" s="1">
        <v>44720</v>
      </c>
      <c r="G463" t="s">
        <v>71</v>
      </c>
      <c r="H463" t="s">
        <v>49</v>
      </c>
      <c r="I463" s="1" t="s">
        <v>72</v>
      </c>
      <c r="J463" t="s">
        <v>73</v>
      </c>
      <c r="K463" s="5">
        <v>2</v>
      </c>
      <c r="L463">
        <v>88</v>
      </c>
      <c r="M463" s="1">
        <v>42247</v>
      </c>
      <c r="N463" t="s">
        <v>110</v>
      </c>
      <c r="O463" t="s">
        <v>74</v>
      </c>
      <c r="P463" t="s">
        <v>74</v>
      </c>
      <c r="Q463">
        <v>319</v>
      </c>
      <c r="R463" t="s">
        <v>40</v>
      </c>
      <c r="T463">
        <v>20.399999999999999</v>
      </c>
      <c r="U463" t="s">
        <v>41</v>
      </c>
      <c r="V463" t="s">
        <v>131</v>
      </c>
      <c r="X463" t="s">
        <v>131</v>
      </c>
      <c r="Y463" s="1">
        <v>44729</v>
      </c>
      <c r="Z463">
        <v>19</v>
      </c>
      <c r="AA463" t="s">
        <v>78</v>
      </c>
      <c r="AB463">
        <v>11.84675</v>
      </c>
      <c r="AC463">
        <v>15</v>
      </c>
      <c r="AD463" s="1">
        <v>44770</v>
      </c>
      <c r="AE463">
        <v>17</v>
      </c>
      <c r="AF463">
        <v>40</v>
      </c>
      <c r="AG463">
        <v>4</v>
      </c>
      <c r="AH463" t="s">
        <v>78</v>
      </c>
      <c r="AI463">
        <v>7.9149999999999991</v>
      </c>
      <c r="AJ463" s="1">
        <v>44781</v>
      </c>
      <c r="AW463">
        <v>319</v>
      </c>
      <c r="AX463">
        <v>319</v>
      </c>
      <c r="AY463" t="s">
        <v>1167</v>
      </c>
      <c r="AZ463">
        <v>4</v>
      </c>
      <c r="BA463">
        <v>3.3</v>
      </c>
      <c r="BB463" t="s">
        <v>71</v>
      </c>
      <c r="BC463" t="s">
        <v>35</v>
      </c>
      <c r="BD463" s="1">
        <v>42240</v>
      </c>
      <c r="BE463" s="1" t="s">
        <v>40</v>
      </c>
      <c r="BF463" s="1">
        <v>42269</v>
      </c>
      <c r="BG463" s="1" t="s">
        <v>71</v>
      </c>
      <c r="BH463">
        <v>0</v>
      </c>
      <c r="BI463" s="1">
        <v>41866</v>
      </c>
      <c r="BK463">
        <v>1</v>
      </c>
      <c r="BL463">
        <v>1</v>
      </c>
      <c r="BQ463" t="s">
        <v>1174</v>
      </c>
      <c r="BR463" t="s">
        <v>40</v>
      </c>
    </row>
    <row r="464" spans="1:70" x14ac:dyDescent="0.25">
      <c r="A464" t="s">
        <v>1012</v>
      </c>
      <c r="C464" t="s">
        <v>1013</v>
      </c>
      <c r="D464">
        <v>1</v>
      </c>
      <c r="E464" s="5">
        <v>2</v>
      </c>
      <c r="F464" s="1">
        <v>44720</v>
      </c>
      <c r="G464" t="s">
        <v>71</v>
      </c>
      <c r="H464" t="s">
        <v>36</v>
      </c>
      <c r="I464" s="1" t="s">
        <v>72</v>
      </c>
      <c r="J464" t="s">
        <v>73</v>
      </c>
      <c r="K464" s="5">
        <v>2</v>
      </c>
      <c r="L464">
        <v>77</v>
      </c>
      <c r="M464" s="1">
        <v>42320</v>
      </c>
      <c r="N464" t="s">
        <v>110</v>
      </c>
      <c r="O464" t="s">
        <v>102</v>
      </c>
      <c r="P464" t="s">
        <v>102</v>
      </c>
      <c r="Q464">
        <v>4.7</v>
      </c>
      <c r="R464" t="s">
        <v>40</v>
      </c>
      <c r="T464">
        <v>28.3</v>
      </c>
      <c r="U464" t="s">
        <v>1168</v>
      </c>
      <c r="V464" t="s">
        <v>76</v>
      </c>
      <c r="X464" t="s">
        <v>76</v>
      </c>
      <c r="Y464" s="1">
        <v>44729</v>
      </c>
      <c r="Z464">
        <v>20</v>
      </c>
      <c r="AA464" t="s">
        <v>78</v>
      </c>
      <c r="AB464">
        <v>8.0347500000000007</v>
      </c>
      <c r="AC464">
        <v>15</v>
      </c>
      <c r="AD464" s="1">
        <v>44770</v>
      </c>
      <c r="AE464">
        <v>17</v>
      </c>
      <c r="AF464">
        <v>41</v>
      </c>
      <c r="AG464">
        <v>4</v>
      </c>
      <c r="AH464" t="s">
        <v>78</v>
      </c>
      <c r="AI464">
        <v>3.585</v>
      </c>
      <c r="AJ464" s="1">
        <v>44781</v>
      </c>
      <c r="AW464">
        <v>4.7</v>
      </c>
      <c r="AX464">
        <v>4.7</v>
      </c>
      <c r="AY464" t="s">
        <v>1167</v>
      </c>
      <c r="AZ464">
        <v>8.8000000000000007</v>
      </c>
      <c r="BA464">
        <v>7.9</v>
      </c>
      <c r="BB464" t="s">
        <v>71</v>
      </c>
      <c r="BC464" t="s">
        <v>71</v>
      </c>
      <c r="BD464" s="1">
        <v>42312</v>
      </c>
      <c r="BE464" s="1" t="s">
        <v>40</v>
      </c>
      <c r="BF464" s="1">
        <v>42797</v>
      </c>
      <c r="BG464" s="1" t="s">
        <v>1169</v>
      </c>
      <c r="BH464">
        <v>0</v>
      </c>
      <c r="BI464" s="1">
        <v>42166</v>
      </c>
      <c r="BK464">
        <v>1</v>
      </c>
      <c r="BL464">
        <v>1</v>
      </c>
      <c r="BQ464" t="s">
        <v>1174</v>
      </c>
      <c r="BR464" t="s">
        <v>40</v>
      </c>
    </row>
    <row r="465" spans="1:70" x14ac:dyDescent="0.25">
      <c r="A465" t="s">
        <v>1014</v>
      </c>
      <c r="C465" t="s">
        <v>1015</v>
      </c>
      <c r="D465">
        <v>1</v>
      </c>
      <c r="E465" s="5">
        <v>2</v>
      </c>
      <c r="F465" s="1">
        <v>44720</v>
      </c>
      <c r="G465" t="s">
        <v>71</v>
      </c>
      <c r="H465" t="s">
        <v>49</v>
      </c>
      <c r="I465" s="1" t="s">
        <v>72</v>
      </c>
      <c r="J465" t="s">
        <v>73</v>
      </c>
      <c r="K465" s="5">
        <v>1</v>
      </c>
      <c r="L465">
        <v>60</v>
      </c>
      <c r="M465" s="1">
        <v>43416</v>
      </c>
      <c r="N465" t="s">
        <v>110</v>
      </c>
      <c r="O465" t="s">
        <v>102</v>
      </c>
      <c r="P465" t="s">
        <v>102</v>
      </c>
      <c r="Q465">
        <v>1700.7</v>
      </c>
      <c r="R465" t="s">
        <v>40</v>
      </c>
      <c r="T465">
        <v>24.05</v>
      </c>
      <c r="U465" t="s">
        <v>61</v>
      </c>
      <c r="V465" t="s">
        <v>119</v>
      </c>
      <c r="X465" t="s">
        <v>119</v>
      </c>
      <c r="Y465" s="1">
        <v>44729</v>
      </c>
      <c r="Z465">
        <v>20</v>
      </c>
      <c r="AA465" t="s">
        <v>78</v>
      </c>
      <c r="AB465">
        <v>4.7502500000000003</v>
      </c>
      <c r="AC465">
        <v>9.5005000000000006</v>
      </c>
      <c r="AD465" s="1">
        <v>44770</v>
      </c>
      <c r="AE465">
        <v>17</v>
      </c>
      <c r="AF465">
        <v>42</v>
      </c>
      <c r="AG465">
        <v>4</v>
      </c>
      <c r="AH465" t="s">
        <v>78</v>
      </c>
      <c r="AI465">
        <v>2.93</v>
      </c>
      <c r="AJ465" s="1">
        <v>44781</v>
      </c>
      <c r="AW465">
        <v>1700.7</v>
      </c>
      <c r="AX465">
        <v>1700.7</v>
      </c>
      <c r="AY465">
        <v>1</v>
      </c>
      <c r="AZ465">
        <v>4.7</v>
      </c>
      <c r="BA465">
        <v>4</v>
      </c>
      <c r="BB465" t="s">
        <v>71</v>
      </c>
      <c r="BC465" t="s">
        <v>35</v>
      </c>
      <c r="BD465" s="1">
        <v>42706</v>
      </c>
      <c r="BE465" s="1" t="s">
        <v>40</v>
      </c>
      <c r="BF465" s="1">
        <v>44726</v>
      </c>
      <c r="BG465" s="1" t="s">
        <v>35</v>
      </c>
      <c r="BH465">
        <v>0</v>
      </c>
      <c r="BI465" s="1" t="s">
        <v>1173</v>
      </c>
      <c r="BK465">
        <v>0</v>
      </c>
      <c r="BL465">
        <v>1</v>
      </c>
      <c r="BQ465" t="s">
        <v>1174</v>
      </c>
      <c r="BR465" t="s">
        <v>40</v>
      </c>
    </row>
    <row r="466" spans="1:70" x14ac:dyDescent="0.25">
      <c r="A466" t="s">
        <v>1016</v>
      </c>
      <c r="C466" t="s">
        <v>1017</v>
      </c>
      <c r="D466">
        <v>1</v>
      </c>
      <c r="E466" s="5">
        <v>2</v>
      </c>
      <c r="F466" s="1">
        <v>44720</v>
      </c>
      <c r="G466" t="s">
        <v>71</v>
      </c>
      <c r="H466" t="s">
        <v>49</v>
      </c>
      <c r="I466" s="1" t="s">
        <v>72</v>
      </c>
      <c r="J466" t="s">
        <v>73</v>
      </c>
      <c r="K466" s="5">
        <v>2</v>
      </c>
      <c r="L466">
        <v>58</v>
      </c>
      <c r="M466" s="1">
        <v>43529</v>
      </c>
      <c r="N466" t="s">
        <v>110</v>
      </c>
      <c r="O466" t="s">
        <v>74</v>
      </c>
      <c r="P466" t="s">
        <v>74</v>
      </c>
      <c r="Q466">
        <v>7.8</v>
      </c>
      <c r="R466" t="s">
        <v>40</v>
      </c>
      <c r="T466">
        <v>28.95</v>
      </c>
      <c r="U466" t="s">
        <v>1209</v>
      </c>
      <c r="V466" t="s">
        <v>76</v>
      </c>
      <c r="X466" t="s">
        <v>76</v>
      </c>
      <c r="Y466" s="1">
        <v>44729</v>
      </c>
      <c r="Z466">
        <v>20</v>
      </c>
      <c r="AA466" t="s">
        <v>78</v>
      </c>
      <c r="AB466">
        <v>28.589999999999996</v>
      </c>
      <c r="AC466">
        <v>15</v>
      </c>
      <c r="AD466" s="1">
        <v>44770</v>
      </c>
      <c r="AE466">
        <v>17</v>
      </c>
      <c r="AF466">
        <v>43</v>
      </c>
      <c r="AG466">
        <v>4</v>
      </c>
      <c r="AH466" t="s">
        <v>78</v>
      </c>
      <c r="AI466">
        <v>1.61</v>
      </c>
      <c r="AJ466" s="1">
        <v>44781</v>
      </c>
      <c r="AW466">
        <v>7.8</v>
      </c>
      <c r="AX466">
        <v>7.8</v>
      </c>
      <c r="AY466">
        <v>1</v>
      </c>
      <c r="AZ466">
        <v>13.9</v>
      </c>
      <c r="BA466">
        <v>9.6999999999999993</v>
      </c>
      <c r="BB466" t="s">
        <v>71</v>
      </c>
      <c r="BC466" t="s">
        <v>35</v>
      </c>
      <c r="BD466" s="1">
        <v>43453</v>
      </c>
      <c r="BE466" s="1" t="s">
        <v>40</v>
      </c>
      <c r="BF466" s="1">
        <v>43577</v>
      </c>
      <c r="BG466" s="1" t="s">
        <v>71</v>
      </c>
      <c r="BH466">
        <v>0</v>
      </c>
      <c r="BI466" s="1">
        <v>43511</v>
      </c>
      <c r="BJ466" t="s">
        <v>1176</v>
      </c>
      <c r="BK466">
        <v>1</v>
      </c>
      <c r="BL466">
        <v>1</v>
      </c>
      <c r="BQ466" t="s">
        <v>1174</v>
      </c>
      <c r="BR466" t="s">
        <v>40</v>
      </c>
    </row>
    <row r="467" spans="1:70" x14ac:dyDescent="0.25">
      <c r="A467" t="s">
        <v>1025</v>
      </c>
      <c r="C467" t="s">
        <v>1026</v>
      </c>
      <c r="D467">
        <v>1</v>
      </c>
      <c r="E467" s="5">
        <v>2</v>
      </c>
      <c r="F467" s="1">
        <v>44720</v>
      </c>
      <c r="G467" t="s">
        <v>71</v>
      </c>
      <c r="H467" t="s">
        <v>49</v>
      </c>
      <c r="I467" s="1" t="s">
        <v>72</v>
      </c>
      <c r="J467" t="s">
        <v>73</v>
      </c>
      <c r="K467" s="5">
        <v>1</v>
      </c>
      <c r="L467">
        <v>56</v>
      </c>
      <c r="M467" s="1">
        <v>43594</v>
      </c>
      <c r="N467" t="s">
        <v>110</v>
      </c>
      <c r="O467" t="s">
        <v>110</v>
      </c>
      <c r="P467" t="s">
        <v>110</v>
      </c>
      <c r="Q467">
        <v>21892</v>
      </c>
      <c r="R467" t="s">
        <v>40</v>
      </c>
      <c r="T467">
        <v>31.18</v>
      </c>
      <c r="U467" t="s">
        <v>1209</v>
      </c>
      <c r="V467" t="s">
        <v>76</v>
      </c>
      <c r="X467" t="s">
        <v>76</v>
      </c>
      <c r="Y467" s="1">
        <v>44729</v>
      </c>
      <c r="Z467">
        <v>20</v>
      </c>
      <c r="AA467" t="s">
        <v>78</v>
      </c>
      <c r="AB467">
        <v>47.261000000000003</v>
      </c>
      <c r="AC467">
        <v>15</v>
      </c>
      <c r="AD467" s="1">
        <v>44771</v>
      </c>
      <c r="AE467">
        <v>18</v>
      </c>
      <c r="AF467">
        <v>52</v>
      </c>
      <c r="AG467">
        <v>4</v>
      </c>
      <c r="AH467" t="s">
        <v>78</v>
      </c>
      <c r="AI467">
        <v>2.2149999999999999</v>
      </c>
      <c r="AJ467" s="1">
        <v>44781</v>
      </c>
      <c r="AW467">
        <v>21892</v>
      </c>
      <c r="AX467">
        <v>21892</v>
      </c>
      <c r="AY467" t="s">
        <v>1170</v>
      </c>
      <c r="AZ467">
        <v>13</v>
      </c>
      <c r="BA467">
        <v>12</v>
      </c>
      <c r="BB467" t="s">
        <v>71</v>
      </c>
      <c r="BC467" t="s">
        <v>35</v>
      </c>
      <c r="BD467" s="1">
        <v>43593</v>
      </c>
      <c r="BE467" s="1" t="s">
        <v>40</v>
      </c>
      <c r="BF467" s="1">
        <v>43598</v>
      </c>
      <c r="BG467" s="1" t="s">
        <v>71</v>
      </c>
      <c r="BH467">
        <v>0</v>
      </c>
      <c r="BI467" s="1" t="s">
        <v>1173</v>
      </c>
      <c r="BK467">
        <v>0</v>
      </c>
      <c r="BL467">
        <v>1</v>
      </c>
      <c r="BQ467" t="s">
        <v>1174</v>
      </c>
      <c r="BR467" t="s">
        <v>40</v>
      </c>
    </row>
    <row r="468" spans="1:70" x14ac:dyDescent="0.25">
      <c r="A468" t="s">
        <v>915</v>
      </c>
      <c r="C468">
        <v>30086</v>
      </c>
      <c r="D468">
        <v>1</v>
      </c>
      <c r="E468" s="5">
        <v>1</v>
      </c>
      <c r="F468" s="1">
        <v>44673</v>
      </c>
      <c r="G468" t="s">
        <v>35</v>
      </c>
      <c r="H468" t="s">
        <v>49</v>
      </c>
      <c r="I468" s="1" t="s">
        <v>50</v>
      </c>
      <c r="J468" t="s">
        <v>1042</v>
      </c>
      <c r="K468" s="5">
        <v>1</v>
      </c>
      <c r="L468">
        <v>61.442847364818597</v>
      </c>
      <c r="M468" s="1">
        <v>42171</v>
      </c>
      <c r="N468" t="s">
        <v>40</v>
      </c>
      <c r="O468" t="s">
        <v>51</v>
      </c>
      <c r="P468" t="s">
        <v>51</v>
      </c>
      <c r="Q468" t="s">
        <v>40</v>
      </c>
      <c r="R468" t="s">
        <v>40</v>
      </c>
      <c r="T468">
        <v>31.854900167657402</v>
      </c>
      <c r="U468" t="s">
        <v>61</v>
      </c>
      <c r="V468" t="s">
        <v>119</v>
      </c>
      <c r="X468" t="s">
        <v>119</v>
      </c>
      <c r="Y468" s="1">
        <v>44718</v>
      </c>
      <c r="Z468">
        <v>13</v>
      </c>
      <c r="AA468" t="s">
        <v>78</v>
      </c>
      <c r="AB468">
        <v>11.755000000000001</v>
      </c>
      <c r="AC468">
        <v>11.755000000000001</v>
      </c>
      <c r="AD468" s="1">
        <v>44760</v>
      </c>
      <c r="AE468">
        <v>13</v>
      </c>
      <c r="AF468" t="s">
        <v>357</v>
      </c>
      <c r="AG468">
        <v>4</v>
      </c>
      <c r="AH468" t="s">
        <v>78</v>
      </c>
      <c r="AI468">
        <v>1.92</v>
      </c>
      <c r="AJ468" s="1">
        <v>44781</v>
      </c>
      <c r="AW468" t="s">
        <v>40</v>
      </c>
      <c r="AX468" t="s">
        <v>40</v>
      </c>
      <c r="AY468" t="s">
        <v>40</v>
      </c>
      <c r="AZ468" t="s">
        <v>40</v>
      </c>
      <c r="BA468" t="s">
        <v>40</v>
      </c>
      <c r="BB468" t="s">
        <v>40</v>
      </c>
      <c r="BC468" t="s">
        <v>40</v>
      </c>
      <c r="BD468" s="1" t="s">
        <v>40</v>
      </c>
      <c r="BE468" s="1" t="s">
        <v>40</v>
      </c>
      <c r="BF468" s="1" t="s">
        <v>40</v>
      </c>
      <c r="BG468" s="1" t="s">
        <v>40</v>
      </c>
      <c r="BH468" t="s">
        <v>40</v>
      </c>
      <c r="BI468" s="1" t="s">
        <v>1120</v>
      </c>
      <c r="BL468">
        <v>1</v>
      </c>
      <c r="BQ468">
        <v>0</v>
      </c>
      <c r="BR468">
        <v>35.299999999999997</v>
      </c>
    </row>
    <row r="469" spans="1:70" x14ac:dyDescent="0.25">
      <c r="A469" t="s">
        <v>916</v>
      </c>
      <c r="C469">
        <v>30564</v>
      </c>
      <c r="D469">
        <v>1</v>
      </c>
      <c r="E469" s="5">
        <v>1</v>
      </c>
      <c r="F469" s="1">
        <v>44673</v>
      </c>
      <c r="G469" t="s">
        <v>35</v>
      </c>
      <c r="H469" t="s">
        <v>49</v>
      </c>
      <c r="I469" s="1" t="s">
        <v>50</v>
      </c>
      <c r="J469" t="s">
        <v>1042</v>
      </c>
      <c r="K469" s="5">
        <v>1</v>
      </c>
      <c r="L469">
        <v>32.169746748802197</v>
      </c>
      <c r="M469" s="1">
        <v>42172</v>
      </c>
      <c r="N469" t="s">
        <v>40</v>
      </c>
      <c r="O469" t="s">
        <v>51</v>
      </c>
      <c r="P469" t="s">
        <v>51</v>
      </c>
      <c r="Q469" t="s">
        <v>40</v>
      </c>
      <c r="R469" t="s">
        <v>40</v>
      </c>
      <c r="T469">
        <v>32.006088767825702</v>
      </c>
      <c r="U469" t="s">
        <v>61</v>
      </c>
      <c r="V469" t="s">
        <v>175</v>
      </c>
      <c r="X469" t="s">
        <v>175</v>
      </c>
      <c r="Y469" s="1">
        <v>44718</v>
      </c>
      <c r="Z469">
        <v>13</v>
      </c>
      <c r="AA469" t="s">
        <v>78</v>
      </c>
      <c r="AB469">
        <v>2.016</v>
      </c>
      <c r="AC469">
        <v>2.016</v>
      </c>
      <c r="AD469" s="1">
        <v>44760</v>
      </c>
      <c r="AE469">
        <v>13</v>
      </c>
      <c r="AF469" t="s">
        <v>65</v>
      </c>
      <c r="AG469">
        <v>4</v>
      </c>
      <c r="AH469" t="s">
        <v>78</v>
      </c>
      <c r="AI469">
        <v>1.44</v>
      </c>
      <c r="AJ469" s="1">
        <v>44781</v>
      </c>
      <c r="AW469" t="s">
        <v>40</v>
      </c>
      <c r="AX469" t="s">
        <v>40</v>
      </c>
      <c r="AY469" t="s">
        <v>40</v>
      </c>
      <c r="AZ469" t="s">
        <v>40</v>
      </c>
      <c r="BA469" t="s">
        <v>40</v>
      </c>
      <c r="BB469" t="s">
        <v>40</v>
      </c>
      <c r="BC469" t="s">
        <v>40</v>
      </c>
      <c r="BD469" s="1" t="s">
        <v>40</v>
      </c>
      <c r="BE469" s="1" t="s">
        <v>40</v>
      </c>
      <c r="BF469" s="1" t="s">
        <v>40</v>
      </c>
      <c r="BG469" s="1" t="s">
        <v>40</v>
      </c>
      <c r="BH469" t="s">
        <v>40</v>
      </c>
      <c r="BI469" s="1" t="s">
        <v>1120</v>
      </c>
      <c r="BL469">
        <v>1</v>
      </c>
      <c r="BQ469">
        <v>0</v>
      </c>
      <c r="BR469">
        <v>10.4</v>
      </c>
    </row>
    <row r="470" spans="1:70" x14ac:dyDescent="0.25">
      <c r="A470" t="s">
        <v>917</v>
      </c>
      <c r="C470">
        <v>30806</v>
      </c>
      <c r="D470">
        <v>1</v>
      </c>
      <c r="E470" s="5">
        <v>1</v>
      </c>
      <c r="F470" s="1">
        <v>44673</v>
      </c>
      <c r="G470" t="s">
        <v>35</v>
      </c>
      <c r="H470" s="1" t="s">
        <v>35</v>
      </c>
      <c r="I470" s="1" t="s">
        <v>75</v>
      </c>
      <c r="J470" t="s">
        <v>1042</v>
      </c>
      <c r="K470" s="5">
        <v>1</v>
      </c>
      <c r="L470">
        <v>54.784394250513301</v>
      </c>
      <c r="M470" s="1">
        <v>42541</v>
      </c>
      <c r="N470" t="s">
        <v>40</v>
      </c>
      <c r="O470" t="s">
        <v>40</v>
      </c>
      <c r="Q470" t="s">
        <v>40</v>
      </c>
      <c r="R470" t="s">
        <v>40</v>
      </c>
      <c r="T470">
        <v>25.024766398603902</v>
      </c>
      <c r="U470" t="s">
        <v>1215</v>
      </c>
      <c r="V470" t="s">
        <v>119</v>
      </c>
      <c r="X470" t="s">
        <v>119</v>
      </c>
      <c r="Y470" s="1">
        <v>44718</v>
      </c>
      <c r="Z470">
        <v>13</v>
      </c>
      <c r="AA470" t="s">
        <v>78</v>
      </c>
      <c r="AB470">
        <v>0.65249999999999997</v>
      </c>
      <c r="AC470">
        <v>0.65249999999999997</v>
      </c>
      <c r="AD470" s="1">
        <v>44760</v>
      </c>
      <c r="AE470">
        <v>13</v>
      </c>
      <c r="AF470" t="s">
        <v>68</v>
      </c>
      <c r="AG470">
        <v>4</v>
      </c>
      <c r="AH470" t="s">
        <v>78</v>
      </c>
      <c r="AI470">
        <v>0.79</v>
      </c>
      <c r="AJ470" s="1">
        <v>44781</v>
      </c>
      <c r="AW470" t="s">
        <v>40</v>
      </c>
      <c r="AX470" t="s">
        <v>40</v>
      </c>
      <c r="AY470" t="s">
        <v>40</v>
      </c>
      <c r="AZ470" t="s">
        <v>40</v>
      </c>
      <c r="BA470" t="s">
        <v>40</v>
      </c>
      <c r="BB470" t="s">
        <v>40</v>
      </c>
      <c r="BC470" t="s">
        <v>40</v>
      </c>
      <c r="BD470" s="1" t="s">
        <v>40</v>
      </c>
      <c r="BE470" s="1" t="s">
        <v>40</v>
      </c>
      <c r="BF470" s="1" t="s">
        <v>40</v>
      </c>
      <c r="BG470" s="1" t="s">
        <v>40</v>
      </c>
      <c r="BH470" t="s">
        <v>40</v>
      </c>
      <c r="BI470" s="1" t="s">
        <v>1120</v>
      </c>
      <c r="BL470">
        <v>1</v>
      </c>
      <c r="BQ470">
        <v>1</v>
      </c>
      <c r="BR470">
        <v>7</v>
      </c>
    </row>
    <row r="471" spans="1:70" x14ac:dyDescent="0.25">
      <c r="A471" t="s">
        <v>918</v>
      </c>
      <c r="C471">
        <v>30697</v>
      </c>
      <c r="D471">
        <v>1</v>
      </c>
      <c r="E471" s="5">
        <v>1</v>
      </c>
      <c r="F471" s="1">
        <v>44673</v>
      </c>
      <c r="G471" t="s">
        <v>35</v>
      </c>
      <c r="H471" s="1" t="s">
        <v>35</v>
      </c>
      <c r="I471" s="1" t="s">
        <v>75</v>
      </c>
      <c r="J471" t="s">
        <v>1042</v>
      </c>
      <c r="K471" s="5">
        <v>2</v>
      </c>
      <c r="L471">
        <v>52.008213552361397</v>
      </c>
      <c r="M471" s="1">
        <v>42521</v>
      </c>
      <c r="N471" t="s">
        <v>40</v>
      </c>
      <c r="O471" t="s">
        <v>40</v>
      </c>
      <c r="Q471" t="s">
        <v>40</v>
      </c>
      <c r="R471" t="s">
        <v>40</v>
      </c>
      <c r="T471">
        <v>26.346025079133199</v>
      </c>
      <c r="U471" t="s">
        <v>1215</v>
      </c>
      <c r="V471" t="s">
        <v>119</v>
      </c>
      <c r="X471" t="s">
        <v>119</v>
      </c>
      <c r="Y471" s="1">
        <v>44718</v>
      </c>
      <c r="Z471">
        <v>13</v>
      </c>
      <c r="AA471" t="s">
        <v>78</v>
      </c>
      <c r="AB471">
        <v>1.6379999999999999</v>
      </c>
      <c r="AC471">
        <v>1.6379999999999999</v>
      </c>
      <c r="AD471" s="1">
        <v>44760</v>
      </c>
      <c r="AE471">
        <v>13</v>
      </c>
      <c r="AF471" t="s">
        <v>82</v>
      </c>
      <c r="AG471">
        <v>4</v>
      </c>
      <c r="AH471" t="s">
        <v>78</v>
      </c>
      <c r="AI471">
        <v>1.24</v>
      </c>
      <c r="AJ471" s="1">
        <v>44781</v>
      </c>
      <c r="AW471" t="s">
        <v>40</v>
      </c>
      <c r="AX471" t="s">
        <v>40</v>
      </c>
      <c r="AY471" t="s">
        <v>40</v>
      </c>
      <c r="AZ471" t="s">
        <v>40</v>
      </c>
      <c r="BA471" t="s">
        <v>40</v>
      </c>
      <c r="BB471" t="s">
        <v>40</v>
      </c>
      <c r="BC471" t="s">
        <v>40</v>
      </c>
      <c r="BD471" s="1" t="s">
        <v>40</v>
      </c>
      <c r="BE471" s="1" t="s">
        <v>40</v>
      </c>
      <c r="BF471" s="1" t="s">
        <v>40</v>
      </c>
      <c r="BG471" s="1" t="s">
        <v>40</v>
      </c>
      <c r="BH471" t="s">
        <v>40</v>
      </c>
      <c r="BI471" s="1" t="s">
        <v>1120</v>
      </c>
      <c r="BL471">
        <v>1</v>
      </c>
      <c r="BQ471">
        <v>1</v>
      </c>
      <c r="BR471">
        <v>4.8</v>
      </c>
    </row>
    <row r="472" spans="1:70" x14ac:dyDescent="0.25">
      <c r="A472" t="s">
        <v>919</v>
      </c>
      <c r="C472">
        <v>12061</v>
      </c>
      <c r="D472">
        <v>1</v>
      </c>
      <c r="E472" s="5">
        <v>1</v>
      </c>
      <c r="F472" s="1">
        <v>44673</v>
      </c>
      <c r="G472" t="s">
        <v>35</v>
      </c>
      <c r="H472" t="s">
        <v>49</v>
      </c>
      <c r="I472" s="1" t="s">
        <v>50</v>
      </c>
      <c r="J472" t="s">
        <v>1042</v>
      </c>
      <c r="K472" s="5">
        <v>1</v>
      </c>
      <c r="L472">
        <v>60.960985626283403</v>
      </c>
      <c r="M472" s="1">
        <v>42506</v>
      </c>
      <c r="N472" t="s">
        <v>40</v>
      </c>
      <c r="O472" t="s">
        <v>51</v>
      </c>
      <c r="P472" t="s">
        <v>51</v>
      </c>
      <c r="Q472" t="s">
        <v>40</v>
      </c>
      <c r="R472" t="s">
        <v>40</v>
      </c>
      <c r="T472">
        <v>19.8076514444619</v>
      </c>
      <c r="U472" t="s">
        <v>1215</v>
      </c>
      <c r="V472" t="s">
        <v>119</v>
      </c>
      <c r="X472" t="s">
        <v>119</v>
      </c>
      <c r="Y472" s="1">
        <v>44718</v>
      </c>
      <c r="Z472">
        <v>13</v>
      </c>
      <c r="AA472" t="s">
        <v>78</v>
      </c>
      <c r="AB472">
        <v>2.9864999999999999</v>
      </c>
      <c r="AC472">
        <v>2.9864999999999999</v>
      </c>
      <c r="AD472" s="1">
        <v>44760</v>
      </c>
      <c r="AE472">
        <v>13</v>
      </c>
      <c r="AF472" t="s">
        <v>1164</v>
      </c>
      <c r="AG472">
        <v>4</v>
      </c>
      <c r="AH472" t="s">
        <v>78</v>
      </c>
      <c r="AI472">
        <v>1.87</v>
      </c>
      <c r="AJ472" s="1">
        <v>44781</v>
      </c>
      <c r="AW472" t="s">
        <v>40</v>
      </c>
      <c r="AX472" t="s">
        <v>40</v>
      </c>
      <c r="AY472" t="s">
        <v>40</v>
      </c>
      <c r="AZ472" t="s">
        <v>40</v>
      </c>
      <c r="BA472" t="s">
        <v>40</v>
      </c>
      <c r="BB472" t="s">
        <v>40</v>
      </c>
      <c r="BC472" t="s">
        <v>40</v>
      </c>
      <c r="BD472" s="1" t="s">
        <v>40</v>
      </c>
      <c r="BE472" s="1" t="s">
        <v>40</v>
      </c>
      <c r="BF472" s="1" t="s">
        <v>40</v>
      </c>
      <c r="BG472" s="1" t="s">
        <v>40</v>
      </c>
      <c r="BH472" t="s">
        <v>40</v>
      </c>
      <c r="BI472" s="1" t="s">
        <v>1120</v>
      </c>
      <c r="BL472">
        <v>1</v>
      </c>
      <c r="BQ472">
        <v>1</v>
      </c>
      <c r="BR472">
        <v>10.9</v>
      </c>
    </row>
    <row r="473" spans="1:70" x14ac:dyDescent="0.25">
      <c r="A473" t="s">
        <v>920</v>
      </c>
      <c r="C473">
        <v>70420</v>
      </c>
      <c r="D473">
        <v>1</v>
      </c>
      <c r="E473" s="5">
        <v>1</v>
      </c>
      <c r="F473" s="1">
        <v>44673</v>
      </c>
      <c r="G473" t="s">
        <v>35</v>
      </c>
      <c r="H473" s="1" t="s">
        <v>35</v>
      </c>
      <c r="I473" s="1" t="s">
        <v>75</v>
      </c>
      <c r="J473" t="s">
        <v>1042</v>
      </c>
      <c r="K473" s="5">
        <v>1</v>
      </c>
      <c r="L473">
        <v>57.300479123887698</v>
      </c>
      <c r="M473" s="1">
        <v>42802</v>
      </c>
      <c r="N473" t="s">
        <v>40</v>
      </c>
      <c r="O473" t="s">
        <v>40</v>
      </c>
      <c r="Q473" t="s">
        <v>40</v>
      </c>
      <c r="R473" t="s">
        <v>40</v>
      </c>
      <c r="T473">
        <v>21.002496388731998</v>
      </c>
      <c r="U473" t="s">
        <v>61</v>
      </c>
      <c r="V473" t="s">
        <v>119</v>
      </c>
      <c r="X473" t="s">
        <v>119</v>
      </c>
      <c r="Y473" s="1">
        <v>44718</v>
      </c>
      <c r="Z473">
        <v>13</v>
      </c>
      <c r="AA473" t="s">
        <v>78</v>
      </c>
      <c r="AB473">
        <v>5.2344999999999997</v>
      </c>
      <c r="AC473">
        <v>5.2344999999999997</v>
      </c>
      <c r="AD473" s="1">
        <v>44760</v>
      </c>
      <c r="AE473">
        <v>13</v>
      </c>
      <c r="AF473" t="s">
        <v>1165</v>
      </c>
      <c r="AG473">
        <v>4</v>
      </c>
      <c r="AH473" t="s">
        <v>78</v>
      </c>
      <c r="AI473">
        <v>2.14</v>
      </c>
      <c r="AJ473" s="1">
        <v>44781</v>
      </c>
      <c r="AW473" t="s">
        <v>40</v>
      </c>
      <c r="AX473" t="s">
        <v>40</v>
      </c>
      <c r="AY473" t="s">
        <v>40</v>
      </c>
      <c r="AZ473" t="s">
        <v>40</v>
      </c>
      <c r="BA473" t="s">
        <v>40</v>
      </c>
      <c r="BB473" t="s">
        <v>40</v>
      </c>
      <c r="BC473" t="s">
        <v>40</v>
      </c>
      <c r="BD473" s="1" t="s">
        <v>40</v>
      </c>
      <c r="BE473" s="1" t="s">
        <v>40</v>
      </c>
      <c r="BF473" s="1" t="s">
        <v>40</v>
      </c>
      <c r="BG473" s="1" t="s">
        <v>40</v>
      </c>
      <c r="BH473" t="s">
        <v>40</v>
      </c>
      <c r="BI473" s="1" t="s">
        <v>1120</v>
      </c>
      <c r="BL473">
        <v>1</v>
      </c>
      <c r="BQ473">
        <v>0</v>
      </c>
      <c r="BR473">
        <v>6.6</v>
      </c>
    </row>
    <row r="474" spans="1:70" x14ac:dyDescent="0.25">
      <c r="A474" t="s">
        <v>1027</v>
      </c>
      <c r="C474" t="s">
        <v>1028</v>
      </c>
      <c r="D474">
        <v>1</v>
      </c>
      <c r="E474" s="5">
        <v>2</v>
      </c>
      <c r="F474" s="1">
        <v>44720</v>
      </c>
      <c r="G474" t="s">
        <v>71</v>
      </c>
      <c r="H474" t="s">
        <v>36</v>
      </c>
      <c r="I474" s="1" t="s">
        <v>72</v>
      </c>
      <c r="J474" t="s">
        <v>73</v>
      </c>
      <c r="K474" s="5">
        <v>2</v>
      </c>
      <c r="L474">
        <v>68</v>
      </c>
      <c r="M474" s="1">
        <v>43719</v>
      </c>
      <c r="N474" t="s">
        <v>110</v>
      </c>
      <c r="O474" t="s">
        <v>102</v>
      </c>
      <c r="P474" t="s">
        <v>102</v>
      </c>
      <c r="Q474">
        <v>5.8</v>
      </c>
      <c r="R474" t="s">
        <v>40</v>
      </c>
      <c r="T474">
        <v>29.66</v>
      </c>
      <c r="U474" t="s">
        <v>123</v>
      </c>
      <c r="V474" t="s">
        <v>76</v>
      </c>
      <c r="X474" t="s">
        <v>76</v>
      </c>
      <c r="Y474" s="1">
        <v>44729</v>
      </c>
      <c r="Z474">
        <v>20</v>
      </c>
      <c r="AA474" t="s">
        <v>78</v>
      </c>
      <c r="AB474">
        <v>2.0605000000000002</v>
      </c>
      <c r="AC474">
        <v>4.1210000000000004</v>
      </c>
      <c r="AD474" s="1">
        <v>44771</v>
      </c>
      <c r="AE474">
        <v>18</v>
      </c>
      <c r="AF474">
        <v>53</v>
      </c>
      <c r="AG474">
        <v>4</v>
      </c>
      <c r="AH474" t="s">
        <v>78</v>
      </c>
      <c r="AI474">
        <v>2.5099999999999998</v>
      </c>
      <c r="AJ474" s="1">
        <v>44781</v>
      </c>
      <c r="AW474">
        <v>5.8</v>
      </c>
      <c r="AX474">
        <v>5.8</v>
      </c>
      <c r="AY474">
        <v>2</v>
      </c>
      <c r="AZ474">
        <v>5.2</v>
      </c>
      <c r="BA474">
        <v>5.3</v>
      </c>
      <c r="BB474" t="s">
        <v>71</v>
      </c>
      <c r="BC474" t="s">
        <v>71</v>
      </c>
      <c r="BD474" s="1">
        <v>43707</v>
      </c>
      <c r="BE474" s="1" t="s">
        <v>40</v>
      </c>
      <c r="BF474" s="1">
        <v>43861</v>
      </c>
      <c r="BG474" s="1" t="s">
        <v>49</v>
      </c>
      <c r="BH474">
        <v>0</v>
      </c>
      <c r="BI474" s="1" t="s">
        <v>1173</v>
      </c>
      <c r="BK474">
        <v>0</v>
      </c>
      <c r="BL474">
        <v>1</v>
      </c>
      <c r="BQ474" t="s">
        <v>1174</v>
      </c>
      <c r="BR474" t="s">
        <v>40</v>
      </c>
    </row>
    <row r="475" spans="1:70" x14ac:dyDescent="0.25">
      <c r="A475" t="s">
        <v>1029</v>
      </c>
      <c r="C475" t="s">
        <v>1030</v>
      </c>
      <c r="D475">
        <v>1</v>
      </c>
      <c r="E475" s="5">
        <v>2</v>
      </c>
      <c r="F475" s="1">
        <v>44720</v>
      </c>
      <c r="G475" t="s">
        <v>71</v>
      </c>
      <c r="H475" t="s">
        <v>49</v>
      </c>
      <c r="I475" s="1" t="s">
        <v>72</v>
      </c>
      <c r="J475" t="s">
        <v>73</v>
      </c>
      <c r="K475" s="5">
        <v>2</v>
      </c>
      <c r="L475">
        <v>67</v>
      </c>
      <c r="M475" s="1">
        <v>43901</v>
      </c>
      <c r="N475" t="s">
        <v>110</v>
      </c>
      <c r="O475" t="s">
        <v>102</v>
      </c>
      <c r="P475" t="s">
        <v>102</v>
      </c>
      <c r="Q475">
        <v>2430.1</v>
      </c>
      <c r="R475" t="s">
        <v>40</v>
      </c>
      <c r="T475">
        <v>24.2</v>
      </c>
      <c r="U475" t="s">
        <v>41</v>
      </c>
      <c r="V475" t="s">
        <v>76</v>
      </c>
      <c r="X475" t="s">
        <v>76</v>
      </c>
      <c r="Y475" s="1">
        <v>44729</v>
      </c>
      <c r="Z475">
        <v>20</v>
      </c>
      <c r="AA475" t="s">
        <v>78</v>
      </c>
      <c r="AB475">
        <v>16.638250000000003</v>
      </c>
      <c r="AC475">
        <v>15</v>
      </c>
      <c r="AD475" s="1">
        <v>44771</v>
      </c>
      <c r="AE475">
        <v>18</v>
      </c>
      <c r="AF475">
        <v>54</v>
      </c>
      <c r="AG475">
        <v>4</v>
      </c>
      <c r="AH475" t="s">
        <v>78</v>
      </c>
      <c r="AI475">
        <v>2.0750000000000002</v>
      </c>
      <c r="AJ475" s="1">
        <v>44781</v>
      </c>
      <c r="AW475">
        <v>2430.1</v>
      </c>
      <c r="AX475">
        <v>2430.1</v>
      </c>
      <c r="AY475">
        <v>1</v>
      </c>
      <c r="AZ475">
        <v>12.9</v>
      </c>
      <c r="BA475">
        <v>13.8</v>
      </c>
      <c r="BB475" t="s">
        <v>71</v>
      </c>
      <c r="BC475" t="s">
        <v>35</v>
      </c>
      <c r="BD475" s="1">
        <v>43889</v>
      </c>
      <c r="BE475" s="1" t="s">
        <v>40</v>
      </c>
      <c r="BF475" s="1">
        <v>44037</v>
      </c>
      <c r="BG475" s="1" t="s">
        <v>71</v>
      </c>
      <c r="BH475">
        <v>0</v>
      </c>
      <c r="BI475" s="1" t="s">
        <v>1173</v>
      </c>
      <c r="BK475">
        <v>0</v>
      </c>
      <c r="BL475">
        <v>1</v>
      </c>
      <c r="BQ475" t="s">
        <v>1174</v>
      </c>
      <c r="BR475" t="s">
        <v>40</v>
      </c>
    </row>
    <row r="476" spans="1:70" x14ac:dyDescent="0.25">
      <c r="A476" t="s">
        <v>1031</v>
      </c>
      <c r="C476" t="s">
        <v>1032</v>
      </c>
      <c r="D476">
        <v>1</v>
      </c>
      <c r="E476" s="5">
        <v>3</v>
      </c>
      <c r="F476" s="1">
        <v>44720</v>
      </c>
      <c r="G476" t="s">
        <v>71</v>
      </c>
      <c r="H476" t="s">
        <v>49</v>
      </c>
      <c r="I476" s="1" t="s">
        <v>72</v>
      </c>
      <c r="J476" t="s">
        <v>73</v>
      </c>
      <c r="K476" s="5">
        <v>2</v>
      </c>
      <c r="L476">
        <v>64</v>
      </c>
      <c r="M476" s="1">
        <v>44328</v>
      </c>
      <c r="N476" t="s">
        <v>74</v>
      </c>
      <c r="O476" t="s">
        <v>102</v>
      </c>
      <c r="P476" t="s">
        <v>102</v>
      </c>
      <c r="Q476">
        <v>1582.8</v>
      </c>
      <c r="R476" t="s">
        <v>40</v>
      </c>
      <c r="T476">
        <v>24.9</v>
      </c>
      <c r="U476" t="s">
        <v>61</v>
      </c>
      <c r="V476" t="s">
        <v>119</v>
      </c>
      <c r="X476" t="s">
        <v>119</v>
      </c>
      <c r="Y476" s="1">
        <v>44729</v>
      </c>
      <c r="Z476">
        <v>20</v>
      </c>
      <c r="AA476" t="s">
        <v>78</v>
      </c>
      <c r="AB476">
        <v>19.708749999999998</v>
      </c>
      <c r="AC476">
        <v>15</v>
      </c>
      <c r="AD476" s="1">
        <v>44771</v>
      </c>
      <c r="AE476">
        <v>18</v>
      </c>
      <c r="AF476">
        <v>55</v>
      </c>
      <c r="AG476">
        <v>4</v>
      </c>
      <c r="AH476" t="s">
        <v>78</v>
      </c>
      <c r="AI476">
        <v>2.3250000000000002</v>
      </c>
      <c r="AJ476" s="1">
        <v>44781</v>
      </c>
      <c r="AW476">
        <v>1582.8</v>
      </c>
      <c r="AX476">
        <v>1582.8</v>
      </c>
      <c r="AY476">
        <v>1</v>
      </c>
      <c r="AZ476">
        <v>3.3</v>
      </c>
      <c r="BA476">
        <v>3</v>
      </c>
      <c r="BB476" t="s">
        <v>35</v>
      </c>
      <c r="BC476" t="s">
        <v>35</v>
      </c>
      <c r="BD476" s="1">
        <v>44088</v>
      </c>
      <c r="BE476" s="1" t="s">
        <v>40</v>
      </c>
      <c r="BF476" s="1">
        <v>44728</v>
      </c>
      <c r="BG476" s="1" t="s">
        <v>35</v>
      </c>
      <c r="BH476">
        <v>0</v>
      </c>
      <c r="BI476" s="1">
        <v>44223</v>
      </c>
      <c r="BK476">
        <v>1</v>
      </c>
      <c r="BL476">
        <v>1</v>
      </c>
      <c r="BQ476" t="s">
        <v>1174</v>
      </c>
      <c r="BR476" t="s">
        <v>40</v>
      </c>
    </row>
    <row r="477" spans="1:70" x14ac:dyDescent="0.25">
      <c r="A477" t="s">
        <v>1033</v>
      </c>
      <c r="C477" t="s">
        <v>1034</v>
      </c>
      <c r="D477">
        <v>1</v>
      </c>
      <c r="E477" s="5">
        <v>3</v>
      </c>
      <c r="F477" s="1">
        <v>44720</v>
      </c>
      <c r="G477" t="s">
        <v>71</v>
      </c>
      <c r="H477" t="s">
        <v>49</v>
      </c>
      <c r="I477" s="1" t="s">
        <v>72</v>
      </c>
      <c r="J477" t="s">
        <v>73</v>
      </c>
      <c r="K477" s="5">
        <v>2</v>
      </c>
      <c r="L477">
        <v>44</v>
      </c>
      <c r="M477" s="1">
        <v>44328</v>
      </c>
      <c r="N477" t="s">
        <v>110</v>
      </c>
      <c r="O477" t="s">
        <v>102</v>
      </c>
      <c r="P477" t="s">
        <v>102</v>
      </c>
      <c r="Q477">
        <v>2345.6999999999998</v>
      </c>
      <c r="R477" t="s">
        <v>40</v>
      </c>
      <c r="T477">
        <v>28.24</v>
      </c>
      <c r="U477" t="s">
        <v>1210</v>
      </c>
      <c r="V477" t="s">
        <v>1114</v>
      </c>
      <c r="X477" t="s">
        <v>1114</v>
      </c>
      <c r="Y477" s="1">
        <v>44729</v>
      </c>
      <c r="Z477">
        <v>20</v>
      </c>
      <c r="AA477" t="s">
        <v>78</v>
      </c>
      <c r="AB477">
        <v>102.22450000000001</v>
      </c>
      <c r="AC477">
        <v>15</v>
      </c>
      <c r="AD477" s="1">
        <v>44771</v>
      </c>
      <c r="AE477">
        <v>18</v>
      </c>
      <c r="AF477">
        <v>56</v>
      </c>
      <c r="AG477">
        <v>4</v>
      </c>
      <c r="AH477" t="s">
        <v>78</v>
      </c>
      <c r="AI477">
        <v>3.42</v>
      </c>
      <c r="AJ477" s="1">
        <v>44781</v>
      </c>
      <c r="AW477">
        <v>2345.6999999999998</v>
      </c>
      <c r="AX477">
        <v>2345.6999999999998</v>
      </c>
      <c r="AY477">
        <v>10</v>
      </c>
      <c r="AZ477">
        <v>13.3</v>
      </c>
      <c r="BA477">
        <v>12.2</v>
      </c>
      <c r="BB477" t="s">
        <v>71</v>
      </c>
      <c r="BC477" t="s">
        <v>35</v>
      </c>
      <c r="BD477" s="1">
        <v>44326</v>
      </c>
      <c r="BE477" s="1" t="s">
        <v>40</v>
      </c>
      <c r="BF477" s="1">
        <v>44455</v>
      </c>
      <c r="BG477" s="1" t="s">
        <v>175</v>
      </c>
      <c r="BH477">
        <v>0</v>
      </c>
      <c r="BI477" s="1" t="s">
        <v>1173</v>
      </c>
      <c r="BK477">
        <v>0</v>
      </c>
      <c r="BL477">
        <v>1</v>
      </c>
      <c r="BQ477" t="s">
        <v>1174</v>
      </c>
      <c r="BR477" t="s">
        <v>40</v>
      </c>
    </row>
    <row r="478" spans="1:70" x14ac:dyDescent="0.25">
      <c r="A478" t="s">
        <v>145</v>
      </c>
      <c r="B478">
        <v>0.28467019221677398</v>
      </c>
      <c r="C478" t="s">
        <v>146</v>
      </c>
      <c r="D478">
        <v>1</v>
      </c>
      <c r="E478">
        <v>5.6</v>
      </c>
      <c r="F478" s="1">
        <v>44435</v>
      </c>
      <c r="G478" t="s">
        <v>71</v>
      </c>
      <c r="H478" t="s">
        <v>49</v>
      </c>
      <c r="I478" t="s">
        <v>72</v>
      </c>
      <c r="J478" t="s">
        <v>73</v>
      </c>
      <c r="K478">
        <v>2</v>
      </c>
      <c r="L478">
        <v>72</v>
      </c>
      <c r="M478" s="1">
        <v>44350</v>
      </c>
      <c r="N478" t="s">
        <v>74</v>
      </c>
      <c r="O478">
        <v>5</v>
      </c>
      <c r="P478" t="s">
        <v>102</v>
      </c>
      <c r="Q478">
        <v>199.9</v>
      </c>
      <c r="R478" t="s">
        <v>40</v>
      </c>
      <c r="T478">
        <v>29.4</v>
      </c>
      <c r="U478" t="s">
        <v>147</v>
      </c>
      <c r="V478" t="s">
        <v>76</v>
      </c>
      <c r="X478" t="s">
        <v>76</v>
      </c>
      <c r="Y478" s="1">
        <v>44456</v>
      </c>
      <c r="Z478">
        <v>3</v>
      </c>
      <c r="AA478" t="s">
        <v>78</v>
      </c>
      <c r="AB478">
        <v>15.90205357</v>
      </c>
      <c r="AC478">
        <v>15</v>
      </c>
      <c r="AD478" s="1">
        <v>44473</v>
      </c>
      <c r="AE478">
        <v>2</v>
      </c>
      <c r="AF478" t="s">
        <v>148</v>
      </c>
      <c r="AG478">
        <v>4</v>
      </c>
      <c r="AH478" t="s">
        <v>44</v>
      </c>
      <c r="AI478">
        <v>1.83</v>
      </c>
      <c r="AJ478" s="1">
        <v>44510</v>
      </c>
      <c r="AK478">
        <v>12319484090</v>
      </c>
      <c r="AL478">
        <v>121975090</v>
      </c>
      <c r="AM478">
        <v>2.2000000000000001E-3</v>
      </c>
      <c r="AN478">
        <v>42.59</v>
      </c>
      <c r="AO478">
        <v>97.77</v>
      </c>
      <c r="AP478">
        <v>94.11</v>
      </c>
      <c r="AQ478" t="s">
        <v>74</v>
      </c>
      <c r="AR478" t="s">
        <v>1055</v>
      </c>
      <c r="AS478">
        <v>-0.40016432786440198</v>
      </c>
      <c r="AT478" t="s">
        <v>71</v>
      </c>
      <c r="AU478" t="s">
        <v>71</v>
      </c>
      <c r="AV478">
        <v>2</v>
      </c>
      <c r="AW478">
        <v>199.9</v>
      </c>
      <c r="AX478">
        <v>199.9</v>
      </c>
      <c r="AY478">
        <v>5</v>
      </c>
      <c r="AZ478">
        <v>4.5999999999999996</v>
      </c>
      <c r="BA478">
        <v>3.6</v>
      </c>
      <c r="BB478" t="s">
        <v>39</v>
      </c>
      <c r="BC478" t="s">
        <v>39</v>
      </c>
      <c r="BD478" s="1">
        <v>44331</v>
      </c>
      <c r="BE478" s="1"/>
      <c r="BF478" s="1">
        <v>44447</v>
      </c>
      <c r="BG478" s="1" t="s">
        <v>39</v>
      </c>
      <c r="BH478">
        <v>0</v>
      </c>
      <c r="BI478" s="1" t="s">
        <v>1172</v>
      </c>
      <c r="BK478">
        <v>0</v>
      </c>
      <c r="BL478">
        <v>1</v>
      </c>
      <c r="BQ478" t="s">
        <v>1174</v>
      </c>
      <c r="BR478" t="s">
        <v>40</v>
      </c>
    </row>
    <row r="479" spans="1:70" x14ac:dyDescent="0.25">
      <c r="A479" t="s">
        <v>1035</v>
      </c>
      <c r="C479" t="s">
        <v>1036</v>
      </c>
      <c r="D479">
        <v>1</v>
      </c>
      <c r="E479" s="5">
        <v>3</v>
      </c>
      <c r="F479" s="1">
        <v>44720</v>
      </c>
      <c r="G479" t="s">
        <v>71</v>
      </c>
      <c r="H479" t="s">
        <v>49</v>
      </c>
      <c r="I479" s="1" t="s">
        <v>72</v>
      </c>
      <c r="J479" t="s">
        <v>73</v>
      </c>
      <c r="K479" s="5">
        <v>2</v>
      </c>
      <c r="L479">
        <v>61</v>
      </c>
      <c r="M479" s="1">
        <v>44420</v>
      </c>
      <c r="N479" t="s">
        <v>110</v>
      </c>
      <c r="O479" t="s">
        <v>74</v>
      </c>
      <c r="P479" t="s">
        <v>74</v>
      </c>
      <c r="Q479">
        <v>12025</v>
      </c>
      <c r="R479" t="s">
        <v>40</v>
      </c>
      <c r="T479">
        <v>19.11</v>
      </c>
      <c r="U479" t="s">
        <v>61</v>
      </c>
      <c r="V479" t="s">
        <v>76</v>
      </c>
      <c r="X479" t="s">
        <v>76</v>
      </c>
      <c r="Y479" s="1">
        <v>44729</v>
      </c>
      <c r="Z479">
        <v>20</v>
      </c>
      <c r="AA479" t="s">
        <v>78</v>
      </c>
      <c r="AB479">
        <v>11.121</v>
      </c>
      <c r="AC479">
        <v>15</v>
      </c>
      <c r="AD479" s="1">
        <v>44771</v>
      </c>
      <c r="AE479">
        <v>18</v>
      </c>
      <c r="AF479">
        <v>57</v>
      </c>
      <c r="AG479">
        <v>4</v>
      </c>
      <c r="AH479" t="s">
        <v>78</v>
      </c>
      <c r="AI479">
        <v>10.944999999999999</v>
      </c>
      <c r="AJ479" s="1">
        <v>44781</v>
      </c>
      <c r="AW479">
        <v>12025</v>
      </c>
      <c r="AX479">
        <v>12025</v>
      </c>
      <c r="AY479">
        <v>10</v>
      </c>
      <c r="AZ479">
        <v>7.2</v>
      </c>
      <c r="BA479">
        <v>5.4</v>
      </c>
      <c r="BB479" t="s">
        <v>71</v>
      </c>
      <c r="BC479" t="s">
        <v>35</v>
      </c>
      <c r="BD479" s="1">
        <v>44398</v>
      </c>
      <c r="BE479" s="1" t="s">
        <v>40</v>
      </c>
      <c r="BF479" s="1">
        <v>44446</v>
      </c>
      <c r="BG479" s="1" t="s">
        <v>71</v>
      </c>
      <c r="BH479">
        <v>0</v>
      </c>
      <c r="BI479" s="1" t="s">
        <v>1173</v>
      </c>
      <c r="BK479">
        <v>0</v>
      </c>
      <c r="BL479">
        <v>1</v>
      </c>
      <c r="BQ479" t="s">
        <v>1174</v>
      </c>
      <c r="BR479" t="s">
        <v>40</v>
      </c>
    </row>
    <row r="480" spans="1:70" x14ac:dyDescent="0.25">
      <c r="A480" t="s">
        <v>149</v>
      </c>
      <c r="B480">
        <v>1</v>
      </c>
      <c r="C480" t="s">
        <v>150</v>
      </c>
      <c r="D480">
        <v>1</v>
      </c>
      <c r="E480">
        <v>5.4</v>
      </c>
      <c r="F480" s="1">
        <v>44435</v>
      </c>
      <c r="G480" t="s">
        <v>71</v>
      </c>
      <c r="H480" t="s">
        <v>49</v>
      </c>
      <c r="I480" t="s">
        <v>72</v>
      </c>
      <c r="J480" t="s">
        <v>73</v>
      </c>
      <c r="K480">
        <v>1</v>
      </c>
      <c r="L480">
        <v>67</v>
      </c>
      <c r="M480" s="1">
        <v>44379</v>
      </c>
      <c r="N480" t="s">
        <v>74</v>
      </c>
      <c r="O480">
        <v>8</v>
      </c>
      <c r="P480" t="s">
        <v>74</v>
      </c>
      <c r="Q480">
        <v>3503</v>
      </c>
      <c r="R480" t="s">
        <v>40</v>
      </c>
      <c r="T480">
        <v>39.770000000000003</v>
      </c>
      <c r="U480" t="s">
        <v>61</v>
      </c>
      <c r="V480" t="s">
        <v>119</v>
      </c>
      <c r="X480" t="s">
        <v>119</v>
      </c>
      <c r="Y480" s="1">
        <v>44456</v>
      </c>
      <c r="Z480">
        <v>3</v>
      </c>
      <c r="AA480" t="s">
        <v>78</v>
      </c>
      <c r="AB480">
        <v>232.57546300000001</v>
      </c>
      <c r="AC480">
        <v>15</v>
      </c>
      <c r="AD480" s="1">
        <v>44473</v>
      </c>
      <c r="AE480">
        <v>2</v>
      </c>
      <c r="AF480" t="s">
        <v>151</v>
      </c>
      <c r="AG480">
        <v>4</v>
      </c>
      <c r="AH480" t="s">
        <v>44</v>
      </c>
      <c r="AI480">
        <v>1.87</v>
      </c>
      <c r="AJ480" s="1">
        <v>44510</v>
      </c>
      <c r="AK480">
        <v>10120511282</v>
      </c>
      <c r="AL480">
        <v>100203082</v>
      </c>
      <c r="AM480">
        <v>2.0999999999999999E-3</v>
      </c>
      <c r="AN480">
        <v>42.53</v>
      </c>
      <c r="AO480">
        <v>96.8</v>
      </c>
      <c r="AP480">
        <v>92.57</v>
      </c>
      <c r="AQ480" t="s">
        <v>74</v>
      </c>
      <c r="AR480" t="s">
        <v>1056</v>
      </c>
      <c r="AS480">
        <v>7.5</v>
      </c>
      <c r="AT480" t="s">
        <v>71</v>
      </c>
      <c r="AU480" t="s">
        <v>71</v>
      </c>
      <c r="AV480">
        <v>1</v>
      </c>
      <c r="AW480">
        <v>3503</v>
      </c>
      <c r="AX480">
        <v>3503</v>
      </c>
      <c r="AY480">
        <v>1</v>
      </c>
      <c r="AZ480" t="s">
        <v>1072</v>
      </c>
      <c r="BA480">
        <v>0</v>
      </c>
      <c r="BB480" t="s">
        <v>112</v>
      </c>
      <c r="BC480" t="s">
        <v>1073</v>
      </c>
      <c r="BD480" s="1">
        <v>44376</v>
      </c>
      <c r="BE480" s="1"/>
      <c r="BF480" s="1">
        <v>44379</v>
      </c>
      <c r="BG480" s="1" t="s">
        <v>1074</v>
      </c>
      <c r="BH480">
        <v>0</v>
      </c>
      <c r="BI480" s="1">
        <v>44393</v>
      </c>
      <c r="BJ480" t="s">
        <v>1177</v>
      </c>
      <c r="BK480">
        <v>0</v>
      </c>
      <c r="BL480">
        <v>1</v>
      </c>
      <c r="BQ480" t="s">
        <v>1174</v>
      </c>
      <c r="BR480" t="s">
        <v>40</v>
      </c>
    </row>
    <row r="481" spans="1:70" x14ac:dyDescent="0.25">
      <c r="A481" t="s">
        <v>170</v>
      </c>
      <c r="B481">
        <v>0.98555898149619103</v>
      </c>
      <c r="C481" t="s">
        <v>171</v>
      </c>
      <c r="D481">
        <v>1</v>
      </c>
      <c r="E481">
        <v>3</v>
      </c>
      <c r="F481" s="1">
        <v>44435</v>
      </c>
      <c r="G481" t="s">
        <v>71</v>
      </c>
      <c r="H481" t="s">
        <v>49</v>
      </c>
      <c r="I481" t="s">
        <v>72</v>
      </c>
      <c r="J481" t="s">
        <v>73</v>
      </c>
      <c r="K481">
        <v>2</v>
      </c>
      <c r="L481">
        <v>54</v>
      </c>
      <c r="M481" s="1">
        <v>43305</v>
      </c>
      <c r="N481">
        <v>0</v>
      </c>
      <c r="O481">
        <v>5</v>
      </c>
      <c r="P481" t="s">
        <v>102</v>
      </c>
      <c r="Q481">
        <v>27.1</v>
      </c>
      <c r="R481" t="s">
        <v>40</v>
      </c>
      <c r="T481">
        <v>22.87</v>
      </c>
      <c r="U481" t="s">
        <v>61</v>
      </c>
      <c r="V481" t="s">
        <v>119</v>
      </c>
      <c r="X481" t="s">
        <v>119</v>
      </c>
      <c r="Y481" s="1">
        <v>44455</v>
      </c>
      <c r="Z481">
        <v>1</v>
      </c>
      <c r="AA481" t="s">
        <v>44</v>
      </c>
      <c r="AB481">
        <v>1.8986666670000001</v>
      </c>
      <c r="AC481">
        <v>5.7</v>
      </c>
      <c r="AD481" s="1">
        <v>44470</v>
      </c>
      <c r="AE481">
        <v>1</v>
      </c>
      <c r="AF481" t="s">
        <v>172</v>
      </c>
      <c r="AG481">
        <v>4</v>
      </c>
      <c r="AH481" t="s">
        <v>78</v>
      </c>
      <c r="AI481">
        <v>1.81</v>
      </c>
      <c r="AJ481" s="1">
        <v>44510</v>
      </c>
      <c r="AK481">
        <v>10507231798</v>
      </c>
      <c r="AL481">
        <v>104031998</v>
      </c>
      <c r="AM481">
        <v>2.2000000000000001E-3</v>
      </c>
      <c r="AN481">
        <v>42.74</v>
      </c>
      <c r="AO481">
        <v>97.72</v>
      </c>
      <c r="AP481">
        <v>94</v>
      </c>
      <c r="AQ481" t="s">
        <v>104</v>
      </c>
      <c r="AR481" t="s">
        <v>1055</v>
      </c>
      <c r="AS481">
        <v>1.834084795598</v>
      </c>
      <c r="AT481" t="s">
        <v>71</v>
      </c>
      <c r="AU481" t="s">
        <v>71</v>
      </c>
      <c r="AV481">
        <v>2</v>
      </c>
      <c r="AW481">
        <v>27.1</v>
      </c>
      <c r="AX481">
        <v>27.1</v>
      </c>
      <c r="AY481">
        <v>1</v>
      </c>
      <c r="AZ481">
        <v>1.2</v>
      </c>
      <c r="BA481">
        <v>0.8</v>
      </c>
      <c r="BB481" t="s">
        <v>39</v>
      </c>
      <c r="BC481" t="s">
        <v>39</v>
      </c>
      <c r="BD481" s="1">
        <v>43226</v>
      </c>
      <c r="BE481" s="1"/>
      <c r="BF481" s="1">
        <v>43305</v>
      </c>
      <c r="BG481" s="1" t="s">
        <v>39</v>
      </c>
      <c r="BH481">
        <v>0</v>
      </c>
      <c r="BI481" s="1" t="s">
        <v>1172</v>
      </c>
      <c r="BK481">
        <v>0</v>
      </c>
      <c r="BL481">
        <v>1</v>
      </c>
      <c r="BQ481" t="s">
        <v>1174</v>
      </c>
      <c r="BR481" t="s">
        <v>40</v>
      </c>
    </row>
    <row r="482" spans="1:70" x14ac:dyDescent="0.25">
      <c r="A482" t="s">
        <v>183</v>
      </c>
      <c r="B482">
        <v>0.99998001572058404</v>
      </c>
      <c r="C482" t="s">
        <v>184</v>
      </c>
      <c r="D482">
        <v>1</v>
      </c>
      <c r="E482">
        <v>3.8</v>
      </c>
      <c r="F482" s="1">
        <v>44448</v>
      </c>
      <c r="G482" t="s">
        <v>71</v>
      </c>
      <c r="H482" t="s">
        <v>49</v>
      </c>
      <c r="I482" t="s">
        <v>72</v>
      </c>
      <c r="J482" t="s">
        <v>73</v>
      </c>
      <c r="K482">
        <v>2</v>
      </c>
      <c r="L482">
        <v>64</v>
      </c>
      <c r="M482" s="1">
        <v>43543</v>
      </c>
      <c r="N482" t="s">
        <v>110</v>
      </c>
      <c r="O482">
        <v>5</v>
      </c>
      <c r="P482" t="s">
        <v>102</v>
      </c>
      <c r="Q482">
        <v>4.2</v>
      </c>
      <c r="R482" t="s">
        <v>40</v>
      </c>
      <c r="T482">
        <v>29.17</v>
      </c>
      <c r="U482" t="s">
        <v>61</v>
      </c>
      <c r="V482" t="s">
        <v>119</v>
      </c>
      <c r="X482" t="s">
        <v>119</v>
      </c>
      <c r="Y482" s="1">
        <v>44456</v>
      </c>
      <c r="Z482">
        <v>3</v>
      </c>
      <c r="AA482" t="s">
        <v>78</v>
      </c>
      <c r="AB482">
        <v>11.039868419999999</v>
      </c>
      <c r="AC482">
        <v>15</v>
      </c>
      <c r="AD482" s="1">
        <v>44475</v>
      </c>
      <c r="AE482">
        <v>4</v>
      </c>
      <c r="AF482" t="s">
        <v>185</v>
      </c>
      <c r="AG482">
        <v>4</v>
      </c>
      <c r="AH482" t="s">
        <v>44</v>
      </c>
      <c r="AI482">
        <v>6.13</v>
      </c>
      <c r="AJ482" s="1">
        <v>44510</v>
      </c>
      <c r="AK482">
        <v>9473444278</v>
      </c>
      <c r="AL482">
        <v>93796478</v>
      </c>
      <c r="AM482">
        <v>2.2000000000000001E-3</v>
      </c>
      <c r="AN482">
        <v>42.54</v>
      </c>
      <c r="AO482">
        <v>97.61</v>
      </c>
      <c r="AP482">
        <v>93.92</v>
      </c>
      <c r="AQ482" t="s">
        <v>110</v>
      </c>
      <c r="AR482" t="s">
        <v>1055</v>
      </c>
      <c r="AS482">
        <v>4.699302827565</v>
      </c>
      <c r="AT482" t="s">
        <v>71</v>
      </c>
      <c r="AU482" t="s">
        <v>71</v>
      </c>
      <c r="AV482">
        <v>2</v>
      </c>
      <c r="AW482">
        <v>4.2</v>
      </c>
      <c r="AX482">
        <v>4.2</v>
      </c>
      <c r="AY482">
        <v>1</v>
      </c>
      <c r="AZ482">
        <v>7.2</v>
      </c>
      <c r="BA482">
        <v>7.6</v>
      </c>
      <c r="BB482" t="s">
        <v>112</v>
      </c>
      <c r="BC482" t="s">
        <v>39</v>
      </c>
      <c r="BD482" s="1">
        <v>43532</v>
      </c>
      <c r="BE482" s="1" t="s">
        <v>1080</v>
      </c>
      <c r="BF482" s="1">
        <v>44264</v>
      </c>
      <c r="BG482" s="1" t="s">
        <v>1081</v>
      </c>
      <c r="BH482">
        <v>0</v>
      </c>
      <c r="BI482" s="1" t="s">
        <v>1172</v>
      </c>
      <c r="BK482">
        <v>0</v>
      </c>
      <c r="BL482">
        <v>0</v>
      </c>
      <c r="BQ482" t="s">
        <v>1174</v>
      </c>
      <c r="BR482" t="s">
        <v>40</v>
      </c>
    </row>
    <row r="483" spans="1:70" x14ac:dyDescent="0.25">
      <c r="A483" t="s">
        <v>939</v>
      </c>
      <c r="C483">
        <v>50227</v>
      </c>
      <c r="D483">
        <v>1</v>
      </c>
      <c r="E483" s="5">
        <v>1</v>
      </c>
      <c r="F483" s="1">
        <v>44673</v>
      </c>
      <c r="G483" t="s">
        <v>35</v>
      </c>
      <c r="H483" t="s">
        <v>49</v>
      </c>
      <c r="I483" s="1" t="s">
        <v>50</v>
      </c>
      <c r="J483" t="s">
        <v>1042</v>
      </c>
      <c r="K483" s="5">
        <v>2</v>
      </c>
      <c r="L483">
        <v>40.216290212183402</v>
      </c>
      <c r="M483" s="1">
        <v>42481</v>
      </c>
      <c r="N483" t="s">
        <v>40</v>
      </c>
      <c r="O483" t="s">
        <v>51</v>
      </c>
      <c r="P483" t="s">
        <v>51</v>
      </c>
      <c r="Q483" t="s">
        <v>40</v>
      </c>
      <c r="R483" t="s">
        <v>40</v>
      </c>
      <c r="T483">
        <v>27.0176458335417</v>
      </c>
      <c r="U483" t="s">
        <v>61</v>
      </c>
      <c r="V483" t="s">
        <v>175</v>
      </c>
      <c r="X483" t="s">
        <v>175</v>
      </c>
      <c r="Y483" s="1">
        <v>44718</v>
      </c>
      <c r="Z483">
        <v>13</v>
      </c>
      <c r="AA483" t="s">
        <v>78</v>
      </c>
      <c r="AB483">
        <v>1.8574999999999999</v>
      </c>
      <c r="AC483">
        <v>1.8574999999999999</v>
      </c>
      <c r="AD483" s="1">
        <v>44762</v>
      </c>
      <c r="AE483">
        <v>14</v>
      </c>
      <c r="AF483" t="s">
        <v>89</v>
      </c>
      <c r="AG483">
        <v>4</v>
      </c>
      <c r="AH483" t="s">
        <v>78</v>
      </c>
      <c r="AI483">
        <v>0.38</v>
      </c>
      <c r="AJ483" s="1">
        <v>44781</v>
      </c>
      <c r="AW483" t="s">
        <v>40</v>
      </c>
      <c r="AX483" t="s">
        <v>40</v>
      </c>
      <c r="AY483" t="s">
        <v>40</v>
      </c>
      <c r="AZ483" t="s">
        <v>40</v>
      </c>
      <c r="BA483" t="s">
        <v>40</v>
      </c>
      <c r="BB483" t="s">
        <v>40</v>
      </c>
      <c r="BC483" t="s">
        <v>40</v>
      </c>
      <c r="BD483" s="1" t="s">
        <v>40</v>
      </c>
      <c r="BE483" s="1" t="s">
        <v>40</v>
      </c>
      <c r="BF483" s="1" t="s">
        <v>40</v>
      </c>
      <c r="BG483" s="1" t="s">
        <v>40</v>
      </c>
      <c r="BH483" t="s">
        <v>40</v>
      </c>
      <c r="BI483" s="1" t="s">
        <v>1120</v>
      </c>
      <c r="BL483">
        <v>1</v>
      </c>
      <c r="BQ483">
        <v>0</v>
      </c>
      <c r="BR483">
        <v>10.9</v>
      </c>
    </row>
    <row r="484" spans="1:70" x14ac:dyDescent="0.25">
      <c r="A484" t="s">
        <v>940</v>
      </c>
      <c r="C484">
        <v>50725</v>
      </c>
      <c r="D484">
        <v>1</v>
      </c>
      <c r="E484" s="5">
        <v>1</v>
      </c>
      <c r="F484" s="1">
        <v>44673</v>
      </c>
      <c r="G484" t="s">
        <v>35</v>
      </c>
      <c r="H484" t="s">
        <v>49</v>
      </c>
      <c r="I484" s="1" t="s">
        <v>50</v>
      </c>
      <c r="J484" t="s">
        <v>1042</v>
      </c>
      <c r="K484" s="5">
        <v>2</v>
      </c>
      <c r="L484">
        <v>62.067077344284698</v>
      </c>
      <c r="M484" s="1">
        <v>42761</v>
      </c>
      <c r="N484" t="s">
        <v>40</v>
      </c>
      <c r="O484" t="s">
        <v>51</v>
      </c>
      <c r="P484" t="s">
        <v>51</v>
      </c>
      <c r="Q484" t="s">
        <v>40</v>
      </c>
      <c r="R484" t="s">
        <v>40</v>
      </c>
      <c r="T484">
        <v>29.391349758374201</v>
      </c>
      <c r="U484" t="s">
        <v>61</v>
      </c>
      <c r="V484" t="s">
        <v>119</v>
      </c>
      <c r="X484" t="s">
        <v>119</v>
      </c>
      <c r="Y484" s="1">
        <v>44718</v>
      </c>
      <c r="Z484">
        <v>13</v>
      </c>
      <c r="AA484" t="s">
        <v>78</v>
      </c>
      <c r="AB484">
        <v>4.76</v>
      </c>
      <c r="AC484">
        <v>4.76</v>
      </c>
      <c r="AD484" s="1">
        <v>44762</v>
      </c>
      <c r="AE484">
        <v>14</v>
      </c>
      <c r="AF484" t="s">
        <v>92</v>
      </c>
      <c r="AG484">
        <v>4</v>
      </c>
      <c r="AH484" t="s">
        <v>78</v>
      </c>
      <c r="AI484">
        <v>1.17</v>
      </c>
      <c r="AJ484" s="1">
        <v>44781</v>
      </c>
      <c r="AW484" t="s">
        <v>40</v>
      </c>
      <c r="AX484" t="s">
        <v>40</v>
      </c>
      <c r="AY484" t="s">
        <v>40</v>
      </c>
      <c r="AZ484" t="s">
        <v>40</v>
      </c>
      <c r="BA484" t="s">
        <v>40</v>
      </c>
      <c r="BB484" t="s">
        <v>40</v>
      </c>
      <c r="BC484" t="s">
        <v>40</v>
      </c>
      <c r="BD484" s="1" t="s">
        <v>40</v>
      </c>
      <c r="BE484" s="1" t="s">
        <v>40</v>
      </c>
      <c r="BF484" s="1" t="s">
        <v>40</v>
      </c>
      <c r="BG484" s="1" t="s">
        <v>40</v>
      </c>
      <c r="BH484" t="s">
        <v>40</v>
      </c>
      <c r="BI484" s="1" t="s">
        <v>1120</v>
      </c>
      <c r="BL484">
        <v>1</v>
      </c>
      <c r="BQ484">
        <v>0</v>
      </c>
      <c r="BR484">
        <v>10.5</v>
      </c>
    </row>
    <row r="485" spans="1:70" x14ac:dyDescent="0.25">
      <c r="A485" t="s">
        <v>941</v>
      </c>
      <c r="C485">
        <v>12880</v>
      </c>
      <c r="D485">
        <v>1</v>
      </c>
      <c r="E485" s="5">
        <v>1</v>
      </c>
      <c r="F485" s="1">
        <v>44673</v>
      </c>
      <c r="G485" t="s">
        <v>35</v>
      </c>
      <c r="H485" t="s">
        <v>49</v>
      </c>
      <c r="I485" s="1" t="s">
        <v>50</v>
      </c>
      <c r="J485" t="s">
        <v>1042</v>
      </c>
      <c r="K485" s="5">
        <v>2</v>
      </c>
      <c r="L485">
        <v>52.459958932238202</v>
      </c>
      <c r="M485" s="1">
        <v>42790</v>
      </c>
      <c r="N485" t="s">
        <v>40</v>
      </c>
      <c r="O485" t="s">
        <v>51</v>
      </c>
      <c r="P485" t="s">
        <v>51</v>
      </c>
      <c r="Q485" t="s">
        <v>40</v>
      </c>
      <c r="R485" t="s">
        <v>40</v>
      </c>
      <c r="T485">
        <v>24.037826471680901</v>
      </c>
      <c r="U485" t="s">
        <v>1215</v>
      </c>
      <c r="V485" t="s">
        <v>175</v>
      </c>
      <c r="X485" t="s">
        <v>175</v>
      </c>
      <c r="Y485" s="1">
        <v>44718</v>
      </c>
      <c r="Z485">
        <v>13</v>
      </c>
      <c r="AA485" t="s">
        <v>78</v>
      </c>
      <c r="AB485">
        <v>1.2190000000000001</v>
      </c>
      <c r="AC485">
        <v>1.2190000000000001</v>
      </c>
      <c r="AD485" s="1">
        <v>44762</v>
      </c>
      <c r="AE485">
        <v>14</v>
      </c>
      <c r="AF485" t="s">
        <v>96</v>
      </c>
      <c r="AG485">
        <v>4</v>
      </c>
      <c r="AH485" t="s">
        <v>78</v>
      </c>
      <c r="AI485">
        <v>0.68</v>
      </c>
      <c r="AJ485" s="1">
        <v>44781</v>
      </c>
      <c r="AW485" t="s">
        <v>40</v>
      </c>
      <c r="AX485" t="s">
        <v>40</v>
      </c>
      <c r="AY485" t="s">
        <v>40</v>
      </c>
      <c r="AZ485" t="s">
        <v>40</v>
      </c>
      <c r="BA485" t="s">
        <v>40</v>
      </c>
      <c r="BB485" t="s">
        <v>40</v>
      </c>
      <c r="BC485" t="s">
        <v>40</v>
      </c>
      <c r="BD485" s="1" t="s">
        <v>40</v>
      </c>
      <c r="BE485" s="1" t="s">
        <v>40</v>
      </c>
      <c r="BF485" s="1" t="s">
        <v>40</v>
      </c>
      <c r="BG485" s="1" t="s">
        <v>40</v>
      </c>
      <c r="BH485" t="s">
        <v>40</v>
      </c>
      <c r="BI485" s="1" t="s">
        <v>1120</v>
      </c>
      <c r="BL485">
        <v>1</v>
      </c>
      <c r="BQ485">
        <v>1</v>
      </c>
      <c r="BR485">
        <v>9.1999999999999993</v>
      </c>
    </row>
    <row r="486" spans="1:70" x14ac:dyDescent="0.25">
      <c r="A486" t="s">
        <v>942</v>
      </c>
      <c r="C486">
        <v>50856</v>
      </c>
      <c r="D486">
        <v>1</v>
      </c>
      <c r="E486" s="5">
        <v>1</v>
      </c>
      <c r="F486" s="1">
        <v>44673</v>
      </c>
      <c r="G486" t="s">
        <v>35</v>
      </c>
      <c r="H486" t="s">
        <v>49</v>
      </c>
      <c r="I486" s="1" t="s">
        <v>50</v>
      </c>
      <c r="J486" t="s">
        <v>1042</v>
      </c>
      <c r="K486" s="5">
        <v>2</v>
      </c>
      <c r="L486">
        <v>59.260780287474297</v>
      </c>
      <c r="M486" s="1">
        <v>42800</v>
      </c>
      <c r="N486" t="s">
        <v>40</v>
      </c>
      <c r="O486" t="s">
        <v>51</v>
      </c>
      <c r="P486" t="s">
        <v>51</v>
      </c>
      <c r="Q486" t="s">
        <v>40</v>
      </c>
      <c r="R486" t="s">
        <v>40</v>
      </c>
      <c r="T486">
        <v>35.7785467128028</v>
      </c>
      <c r="U486" t="s">
        <v>61</v>
      </c>
      <c r="V486" t="s">
        <v>119</v>
      </c>
      <c r="X486" t="s">
        <v>119</v>
      </c>
      <c r="Y486" s="1">
        <v>44718</v>
      </c>
      <c r="Z486">
        <v>13</v>
      </c>
      <c r="AA486" t="s">
        <v>78</v>
      </c>
      <c r="AB486">
        <v>5.4314999999999998</v>
      </c>
      <c r="AC486">
        <v>5.4314999999999998</v>
      </c>
      <c r="AD486" s="1">
        <v>44762</v>
      </c>
      <c r="AE486">
        <v>14</v>
      </c>
      <c r="AF486" t="s">
        <v>99</v>
      </c>
      <c r="AG486">
        <v>4</v>
      </c>
      <c r="AH486" t="s">
        <v>78</v>
      </c>
      <c r="AI486">
        <v>0.43</v>
      </c>
      <c r="AJ486" s="1">
        <v>44781</v>
      </c>
      <c r="AW486" t="s">
        <v>40</v>
      </c>
      <c r="AX486" t="s">
        <v>40</v>
      </c>
      <c r="AY486" t="s">
        <v>40</v>
      </c>
      <c r="AZ486" t="s">
        <v>40</v>
      </c>
      <c r="BA486" t="s">
        <v>40</v>
      </c>
      <c r="BB486" t="s">
        <v>40</v>
      </c>
      <c r="BC486" t="s">
        <v>40</v>
      </c>
      <c r="BD486" s="1" t="s">
        <v>40</v>
      </c>
      <c r="BE486" s="1" t="s">
        <v>40</v>
      </c>
      <c r="BF486" s="1" t="s">
        <v>40</v>
      </c>
      <c r="BG486" s="1" t="s">
        <v>40</v>
      </c>
      <c r="BH486" t="s">
        <v>40</v>
      </c>
      <c r="BI486" s="1" t="s">
        <v>1120</v>
      </c>
      <c r="BL486">
        <v>1</v>
      </c>
      <c r="BQ486">
        <v>0</v>
      </c>
      <c r="BR486">
        <v>21.3</v>
      </c>
    </row>
    <row r="487" spans="1:70" x14ac:dyDescent="0.25">
      <c r="A487" t="s">
        <v>943</v>
      </c>
      <c r="C487">
        <v>50478</v>
      </c>
      <c r="D487">
        <v>1</v>
      </c>
      <c r="E487" s="5">
        <v>1</v>
      </c>
      <c r="F487" s="1">
        <v>44673</v>
      </c>
      <c r="G487" t="s">
        <v>35</v>
      </c>
      <c r="H487" s="1" t="s">
        <v>35</v>
      </c>
      <c r="I487" s="1" t="s">
        <v>75</v>
      </c>
      <c r="J487" t="s">
        <v>1042</v>
      </c>
      <c r="K487" s="5">
        <v>2</v>
      </c>
      <c r="L487">
        <v>59.529089664613302</v>
      </c>
      <c r="M487" s="1">
        <v>43188</v>
      </c>
      <c r="N487" t="s">
        <v>40</v>
      </c>
      <c r="O487" t="s">
        <v>40</v>
      </c>
      <c r="Q487" t="s">
        <v>40</v>
      </c>
      <c r="R487" t="s">
        <v>40</v>
      </c>
      <c r="T487">
        <v>20.672894836510501</v>
      </c>
      <c r="U487" t="s">
        <v>1215</v>
      </c>
      <c r="V487" t="s">
        <v>119</v>
      </c>
      <c r="X487" t="s">
        <v>119</v>
      </c>
      <c r="Y487" s="1">
        <v>44726</v>
      </c>
      <c r="Z487">
        <v>14</v>
      </c>
      <c r="AA487" t="s">
        <v>78</v>
      </c>
      <c r="AB487">
        <v>0.316</v>
      </c>
      <c r="AC487">
        <v>0.316</v>
      </c>
      <c r="AD487" s="1">
        <v>44762</v>
      </c>
      <c r="AE487">
        <v>14</v>
      </c>
      <c r="AF487" t="s">
        <v>1166</v>
      </c>
      <c r="AG487">
        <v>4</v>
      </c>
      <c r="AH487" t="s">
        <v>78</v>
      </c>
      <c r="AI487">
        <v>0.06</v>
      </c>
      <c r="AJ487" s="1">
        <v>44781</v>
      </c>
      <c r="AW487" t="s">
        <v>40</v>
      </c>
      <c r="AX487" t="s">
        <v>40</v>
      </c>
      <c r="AY487" t="s">
        <v>40</v>
      </c>
      <c r="AZ487" t="s">
        <v>40</v>
      </c>
      <c r="BA487" t="s">
        <v>40</v>
      </c>
      <c r="BB487" t="s">
        <v>40</v>
      </c>
      <c r="BC487" t="s">
        <v>40</v>
      </c>
      <c r="BD487" s="1" t="s">
        <v>40</v>
      </c>
      <c r="BE487" s="1" t="s">
        <v>40</v>
      </c>
      <c r="BF487" s="1" t="s">
        <v>40</v>
      </c>
      <c r="BG487" s="1" t="s">
        <v>40</v>
      </c>
      <c r="BH487" t="s">
        <v>40</v>
      </c>
      <c r="BI487" s="1" t="s">
        <v>1120</v>
      </c>
      <c r="BL487">
        <v>1</v>
      </c>
      <c r="BQ487">
        <v>1</v>
      </c>
      <c r="BR487">
        <v>6.8</v>
      </c>
    </row>
    <row r="488" spans="1:70" hidden="1" x14ac:dyDescent="0.25">
      <c r="A488" t="s">
        <v>944</v>
      </c>
      <c r="C488">
        <v>51605</v>
      </c>
      <c r="D488">
        <v>0</v>
      </c>
      <c r="E488" s="5">
        <v>1</v>
      </c>
      <c r="F488" s="1">
        <v>44673</v>
      </c>
      <c r="G488" t="s">
        <v>35</v>
      </c>
      <c r="H488" s="1" t="s">
        <v>35</v>
      </c>
      <c r="I488" s="1" t="s">
        <v>75</v>
      </c>
      <c r="J488" t="s">
        <v>1042</v>
      </c>
      <c r="K488" s="5">
        <v>1</v>
      </c>
      <c r="L488">
        <v>45.242984257358003</v>
      </c>
      <c r="M488" s="1">
        <v>43215</v>
      </c>
      <c r="N488" t="s">
        <v>39</v>
      </c>
      <c r="O488">
        <v>0</v>
      </c>
      <c r="Q488" t="s">
        <v>40</v>
      </c>
      <c r="R488" t="s">
        <v>40</v>
      </c>
      <c r="T488">
        <v>26.087002762914601</v>
      </c>
      <c r="U488" t="s">
        <v>40</v>
      </c>
      <c r="V488" t="s">
        <v>1147</v>
      </c>
      <c r="Y488" s="1">
        <v>44726</v>
      </c>
      <c r="Z488">
        <v>14</v>
      </c>
      <c r="AA488" t="s">
        <v>78</v>
      </c>
      <c r="AB488">
        <v>0.38550000000000001</v>
      </c>
      <c r="AC488">
        <v>0.38550000000000001</v>
      </c>
      <c r="AD488" s="1">
        <v>44762</v>
      </c>
      <c r="AE488">
        <v>14</v>
      </c>
      <c r="AF488" t="s">
        <v>1108</v>
      </c>
      <c r="AG488">
        <v>4</v>
      </c>
      <c r="AH488" t="s">
        <v>78</v>
      </c>
      <c r="AI488">
        <v>0.06</v>
      </c>
      <c r="AJ488" s="1">
        <v>44781</v>
      </c>
      <c r="AW488" t="s">
        <v>40</v>
      </c>
      <c r="AX488" t="s">
        <v>40</v>
      </c>
      <c r="AY488" t="s">
        <v>40</v>
      </c>
      <c r="AZ488" t="s">
        <v>40</v>
      </c>
      <c r="BA488" t="s">
        <v>40</v>
      </c>
      <c r="BB488" t="s">
        <v>40</v>
      </c>
      <c r="BC488" t="s">
        <v>40</v>
      </c>
      <c r="BD488" s="1" t="s">
        <v>40</v>
      </c>
      <c r="BE488" s="1" t="s">
        <v>40</v>
      </c>
      <c r="BF488" s="1" t="s">
        <v>40</v>
      </c>
      <c r="BG488" s="1" t="s">
        <v>40</v>
      </c>
      <c r="BH488" t="s">
        <v>40</v>
      </c>
      <c r="BI488" s="1" t="s">
        <v>1120</v>
      </c>
      <c r="BL488">
        <v>1</v>
      </c>
      <c r="BQ488">
        <v>0</v>
      </c>
      <c r="BR488">
        <v>6.3</v>
      </c>
    </row>
    <row r="489" spans="1:70" x14ac:dyDescent="0.25">
      <c r="A489" t="s">
        <v>945</v>
      </c>
      <c r="C489">
        <v>50003</v>
      </c>
      <c r="D489">
        <v>1</v>
      </c>
      <c r="E489" s="5">
        <v>1</v>
      </c>
      <c r="F489" s="1">
        <v>44673</v>
      </c>
      <c r="G489" t="s">
        <v>35</v>
      </c>
      <c r="H489" s="1" t="s">
        <v>35</v>
      </c>
      <c r="I489" s="1" t="s">
        <v>75</v>
      </c>
      <c r="J489" t="s">
        <v>1042</v>
      </c>
      <c r="K489" s="5">
        <v>1</v>
      </c>
      <c r="L489">
        <v>48.635181382614597</v>
      </c>
      <c r="M489" s="1">
        <v>43489</v>
      </c>
      <c r="N489" t="s">
        <v>40</v>
      </c>
      <c r="O489" t="s">
        <v>40</v>
      </c>
      <c r="Q489" t="s">
        <v>40</v>
      </c>
      <c r="R489" t="s">
        <v>40</v>
      </c>
      <c r="T489">
        <v>20.4859701280356</v>
      </c>
      <c r="U489" t="s">
        <v>61</v>
      </c>
      <c r="V489" t="s">
        <v>119</v>
      </c>
      <c r="X489" t="s">
        <v>119</v>
      </c>
      <c r="Y489" s="1">
        <v>44726</v>
      </c>
      <c r="Z489">
        <v>14</v>
      </c>
      <c r="AA489" t="s">
        <v>78</v>
      </c>
      <c r="AB489">
        <v>1.4595</v>
      </c>
      <c r="AC489">
        <v>1.4595</v>
      </c>
      <c r="AD489" s="1">
        <v>44762</v>
      </c>
      <c r="AE489">
        <v>14</v>
      </c>
      <c r="AF489" t="s">
        <v>1110</v>
      </c>
      <c r="AG489">
        <v>4</v>
      </c>
      <c r="AH489" t="s">
        <v>78</v>
      </c>
      <c r="AI489">
        <v>0.83</v>
      </c>
      <c r="AJ489" s="1">
        <v>44781</v>
      </c>
      <c r="AW489" t="s">
        <v>40</v>
      </c>
      <c r="AX489" t="s">
        <v>40</v>
      </c>
      <c r="AY489" t="s">
        <v>40</v>
      </c>
      <c r="AZ489" t="s">
        <v>40</v>
      </c>
      <c r="BA489" t="s">
        <v>40</v>
      </c>
      <c r="BB489" t="s">
        <v>40</v>
      </c>
      <c r="BC489" t="s">
        <v>40</v>
      </c>
      <c r="BD489" s="1" t="s">
        <v>40</v>
      </c>
      <c r="BE489" s="1" t="s">
        <v>40</v>
      </c>
      <c r="BF489" s="1" t="s">
        <v>40</v>
      </c>
      <c r="BG489" s="1" t="s">
        <v>40</v>
      </c>
      <c r="BH489" t="s">
        <v>40</v>
      </c>
      <c r="BI489" s="1" t="s">
        <v>1120</v>
      </c>
      <c r="BL489">
        <v>1</v>
      </c>
      <c r="BQ489">
        <v>0</v>
      </c>
      <c r="BR489">
        <v>3.9</v>
      </c>
    </row>
    <row r="490" spans="1:70" x14ac:dyDescent="0.25">
      <c r="A490" t="s">
        <v>946</v>
      </c>
      <c r="C490">
        <v>51073</v>
      </c>
      <c r="D490">
        <v>1</v>
      </c>
      <c r="E490" s="5">
        <v>1</v>
      </c>
      <c r="F490" s="1">
        <v>44673</v>
      </c>
      <c r="G490" t="s">
        <v>35</v>
      </c>
      <c r="H490" s="1" t="s">
        <v>35</v>
      </c>
      <c r="I490" s="1" t="s">
        <v>75</v>
      </c>
      <c r="J490" t="s">
        <v>1042</v>
      </c>
      <c r="K490" s="5">
        <v>1</v>
      </c>
      <c r="L490">
        <v>46.7268993839836</v>
      </c>
      <c r="M490" s="1">
        <v>43601</v>
      </c>
      <c r="N490" t="s">
        <v>40</v>
      </c>
      <c r="O490" t="s">
        <v>40</v>
      </c>
      <c r="Q490" t="s">
        <v>40</v>
      </c>
      <c r="R490" t="s">
        <v>40</v>
      </c>
      <c r="T490">
        <v>32.1566624695119</v>
      </c>
      <c r="U490" t="s">
        <v>1215</v>
      </c>
      <c r="V490" t="s">
        <v>119</v>
      </c>
      <c r="X490" t="s">
        <v>119</v>
      </c>
      <c r="Y490" s="1">
        <v>44726</v>
      </c>
      <c r="Z490">
        <v>14</v>
      </c>
      <c r="AA490" t="s">
        <v>78</v>
      </c>
      <c r="AB490">
        <v>1.8524999999999998</v>
      </c>
      <c r="AC490">
        <v>1.8524999999999998</v>
      </c>
      <c r="AD490" s="1">
        <v>44762</v>
      </c>
      <c r="AE490">
        <v>14</v>
      </c>
      <c r="AF490" t="s">
        <v>1112</v>
      </c>
      <c r="AG490">
        <v>4</v>
      </c>
      <c r="AH490" t="s">
        <v>78</v>
      </c>
      <c r="AI490">
        <v>0.56000000000000005</v>
      </c>
      <c r="AJ490" s="1">
        <v>44781</v>
      </c>
      <c r="AW490" t="s">
        <v>40</v>
      </c>
      <c r="AX490" t="s">
        <v>40</v>
      </c>
      <c r="AY490" t="s">
        <v>40</v>
      </c>
      <c r="AZ490" t="s">
        <v>40</v>
      </c>
      <c r="BA490" t="s">
        <v>40</v>
      </c>
      <c r="BB490" t="s">
        <v>40</v>
      </c>
      <c r="BC490" t="s">
        <v>40</v>
      </c>
      <c r="BD490" s="1" t="s">
        <v>40</v>
      </c>
      <c r="BE490" s="1" t="s">
        <v>40</v>
      </c>
      <c r="BF490" s="1" t="s">
        <v>40</v>
      </c>
      <c r="BG490" s="1" t="s">
        <v>40</v>
      </c>
      <c r="BH490" t="s">
        <v>40</v>
      </c>
      <c r="BI490" s="1" t="s">
        <v>1120</v>
      </c>
      <c r="BL490">
        <v>1</v>
      </c>
      <c r="BQ490">
        <v>1</v>
      </c>
      <c r="BR490">
        <v>3.7</v>
      </c>
    </row>
    <row r="491" spans="1:70" hidden="1" x14ac:dyDescent="0.25">
      <c r="A491" t="s">
        <v>1018</v>
      </c>
      <c r="C491" t="s">
        <v>184</v>
      </c>
      <c r="D491">
        <v>0</v>
      </c>
      <c r="E491" s="5">
        <v>2</v>
      </c>
      <c r="F491" s="1">
        <v>44720</v>
      </c>
      <c r="G491" t="s">
        <v>71</v>
      </c>
      <c r="H491" t="s">
        <v>49</v>
      </c>
      <c r="I491" s="1" t="s">
        <v>72</v>
      </c>
      <c r="J491" t="s">
        <v>73</v>
      </c>
      <c r="K491" s="5">
        <v>2</v>
      </c>
      <c r="L491">
        <v>64</v>
      </c>
      <c r="M491" s="1">
        <v>43543</v>
      </c>
      <c r="N491" t="s">
        <v>110</v>
      </c>
      <c r="O491">
        <v>5</v>
      </c>
      <c r="Q491">
        <v>4.2</v>
      </c>
      <c r="R491" t="s">
        <v>40</v>
      </c>
      <c r="T491">
        <v>29.17</v>
      </c>
      <c r="U491" t="s">
        <v>1145</v>
      </c>
      <c r="V491" t="s">
        <v>119</v>
      </c>
      <c r="Y491" s="1">
        <v>44729</v>
      </c>
      <c r="Z491">
        <v>20</v>
      </c>
      <c r="AA491" t="s">
        <v>78</v>
      </c>
      <c r="AB491">
        <v>5.6717499999999994</v>
      </c>
      <c r="AC491">
        <v>11.343499999999999</v>
      </c>
      <c r="AD491" s="1">
        <v>44770</v>
      </c>
      <c r="AE491">
        <v>17</v>
      </c>
      <c r="AF491">
        <v>44</v>
      </c>
      <c r="AG491">
        <v>4</v>
      </c>
      <c r="AH491" t="s">
        <v>78</v>
      </c>
      <c r="AI491">
        <v>1.64</v>
      </c>
      <c r="AJ491" s="1">
        <v>44781</v>
      </c>
      <c r="AW491">
        <v>4.2</v>
      </c>
      <c r="AX491">
        <v>4.2</v>
      </c>
      <c r="AY491">
        <v>1</v>
      </c>
      <c r="AZ491">
        <v>7.2</v>
      </c>
      <c r="BA491">
        <v>7.6</v>
      </c>
      <c r="BB491" t="s">
        <v>112</v>
      </c>
      <c r="BC491" t="s">
        <v>39</v>
      </c>
      <c r="BD491" s="1">
        <v>43532</v>
      </c>
      <c r="BE491" s="1" t="s">
        <v>1080</v>
      </c>
      <c r="BF491" s="1">
        <v>44264</v>
      </c>
      <c r="BG491" s="1" t="s">
        <v>1081</v>
      </c>
      <c r="BH491">
        <v>0</v>
      </c>
      <c r="BI491" s="1" t="s">
        <v>1172</v>
      </c>
      <c r="BK491">
        <v>0</v>
      </c>
      <c r="BL491">
        <v>1</v>
      </c>
      <c r="BQ491" t="s">
        <v>1174</v>
      </c>
      <c r="BR491" t="s">
        <v>40</v>
      </c>
    </row>
    <row r="492" spans="1:70" x14ac:dyDescent="0.25">
      <c r="A492" t="s">
        <v>201</v>
      </c>
      <c r="B492">
        <v>0.17060750281216999</v>
      </c>
      <c r="C492" t="s">
        <v>202</v>
      </c>
      <c r="D492">
        <v>1</v>
      </c>
      <c r="E492">
        <v>2.9</v>
      </c>
      <c r="F492" s="1">
        <v>44463</v>
      </c>
      <c r="G492" t="s">
        <v>71</v>
      </c>
      <c r="H492" t="s">
        <v>49</v>
      </c>
      <c r="I492" t="s">
        <v>72</v>
      </c>
      <c r="J492" t="s">
        <v>73</v>
      </c>
      <c r="K492">
        <v>2</v>
      </c>
      <c r="L492">
        <v>72</v>
      </c>
      <c r="M492" s="1">
        <v>42234</v>
      </c>
      <c r="N492" t="s">
        <v>102</v>
      </c>
      <c r="O492">
        <v>6</v>
      </c>
      <c r="P492" t="s">
        <v>102</v>
      </c>
      <c r="Q492">
        <v>3.6</v>
      </c>
      <c r="R492" t="s">
        <v>40</v>
      </c>
      <c r="T492">
        <v>25.09</v>
      </c>
      <c r="U492" t="s">
        <v>147</v>
      </c>
      <c r="V492" t="s">
        <v>76</v>
      </c>
      <c r="X492" t="s">
        <v>76</v>
      </c>
      <c r="Y492" s="1">
        <v>44466</v>
      </c>
      <c r="Z492">
        <v>4</v>
      </c>
      <c r="AA492" t="s">
        <v>44</v>
      </c>
      <c r="AB492">
        <v>11.71051724</v>
      </c>
      <c r="AC492">
        <v>15</v>
      </c>
      <c r="AD492" s="1">
        <v>44474</v>
      </c>
      <c r="AE492">
        <v>3</v>
      </c>
      <c r="AF492" t="s">
        <v>203</v>
      </c>
      <c r="AG492">
        <v>4</v>
      </c>
      <c r="AH492" t="s">
        <v>44</v>
      </c>
      <c r="AI492">
        <v>3.5049999999999999</v>
      </c>
      <c r="AJ492" s="1">
        <v>44510</v>
      </c>
      <c r="AK492">
        <v>12781893804</v>
      </c>
      <c r="AL492">
        <v>126553404</v>
      </c>
      <c r="AM492">
        <v>2.3999999999999998E-3</v>
      </c>
      <c r="AN492">
        <v>41.92</v>
      </c>
      <c r="AO492">
        <v>97.1</v>
      </c>
      <c r="AP492">
        <v>92.98</v>
      </c>
      <c r="AQ492" t="s">
        <v>104</v>
      </c>
      <c r="AR492" t="s">
        <v>1055</v>
      </c>
      <c r="AS492">
        <v>-0.68676197611582201</v>
      </c>
      <c r="AT492" t="s">
        <v>71</v>
      </c>
      <c r="AU492" t="s">
        <v>71</v>
      </c>
      <c r="AV492">
        <v>2</v>
      </c>
      <c r="AW492">
        <v>3.6</v>
      </c>
      <c r="AX492">
        <v>3.6</v>
      </c>
      <c r="AY492">
        <v>2</v>
      </c>
      <c r="AZ492">
        <v>2.9</v>
      </c>
      <c r="BA492">
        <v>2.4</v>
      </c>
      <c r="BB492" t="s">
        <v>39</v>
      </c>
      <c r="BC492" t="s">
        <v>39</v>
      </c>
      <c r="BD492" s="1">
        <v>42234</v>
      </c>
      <c r="BE492" s="1"/>
      <c r="BF492" s="1">
        <v>42332</v>
      </c>
      <c r="BG492" s="1" t="s">
        <v>39</v>
      </c>
      <c r="BH492">
        <v>0</v>
      </c>
      <c r="BI492" s="1" t="s">
        <v>1172</v>
      </c>
      <c r="BK492">
        <v>0</v>
      </c>
      <c r="BL492">
        <v>1</v>
      </c>
      <c r="BQ492" t="s">
        <v>1174</v>
      </c>
      <c r="BR492" t="s">
        <v>40</v>
      </c>
    </row>
    <row r="493" spans="1:70" x14ac:dyDescent="0.25">
      <c r="A493" t="s">
        <v>204</v>
      </c>
      <c r="B493">
        <v>0.73755052181734104</v>
      </c>
      <c r="C493" t="s">
        <v>205</v>
      </c>
      <c r="D493">
        <v>1</v>
      </c>
      <c r="E493">
        <v>4</v>
      </c>
      <c r="F493" s="1">
        <v>44435</v>
      </c>
      <c r="G493" t="s">
        <v>71</v>
      </c>
      <c r="H493" t="s">
        <v>49</v>
      </c>
      <c r="I493" t="s">
        <v>72</v>
      </c>
      <c r="J493" t="s">
        <v>73</v>
      </c>
      <c r="K493">
        <v>1</v>
      </c>
      <c r="L493">
        <v>61</v>
      </c>
      <c r="M493" s="1">
        <v>43305</v>
      </c>
      <c r="N493" t="s">
        <v>102</v>
      </c>
      <c r="O493">
        <v>11</v>
      </c>
      <c r="P493" t="s">
        <v>110</v>
      </c>
      <c r="Q493">
        <v>6.4</v>
      </c>
      <c r="R493" t="s">
        <v>40</v>
      </c>
      <c r="T493">
        <v>30.47</v>
      </c>
      <c r="U493" t="s">
        <v>123</v>
      </c>
      <c r="V493" t="s">
        <v>76</v>
      </c>
      <c r="X493" t="s">
        <v>76</v>
      </c>
      <c r="Y493" s="1">
        <v>44455</v>
      </c>
      <c r="Z493">
        <v>1</v>
      </c>
      <c r="AA493" t="s">
        <v>44</v>
      </c>
      <c r="AB493">
        <v>86.48</v>
      </c>
      <c r="AC493">
        <v>15</v>
      </c>
      <c r="AD493" s="1">
        <v>44470</v>
      </c>
      <c r="AE493">
        <v>1</v>
      </c>
      <c r="AF493" t="s">
        <v>206</v>
      </c>
      <c r="AG493">
        <v>4</v>
      </c>
      <c r="AH493" t="s">
        <v>78</v>
      </c>
      <c r="AI493">
        <v>2.78</v>
      </c>
      <c r="AJ493" s="1">
        <v>44510</v>
      </c>
      <c r="AK493">
        <v>9729135676</v>
      </c>
      <c r="AL493">
        <v>96328076</v>
      </c>
      <c r="AM493">
        <v>2.2000000000000001E-3</v>
      </c>
      <c r="AN493">
        <v>41.52</v>
      </c>
      <c r="AO493">
        <v>97.96</v>
      </c>
      <c r="AP493">
        <v>94.4</v>
      </c>
      <c r="AQ493" t="s">
        <v>104</v>
      </c>
      <c r="AR493" t="s">
        <v>1056</v>
      </c>
      <c r="AS493">
        <v>0.44874606099407099</v>
      </c>
      <c r="AT493" t="s">
        <v>71</v>
      </c>
      <c r="AU493" t="s">
        <v>71</v>
      </c>
      <c r="AV493">
        <v>1</v>
      </c>
      <c r="AW493">
        <v>6.4</v>
      </c>
      <c r="AX493">
        <v>6.4</v>
      </c>
      <c r="AY493">
        <v>1</v>
      </c>
      <c r="AZ493">
        <v>2.2999999999999998</v>
      </c>
      <c r="BA493">
        <v>2.2999999999999998</v>
      </c>
      <c r="BB493" t="s">
        <v>39</v>
      </c>
      <c r="BC493" t="s">
        <v>39</v>
      </c>
      <c r="BD493" s="1">
        <v>43288</v>
      </c>
      <c r="BE493" s="1"/>
      <c r="BF493" s="1">
        <v>43305</v>
      </c>
      <c r="BG493" s="1" t="s">
        <v>1085</v>
      </c>
      <c r="BH493">
        <v>0</v>
      </c>
      <c r="BI493" s="1" t="s">
        <v>1172</v>
      </c>
      <c r="BK493">
        <v>0</v>
      </c>
      <c r="BL493">
        <v>1</v>
      </c>
      <c r="BQ493" t="s">
        <v>1174</v>
      </c>
      <c r="BR493" t="s">
        <v>40</v>
      </c>
    </row>
    <row r="494" spans="1:70" x14ac:dyDescent="0.25">
      <c r="A494" t="s">
        <v>207</v>
      </c>
      <c r="B494">
        <v>2.1558459223637999E-2</v>
      </c>
      <c r="C494" t="s">
        <v>208</v>
      </c>
      <c r="D494">
        <v>1</v>
      </c>
      <c r="E494">
        <v>2.8</v>
      </c>
      <c r="F494" s="1">
        <v>44464</v>
      </c>
      <c r="G494" t="s">
        <v>71</v>
      </c>
      <c r="H494" t="s">
        <v>49</v>
      </c>
      <c r="I494" t="s">
        <v>72</v>
      </c>
      <c r="J494" t="s">
        <v>73</v>
      </c>
      <c r="K494">
        <v>2</v>
      </c>
      <c r="L494">
        <v>63</v>
      </c>
      <c r="M494" s="1">
        <v>42291</v>
      </c>
      <c r="N494" t="s">
        <v>74</v>
      </c>
      <c r="O494">
        <v>6</v>
      </c>
      <c r="P494" t="s">
        <v>102</v>
      </c>
      <c r="Q494">
        <v>150.9</v>
      </c>
      <c r="R494" t="s">
        <v>40</v>
      </c>
      <c r="T494">
        <v>32.21</v>
      </c>
      <c r="U494" t="s">
        <v>61</v>
      </c>
      <c r="V494" t="s">
        <v>76</v>
      </c>
      <c r="X494" t="s">
        <v>76</v>
      </c>
      <c r="Y494" s="1">
        <v>44466</v>
      </c>
      <c r="Z494">
        <v>4</v>
      </c>
      <c r="AA494" t="s">
        <v>44</v>
      </c>
      <c r="AB494">
        <v>22.356249999999999</v>
      </c>
      <c r="AC494">
        <v>15</v>
      </c>
      <c r="AD494" s="1">
        <v>44474</v>
      </c>
      <c r="AE494">
        <v>3</v>
      </c>
      <c r="AF494" t="s">
        <v>209</v>
      </c>
      <c r="AG494">
        <v>4</v>
      </c>
      <c r="AH494" t="s">
        <v>44</v>
      </c>
      <c r="AI494">
        <v>4.58</v>
      </c>
      <c r="AJ494" s="1">
        <v>44510</v>
      </c>
      <c r="AK494">
        <v>8844683322</v>
      </c>
      <c r="AL494">
        <v>87571122</v>
      </c>
      <c r="AM494">
        <v>1.9E-3</v>
      </c>
      <c r="AN494">
        <v>41.66</v>
      </c>
      <c r="AO494">
        <v>97.36</v>
      </c>
      <c r="AP494">
        <v>93.54</v>
      </c>
      <c r="AQ494" t="s">
        <v>74</v>
      </c>
      <c r="AR494" t="s">
        <v>1055</v>
      </c>
      <c r="AS494">
        <v>-1.6569171641212801</v>
      </c>
      <c r="AT494" t="s">
        <v>71</v>
      </c>
      <c r="AU494" t="s">
        <v>71</v>
      </c>
      <c r="AV494">
        <v>2</v>
      </c>
      <c r="AW494">
        <v>150.9</v>
      </c>
      <c r="AX494">
        <v>150.9</v>
      </c>
      <c r="AY494">
        <v>2</v>
      </c>
      <c r="AZ494">
        <v>2.6</v>
      </c>
      <c r="BA494">
        <v>1.9</v>
      </c>
      <c r="BB494" t="s">
        <v>112</v>
      </c>
      <c r="BC494" t="s">
        <v>39</v>
      </c>
      <c r="BD494" s="1">
        <v>42278</v>
      </c>
      <c r="BE494" s="1"/>
      <c r="BF494" s="1">
        <v>42291</v>
      </c>
      <c r="BG494" s="1" t="s">
        <v>39</v>
      </c>
      <c r="BH494">
        <v>0</v>
      </c>
      <c r="BI494" s="1" t="s">
        <v>1172</v>
      </c>
      <c r="BK494">
        <v>0</v>
      </c>
      <c r="BL494">
        <v>1</v>
      </c>
      <c r="BQ494" t="s">
        <v>1174</v>
      </c>
      <c r="BR494" t="s">
        <v>40</v>
      </c>
    </row>
    <row r="495" spans="1:70" x14ac:dyDescent="0.25">
      <c r="A495" t="s">
        <v>210</v>
      </c>
      <c r="B495">
        <v>1</v>
      </c>
      <c r="C495" t="s">
        <v>211</v>
      </c>
      <c r="D495">
        <v>1</v>
      </c>
      <c r="E495">
        <v>2.8</v>
      </c>
      <c r="F495" s="1">
        <v>44465</v>
      </c>
      <c r="G495" t="s">
        <v>71</v>
      </c>
      <c r="H495" t="s">
        <v>49</v>
      </c>
      <c r="I495" t="s">
        <v>72</v>
      </c>
      <c r="J495" t="s">
        <v>73</v>
      </c>
      <c r="K495">
        <v>2</v>
      </c>
      <c r="L495">
        <v>54</v>
      </c>
      <c r="M495" s="1">
        <v>42597</v>
      </c>
      <c r="N495" t="s">
        <v>110</v>
      </c>
      <c r="O495">
        <v>5</v>
      </c>
      <c r="P495" t="s">
        <v>102</v>
      </c>
      <c r="Q495">
        <v>167.5</v>
      </c>
      <c r="R495" t="s">
        <v>40</v>
      </c>
      <c r="T495">
        <v>23.92</v>
      </c>
      <c r="U495" t="s">
        <v>115</v>
      </c>
      <c r="V495" t="s">
        <v>175</v>
      </c>
      <c r="X495" t="s">
        <v>175</v>
      </c>
      <c r="Y495" s="1">
        <v>44466</v>
      </c>
      <c r="Z495">
        <v>4</v>
      </c>
      <c r="AA495" t="s">
        <v>44</v>
      </c>
      <c r="AB495">
        <v>68.80285714</v>
      </c>
      <c r="AC495">
        <v>15</v>
      </c>
      <c r="AD495" s="1">
        <v>44474</v>
      </c>
      <c r="AE495">
        <v>3</v>
      </c>
      <c r="AF495" t="s">
        <v>212</v>
      </c>
      <c r="AG495">
        <v>4</v>
      </c>
      <c r="AH495" t="s">
        <v>44</v>
      </c>
      <c r="AI495">
        <v>2.7650000000000001</v>
      </c>
      <c r="AJ495" s="1">
        <v>44510</v>
      </c>
      <c r="AK495">
        <v>12813093108</v>
      </c>
      <c r="AL495">
        <v>126862308</v>
      </c>
      <c r="AM495">
        <v>2.3999999999999998E-3</v>
      </c>
      <c r="AN495">
        <v>41.53</v>
      </c>
      <c r="AO495">
        <v>97.41</v>
      </c>
      <c r="AP495">
        <v>93.48</v>
      </c>
      <c r="AQ495" t="s">
        <v>110</v>
      </c>
      <c r="AR495" t="s">
        <v>1055</v>
      </c>
      <c r="AS495">
        <v>7.5</v>
      </c>
      <c r="AT495" t="s">
        <v>71</v>
      </c>
      <c r="AU495" t="s">
        <v>71</v>
      </c>
      <c r="AV495">
        <v>2</v>
      </c>
      <c r="AW495">
        <v>167.5</v>
      </c>
      <c r="AX495">
        <v>167.5</v>
      </c>
      <c r="AY495">
        <v>10</v>
      </c>
      <c r="AZ495">
        <v>7.9</v>
      </c>
      <c r="BA495">
        <v>7.4</v>
      </c>
      <c r="BB495" t="s">
        <v>112</v>
      </c>
      <c r="BC495" t="s">
        <v>1086</v>
      </c>
      <c r="BD495" s="1">
        <v>42543</v>
      </c>
      <c r="BE495" s="1"/>
      <c r="BF495" s="1">
        <v>42789</v>
      </c>
      <c r="BG495" s="1" t="s">
        <v>1087</v>
      </c>
      <c r="BH495">
        <v>0</v>
      </c>
      <c r="BI495" s="1">
        <v>42578</v>
      </c>
      <c r="BK495">
        <v>1</v>
      </c>
      <c r="BL495">
        <v>1</v>
      </c>
      <c r="BQ495" t="s">
        <v>1174</v>
      </c>
      <c r="BR495" t="s">
        <v>40</v>
      </c>
    </row>
    <row r="496" spans="1:70" hidden="1" x14ac:dyDescent="0.25">
      <c r="A496" t="s">
        <v>820</v>
      </c>
      <c r="C496" t="s">
        <v>211</v>
      </c>
      <c r="D496">
        <v>0</v>
      </c>
      <c r="E496" s="5">
        <v>4</v>
      </c>
      <c r="F496" s="1">
        <v>44465</v>
      </c>
      <c r="G496" t="s">
        <v>71</v>
      </c>
      <c r="H496" t="s">
        <v>49</v>
      </c>
      <c r="I496" s="1" t="s">
        <v>72</v>
      </c>
      <c r="J496" t="s">
        <v>73</v>
      </c>
      <c r="K496" s="5">
        <v>2</v>
      </c>
      <c r="L496">
        <v>54</v>
      </c>
      <c r="M496" s="1">
        <v>42597</v>
      </c>
      <c r="N496" t="s">
        <v>110</v>
      </c>
      <c r="O496">
        <v>5</v>
      </c>
      <c r="Q496">
        <v>167.5</v>
      </c>
      <c r="R496" t="s">
        <v>40</v>
      </c>
      <c r="T496">
        <v>23.92</v>
      </c>
      <c r="U496" t="s">
        <v>115</v>
      </c>
      <c r="V496" t="s">
        <v>175</v>
      </c>
      <c r="Y496" s="1">
        <v>44466</v>
      </c>
      <c r="Z496">
        <v>4</v>
      </c>
      <c r="AA496" t="s">
        <v>44</v>
      </c>
      <c r="AB496">
        <v>68.80285714285715</v>
      </c>
      <c r="AC496">
        <v>15</v>
      </c>
      <c r="AD496" s="1">
        <v>44602</v>
      </c>
      <c r="AE496">
        <v>9</v>
      </c>
      <c r="AF496" t="s">
        <v>271</v>
      </c>
      <c r="AG496">
        <v>4</v>
      </c>
      <c r="AH496" t="s">
        <v>44</v>
      </c>
      <c r="AI496">
        <v>9.18</v>
      </c>
      <c r="AJ496" s="1">
        <v>44670</v>
      </c>
      <c r="AW496">
        <v>167.5</v>
      </c>
      <c r="AX496">
        <v>167.5</v>
      </c>
      <c r="AY496">
        <v>10</v>
      </c>
      <c r="AZ496">
        <v>7.9</v>
      </c>
      <c r="BA496">
        <v>7.4</v>
      </c>
      <c r="BB496" t="s">
        <v>112</v>
      </c>
      <c r="BC496" t="s">
        <v>1086</v>
      </c>
      <c r="BD496" s="1">
        <v>42543</v>
      </c>
      <c r="BE496" s="1"/>
      <c r="BF496" s="1">
        <v>42789</v>
      </c>
      <c r="BG496" s="1" t="s">
        <v>1087</v>
      </c>
      <c r="BH496">
        <v>0</v>
      </c>
      <c r="BI496" s="1">
        <v>42578</v>
      </c>
      <c r="BK496">
        <v>1</v>
      </c>
      <c r="BL496">
        <v>0</v>
      </c>
      <c r="BQ496" t="s">
        <v>1174</v>
      </c>
      <c r="BR496" t="s">
        <v>40</v>
      </c>
    </row>
    <row r="497" spans="1:70" x14ac:dyDescent="0.25">
      <c r="A497" t="s">
        <v>213</v>
      </c>
      <c r="B497">
        <v>0.999195791298643</v>
      </c>
      <c r="C497" t="s">
        <v>214</v>
      </c>
      <c r="D497">
        <v>1</v>
      </c>
      <c r="E497">
        <v>2.2000000000000002</v>
      </c>
      <c r="F497" s="1">
        <v>44467</v>
      </c>
      <c r="G497" t="s">
        <v>71</v>
      </c>
      <c r="H497" t="s">
        <v>49</v>
      </c>
      <c r="I497" t="s">
        <v>72</v>
      </c>
      <c r="J497" t="s">
        <v>73</v>
      </c>
      <c r="K497">
        <v>1</v>
      </c>
      <c r="L497">
        <v>45</v>
      </c>
      <c r="M497" s="1">
        <v>42570</v>
      </c>
      <c r="N497" t="s">
        <v>110</v>
      </c>
      <c r="O497">
        <v>6</v>
      </c>
      <c r="P497" t="s">
        <v>102</v>
      </c>
      <c r="Q497">
        <v>1639</v>
      </c>
      <c r="R497" t="s">
        <v>40</v>
      </c>
      <c r="T497">
        <v>28.2</v>
      </c>
      <c r="U497" t="s">
        <v>115</v>
      </c>
      <c r="V497" t="s">
        <v>76</v>
      </c>
      <c r="X497" t="s">
        <v>76</v>
      </c>
      <c r="Y497" s="1">
        <v>44466</v>
      </c>
      <c r="Z497">
        <v>4</v>
      </c>
      <c r="AA497" t="s">
        <v>44</v>
      </c>
      <c r="AB497">
        <v>42.906818180000002</v>
      </c>
      <c r="AC497">
        <v>15</v>
      </c>
      <c r="AD497" s="1">
        <v>44474</v>
      </c>
      <c r="AE497">
        <v>3</v>
      </c>
      <c r="AF497" t="s">
        <v>215</v>
      </c>
      <c r="AG497">
        <v>4</v>
      </c>
      <c r="AH497" t="s">
        <v>44</v>
      </c>
      <c r="AI497">
        <v>3.3849999999999998</v>
      </c>
      <c r="AJ497" s="1">
        <v>44510</v>
      </c>
      <c r="AK497">
        <v>10965125600</v>
      </c>
      <c r="AL497">
        <v>108565600</v>
      </c>
      <c r="AM497">
        <v>2.2000000000000001E-3</v>
      </c>
      <c r="AN497">
        <v>41.63</v>
      </c>
      <c r="AO497">
        <v>97.38</v>
      </c>
      <c r="AP497">
        <v>93.54</v>
      </c>
      <c r="AQ497" t="s">
        <v>110</v>
      </c>
      <c r="AR497" t="s">
        <v>1056</v>
      </c>
      <c r="AS497">
        <v>3.0942818283222402</v>
      </c>
      <c r="AT497" t="s">
        <v>71</v>
      </c>
      <c r="AU497" t="s">
        <v>71</v>
      </c>
      <c r="AV497">
        <v>1</v>
      </c>
      <c r="AW497">
        <v>1639</v>
      </c>
      <c r="AX497">
        <v>1639</v>
      </c>
      <c r="AY497">
        <v>10</v>
      </c>
      <c r="AZ497">
        <v>10</v>
      </c>
      <c r="BA497">
        <v>10</v>
      </c>
      <c r="BB497" t="s">
        <v>112</v>
      </c>
      <c r="BC497" t="s">
        <v>39</v>
      </c>
      <c r="BD497" s="1">
        <v>42564</v>
      </c>
      <c r="BE497" s="1"/>
      <c r="BF497" s="1">
        <v>42570</v>
      </c>
      <c r="BG497" s="1" t="s">
        <v>39</v>
      </c>
      <c r="BH497">
        <v>0</v>
      </c>
      <c r="BI497" s="1" t="s">
        <v>1172</v>
      </c>
      <c r="BK497">
        <v>0</v>
      </c>
      <c r="BL497">
        <v>1</v>
      </c>
      <c r="BQ497" t="s">
        <v>1174</v>
      </c>
      <c r="BR497" t="s">
        <v>40</v>
      </c>
    </row>
    <row r="498" spans="1:70" x14ac:dyDescent="0.25">
      <c r="A498" t="s">
        <v>960</v>
      </c>
      <c r="C498">
        <v>39894</v>
      </c>
      <c r="D498">
        <v>1</v>
      </c>
      <c r="E498" s="5">
        <v>1</v>
      </c>
      <c r="F498" s="1">
        <v>44673</v>
      </c>
      <c r="G498" t="s">
        <v>35</v>
      </c>
      <c r="H498" t="s">
        <v>49</v>
      </c>
      <c r="I498" s="1" t="s">
        <v>50</v>
      </c>
      <c r="J498" t="s">
        <v>1042</v>
      </c>
      <c r="K498" s="5">
        <v>2</v>
      </c>
      <c r="L498">
        <v>59.452429842573601</v>
      </c>
      <c r="M498" s="1">
        <v>42620</v>
      </c>
      <c r="N498" t="s">
        <v>40</v>
      </c>
      <c r="O498" t="s">
        <v>51</v>
      </c>
      <c r="P498" t="s">
        <v>51</v>
      </c>
      <c r="Q498" t="s">
        <v>40</v>
      </c>
      <c r="R498" t="s">
        <v>40</v>
      </c>
      <c r="T498">
        <v>25.098114045830201</v>
      </c>
      <c r="U498" t="s">
        <v>1215</v>
      </c>
      <c r="V498" t="s">
        <v>119</v>
      </c>
      <c r="X498" t="s">
        <v>119</v>
      </c>
      <c r="Y498" s="1">
        <v>44718</v>
      </c>
      <c r="Z498">
        <v>13</v>
      </c>
      <c r="AA498" t="s">
        <v>78</v>
      </c>
      <c r="AB498">
        <v>13.359</v>
      </c>
      <c r="AC498">
        <v>13.359</v>
      </c>
      <c r="AD498" s="1">
        <v>44764</v>
      </c>
      <c r="AE498">
        <v>15</v>
      </c>
      <c r="AF498" t="s">
        <v>1129</v>
      </c>
      <c r="AG498">
        <v>4</v>
      </c>
      <c r="AH498" t="s">
        <v>78</v>
      </c>
      <c r="AI498">
        <v>3.62</v>
      </c>
      <c r="AJ498" s="1">
        <v>44781</v>
      </c>
      <c r="AW498" t="s">
        <v>40</v>
      </c>
      <c r="AX498" t="s">
        <v>40</v>
      </c>
      <c r="AY498" t="s">
        <v>40</v>
      </c>
      <c r="AZ498" t="s">
        <v>40</v>
      </c>
      <c r="BA498" t="s">
        <v>40</v>
      </c>
      <c r="BB498" t="s">
        <v>40</v>
      </c>
      <c r="BC498" t="s">
        <v>40</v>
      </c>
      <c r="BD498" s="1" t="s">
        <v>40</v>
      </c>
      <c r="BE498" s="1" t="s">
        <v>40</v>
      </c>
      <c r="BF498" s="1" t="s">
        <v>40</v>
      </c>
      <c r="BG498" s="1" t="s">
        <v>40</v>
      </c>
      <c r="BH498" t="s">
        <v>40</v>
      </c>
      <c r="BI498" s="1" t="s">
        <v>1120</v>
      </c>
      <c r="BL498">
        <v>1</v>
      </c>
      <c r="BQ498">
        <v>1</v>
      </c>
      <c r="BR498">
        <v>75</v>
      </c>
    </row>
    <row r="499" spans="1:70" x14ac:dyDescent="0.25">
      <c r="A499" t="s">
        <v>961</v>
      </c>
      <c r="C499">
        <v>82978</v>
      </c>
      <c r="D499">
        <v>1</v>
      </c>
      <c r="E499" s="5">
        <v>1</v>
      </c>
      <c r="F499" s="1">
        <v>44673</v>
      </c>
      <c r="G499" t="s">
        <v>35</v>
      </c>
      <c r="H499" t="s">
        <v>49</v>
      </c>
      <c r="I499" s="1" t="s">
        <v>50</v>
      </c>
      <c r="J499" t="s">
        <v>1042</v>
      </c>
      <c r="K499" s="5">
        <v>1</v>
      </c>
      <c r="L499">
        <v>43.466119096509203</v>
      </c>
      <c r="M499" s="1">
        <v>42830</v>
      </c>
      <c r="N499" t="s">
        <v>40</v>
      </c>
      <c r="O499" t="s">
        <v>51</v>
      </c>
      <c r="P499" t="s">
        <v>51</v>
      </c>
      <c r="Q499" t="s">
        <v>40</v>
      </c>
      <c r="R499" t="s">
        <v>40</v>
      </c>
      <c r="T499">
        <v>25.942663414786299</v>
      </c>
      <c r="U499" t="s">
        <v>61</v>
      </c>
      <c r="V499" t="s">
        <v>119</v>
      </c>
      <c r="X499" t="s">
        <v>119</v>
      </c>
      <c r="Y499" s="1">
        <v>44718</v>
      </c>
      <c r="Z499">
        <v>13</v>
      </c>
      <c r="AA499" t="s">
        <v>78</v>
      </c>
      <c r="AB499">
        <v>1.7805</v>
      </c>
      <c r="AC499">
        <v>1.7805</v>
      </c>
      <c r="AD499" s="1">
        <v>44764</v>
      </c>
      <c r="AE499">
        <v>15</v>
      </c>
      <c r="AF499" t="s">
        <v>1131</v>
      </c>
      <c r="AG499">
        <v>4</v>
      </c>
      <c r="AH499" t="s">
        <v>78</v>
      </c>
      <c r="AI499">
        <v>0.36</v>
      </c>
      <c r="AJ499" s="1">
        <v>44781</v>
      </c>
      <c r="AW499" t="s">
        <v>40</v>
      </c>
      <c r="AX499" t="s">
        <v>40</v>
      </c>
      <c r="AY499" t="s">
        <v>40</v>
      </c>
      <c r="AZ499" t="s">
        <v>40</v>
      </c>
      <c r="BA499" t="s">
        <v>40</v>
      </c>
      <c r="BB499" t="s">
        <v>40</v>
      </c>
      <c r="BC499" t="s">
        <v>40</v>
      </c>
      <c r="BD499" s="1" t="s">
        <v>40</v>
      </c>
      <c r="BE499" s="1" t="s">
        <v>40</v>
      </c>
      <c r="BF499" s="1" t="s">
        <v>40</v>
      </c>
      <c r="BG499" s="1" t="s">
        <v>40</v>
      </c>
      <c r="BH499" t="s">
        <v>40</v>
      </c>
      <c r="BI499" s="1" t="s">
        <v>1120</v>
      </c>
      <c r="BL499">
        <v>1</v>
      </c>
      <c r="BQ499">
        <v>0</v>
      </c>
      <c r="BR499">
        <v>10.199999999999999</v>
      </c>
    </row>
    <row r="500" spans="1:70" x14ac:dyDescent="0.25">
      <c r="A500" t="s">
        <v>962</v>
      </c>
      <c r="C500">
        <v>70114</v>
      </c>
      <c r="D500">
        <v>1</v>
      </c>
      <c r="E500" s="5">
        <v>1</v>
      </c>
      <c r="F500" s="1">
        <v>44673</v>
      </c>
      <c r="G500" t="s">
        <v>35</v>
      </c>
      <c r="H500" t="s">
        <v>49</v>
      </c>
      <c r="I500" s="1" t="s">
        <v>50</v>
      </c>
      <c r="J500" t="s">
        <v>1042</v>
      </c>
      <c r="K500" s="5">
        <v>2</v>
      </c>
      <c r="L500">
        <v>58.822724161533202</v>
      </c>
      <c r="M500" s="1">
        <v>42836</v>
      </c>
      <c r="N500" t="s">
        <v>40</v>
      </c>
      <c r="O500" t="s">
        <v>51</v>
      </c>
      <c r="P500" t="s">
        <v>51</v>
      </c>
      <c r="Q500" t="s">
        <v>40</v>
      </c>
      <c r="R500" t="s">
        <v>40</v>
      </c>
      <c r="T500">
        <v>21.779914329908902</v>
      </c>
      <c r="U500" t="s">
        <v>61</v>
      </c>
      <c r="V500" t="s">
        <v>119</v>
      </c>
      <c r="X500" t="s">
        <v>119</v>
      </c>
      <c r="Y500" s="1">
        <v>44726</v>
      </c>
      <c r="Z500">
        <v>14</v>
      </c>
      <c r="AA500" t="s">
        <v>78</v>
      </c>
      <c r="AB500">
        <v>2.5215000000000001</v>
      </c>
      <c r="AC500">
        <v>2.5215000000000001</v>
      </c>
      <c r="AD500" s="1">
        <v>44764</v>
      </c>
      <c r="AE500">
        <v>15</v>
      </c>
      <c r="AF500" t="s">
        <v>1134</v>
      </c>
      <c r="AG500">
        <v>4</v>
      </c>
      <c r="AH500" t="s">
        <v>78</v>
      </c>
      <c r="AI500">
        <v>0.41</v>
      </c>
      <c r="AJ500" s="1">
        <v>44781</v>
      </c>
      <c r="AW500" t="s">
        <v>40</v>
      </c>
      <c r="AX500" t="s">
        <v>40</v>
      </c>
      <c r="AY500" t="s">
        <v>40</v>
      </c>
      <c r="AZ500" t="s">
        <v>40</v>
      </c>
      <c r="BA500" t="s">
        <v>40</v>
      </c>
      <c r="BB500" t="s">
        <v>40</v>
      </c>
      <c r="BC500" t="s">
        <v>40</v>
      </c>
      <c r="BD500" s="1" t="s">
        <v>40</v>
      </c>
      <c r="BE500" s="1" t="s">
        <v>40</v>
      </c>
      <c r="BF500" s="1" t="s">
        <v>40</v>
      </c>
      <c r="BG500" s="1" t="s">
        <v>40</v>
      </c>
      <c r="BH500" t="s">
        <v>40</v>
      </c>
      <c r="BI500" s="1" t="s">
        <v>1120</v>
      </c>
      <c r="BL500">
        <v>1</v>
      </c>
      <c r="BQ500">
        <v>0</v>
      </c>
      <c r="BR500">
        <v>11.4</v>
      </c>
    </row>
    <row r="501" spans="1:70" x14ac:dyDescent="0.25">
      <c r="A501" t="s">
        <v>963</v>
      </c>
      <c r="C501">
        <v>30653</v>
      </c>
      <c r="D501">
        <v>1</v>
      </c>
      <c r="E501" s="5">
        <v>1</v>
      </c>
      <c r="F501" s="1">
        <v>44673</v>
      </c>
      <c r="G501" t="s">
        <v>35</v>
      </c>
      <c r="H501" s="1" t="s">
        <v>35</v>
      </c>
      <c r="I501" s="1" t="s">
        <v>75</v>
      </c>
      <c r="J501" t="s">
        <v>1042</v>
      </c>
      <c r="K501" s="5">
        <v>1</v>
      </c>
      <c r="L501">
        <v>46.9705681040383</v>
      </c>
      <c r="M501" s="1">
        <v>43504</v>
      </c>
      <c r="N501" t="s">
        <v>40</v>
      </c>
      <c r="O501" t="s">
        <v>40</v>
      </c>
      <c r="Q501" t="s">
        <v>40</v>
      </c>
      <c r="R501" t="s">
        <v>40</v>
      </c>
      <c r="T501">
        <v>21.147718917404902</v>
      </c>
      <c r="U501" t="s">
        <v>1215</v>
      </c>
      <c r="V501" t="s">
        <v>119</v>
      </c>
      <c r="X501" t="s">
        <v>119</v>
      </c>
      <c r="Y501" s="1">
        <v>44726</v>
      </c>
      <c r="Z501">
        <v>14</v>
      </c>
      <c r="AA501" t="s">
        <v>78</v>
      </c>
      <c r="AB501">
        <v>5.49</v>
      </c>
      <c r="AC501">
        <v>5.49</v>
      </c>
      <c r="AD501" s="1">
        <v>44764</v>
      </c>
      <c r="AE501">
        <v>15</v>
      </c>
      <c r="AF501">
        <v>1</v>
      </c>
      <c r="AG501">
        <v>4</v>
      </c>
      <c r="AH501" t="s">
        <v>78</v>
      </c>
      <c r="AI501">
        <v>3.85</v>
      </c>
      <c r="AJ501" s="1">
        <v>44781</v>
      </c>
      <c r="AW501" t="s">
        <v>40</v>
      </c>
      <c r="AX501" t="s">
        <v>40</v>
      </c>
      <c r="AY501" t="s">
        <v>40</v>
      </c>
      <c r="AZ501" t="s">
        <v>40</v>
      </c>
      <c r="BA501" t="s">
        <v>40</v>
      </c>
      <c r="BB501" t="s">
        <v>40</v>
      </c>
      <c r="BC501" t="s">
        <v>40</v>
      </c>
      <c r="BD501" s="1" t="s">
        <v>40</v>
      </c>
      <c r="BE501" s="1" t="s">
        <v>40</v>
      </c>
      <c r="BF501" s="1" t="s">
        <v>40</v>
      </c>
      <c r="BG501" s="1" t="s">
        <v>40</v>
      </c>
      <c r="BH501" t="s">
        <v>40</v>
      </c>
      <c r="BI501" s="1" t="s">
        <v>1120</v>
      </c>
      <c r="BL501">
        <v>1</v>
      </c>
      <c r="BQ501">
        <v>1</v>
      </c>
      <c r="BR501">
        <v>5.3</v>
      </c>
    </row>
    <row r="502" spans="1:70" x14ac:dyDescent="0.25">
      <c r="A502" t="s">
        <v>964</v>
      </c>
      <c r="C502">
        <v>50107</v>
      </c>
      <c r="D502">
        <v>1</v>
      </c>
      <c r="E502" s="5">
        <v>1</v>
      </c>
      <c r="F502" s="1">
        <v>44673</v>
      </c>
      <c r="G502" t="s">
        <v>35</v>
      </c>
      <c r="H502" s="1" t="s">
        <v>35</v>
      </c>
      <c r="I502" s="1" t="s">
        <v>75</v>
      </c>
      <c r="J502" t="s">
        <v>1042</v>
      </c>
      <c r="K502" s="5">
        <v>2</v>
      </c>
      <c r="L502">
        <v>59.592060232717301</v>
      </c>
      <c r="M502" s="1">
        <v>43577</v>
      </c>
      <c r="N502" t="s">
        <v>40</v>
      </c>
      <c r="O502" t="s">
        <v>40</v>
      </c>
      <c r="Q502" t="s">
        <v>40</v>
      </c>
      <c r="R502" t="s">
        <v>40</v>
      </c>
      <c r="T502">
        <v>19.6188093681547</v>
      </c>
      <c r="U502" t="s">
        <v>1215</v>
      </c>
      <c r="V502" t="s">
        <v>119</v>
      </c>
      <c r="X502" t="s">
        <v>119</v>
      </c>
      <c r="Y502" s="1">
        <v>44726</v>
      </c>
      <c r="Z502">
        <v>14</v>
      </c>
      <c r="AA502" t="s">
        <v>78</v>
      </c>
      <c r="AB502">
        <v>0.86499999999999999</v>
      </c>
      <c r="AC502">
        <v>0.86499999999999999</v>
      </c>
      <c r="AD502" s="1">
        <v>44764</v>
      </c>
      <c r="AE502">
        <v>15</v>
      </c>
      <c r="AF502">
        <v>2</v>
      </c>
      <c r="AG502">
        <v>4</v>
      </c>
      <c r="AH502" t="s">
        <v>78</v>
      </c>
      <c r="AI502">
        <v>0.7</v>
      </c>
      <c r="AJ502" s="1">
        <v>44781</v>
      </c>
      <c r="AW502" t="s">
        <v>40</v>
      </c>
      <c r="AX502" t="s">
        <v>40</v>
      </c>
      <c r="AY502" t="s">
        <v>40</v>
      </c>
      <c r="AZ502" t="s">
        <v>40</v>
      </c>
      <c r="BA502" t="s">
        <v>40</v>
      </c>
      <c r="BB502" t="s">
        <v>40</v>
      </c>
      <c r="BC502" t="s">
        <v>40</v>
      </c>
      <c r="BD502" s="1" t="s">
        <v>40</v>
      </c>
      <c r="BE502" s="1" t="s">
        <v>40</v>
      </c>
      <c r="BF502" s="1" t="s">
        <v>40</v>
      </c>
      <c r="BG502" s="1" t="s">
        <v>40</v>
      </c>
      <c r="BH502" t="s">
        <v>40</v>
      </c>
      <c r="BI502" s="1" t="s">
        <v>1120</v>
      </c>
      <c r="BL502">
        <v>1</v>
      </c>
      <c r="BQ502">
        <v>1</v>
      </c>
      <c r="BR502">
        <v>4.9000000000000004</v>
      </c>
    </row>
    <row r="503" spans="1:70" x14ac:dyDescent="0.25">
      <c r="A503" t="s">
        <v>965</v>
      </c>
      <c r="C503">
        <v>51099</v>
      </c>
      <c r="D503">
        <v>1</v>
      </c>
      <c r="E503" s="5">
        <v>1</v>
      </c>
      <c r="F503" s="1">
        <v>44673</v>
      </c>
      <c r="G503" t="s">
        <v>35</v>
      </c>
      <c r="H503" s="1" t="s">
        <v>35</v>
      </c>
      <c r="I503" s="1" t="s">
        <v>75</v>
      </c>
      <c r="J503" t="s">
        <v>1042</v>
      </c>
      <c r="K503" s="5">
        <v>1</v>
      </c>
      <c r="L503">
        <v>38.819986310746103</v>
      </c>
      <c r="M503" s="1">
        <v>43579</v>
      </c>
      <c r="N503" t="s">
        <v>40</v>
      </c>
      <c r="O503" t="s">
        <v>40</v>
      </c>
      <c r="Q503" t="s">
        <v>40</v>
      </c>
      <c r="R503" t="s">
        <v>40</v>
      </c>
      <c r="T503">
        <v>27.140782026545502</v>
      </c>
      <c r="U503" t="s">
        <v>61</v>
      </c>
      <c r="V503" t="s">
        <v>175</v>
      </c>
      <c r="X503" t="s">
        <v>175</v>
      </c>
      <c r="Y503" s="1">
        <v>44726</v>
      </c>
      <c r="Z503">
        <v>14</v>
      </c>
      <c r="AA503" t="s">
        <v>78</v>
      </c>
      <c r="AB503">
        <v>1.351</v>
      </c>
      <c r="AC503">
        <v>1.351</v>
      </c>
      <c r="AD503" s="1">
        <v>44764</v>
      </c>
      <c r="AE503">
        <v>15</v>
      </c>
      <c r="AF503">
        <v>3</v>
      </c>
      <c r="AG503">
        <v>4</v>
      </c>
      <c r="AH503" t="s">
        <v>78</v>
      </c>
      <c r="AI503">
        <v>0.87</v>
      </c>
      <c r="AJ503" s="1">
        <v>44781</v>
      </c>
      <c r="AW503" t="s">
        <v>40</v>
      </c>
      <c r="AX503" t="s">
        <v>40</v>
      </c>
      <c r="AY503" t="s">
        <v>40</v>
      </c>
      <c r="AZ503" t="s">
        <v>40</v>
      </c>
      <c r="BA503" t="s">
        <v>40</v>
      </c>
      <c r="BB503" t="s">
        <v>40</v>
      </c>
      <c r="BC503" t="s">
        <v>40</v>
      </c>
      <c r="BD503" s="1" t="s">
        <v>40</v>
      </c>
      <c r="BE503" s="1" t="s">
        <v>40</v>
      </c>
      <c r="BF503" s="1" t="s">
        <v>40</v>
      </c>
      <c r="BG503" s="1" t="s">
        <v>40</v>
      </c>
      <c r="BH503" t="s">
        <v>40</v>
      </c>
      <c r="BI503" s="1" t="s">
        <v>1120</v>
      </c>
      <c r="BL503">
        <v>1</v>
      </c>
      <c r="BQ503">
        <v>0</v>
      </c>
      <c r="BR503">
        <v>5.2</v>
      </c>
    </row>
    <row r="504" spans="1:70" x14ac:dyDescent="0.25">
      <c r="A504" t="s">
        <v>216</v>
      </c>
      <c r="B504">
        <v>0.98892615427866204</v>
      </c>
      <c r="C504" t="s">
        <v>217</v>
      </c>
      <c r="D504">
        <v>1</v>
      </c>
      <c r="E504">
        <v>4</v>
      </c>
      <c r="F504" s="1">
        <v>44468</v>
      </c>
      <c r="G504" t="s">
        <v>71</v>
      </c>
      <c r="H504" t="s">
        <v>49</v>
      </c>
      <c r="I504" t="s">
        <v>72</v>
      </c>
      <c r="J504" t="s">
        <v>73</v>
      </c>
      <c r="K504">
        <v>2</v>
      </c>
      <c r="L504">
        <v>75</v>
      </c>
      <c r="M504" s="1">
        <v>42622</v>
      </c>
      <c r="N504" t="s">
        <v>74</v>
      </c>
      <c r="O504">
        <v>7</v>
      </c>
      <c r="P504" t="s">
        <v>74</v>
      </c>
      <c r="Q504">
        <v>48.9</v>
      </c>
      <c r="R504" t="s">
        <v>40</v>
      </c>
      <c r="T504">
        <v>24.43</v>
      </c>
      <c r="U504" t="s">
        <v>61</v>
      </c>
      <c r="V504" t="s">
        <v>76</v>
      </c>
      <c r="X504" t="s">
        <v>76</v>
      </c>
      <c r="Y504" s="1">
        <v>44466</v>
      </c>
      <c r="Z504">
        <v>4</v>
      </c>
      <c r="AA504" t="s">
        <v>44</v>
      </c>
      <c r="AB504">
        <v>17.207249999999998</v>
      </c>
      <c r="AC504">
        <v>15</v>
      </c>
      <c r="AD504" s="1">
        <v>44474</v>
      </c>
      <c r="AE504">
        <v>3</v>
      </c>
      <c r="AF504" t="s">
        <v>218</v>
      </c>
      <c r="AG504">
        <v>4</v>
      </c>
      <c r="AH504" t="s">
        <v>44</v>
      </c>
      <c r="AI504">
        <v>1.7050000000000001</v>
      </c>
      <c r="AJ504" s="1">
        <v>44510</v>
      </c>
      <c r="AK504">
        <v>11122437342</v>
      </c>
      <c r="AL504">
        <v>110123142</v>
      </c>
      <c r="AM504">
        <v>2.3999999999999998E-3</v>
      </c>
      <c r="AN504">
        <v>42.45</v>
      </c>
      <c r="AO504">
        <v>95.34</v>
      </c>
      <c r="AP504">
        <v>90.8</v>
      </c>
      <c r="AQ504" t="s">
        <v>74</v>
      </c>
      <c r="AR504" t="s">
        <v>1055</v>
      </c>
      <c r="AS504">
        <v>1.95086539418287</v>
      </c>
      <c r="AT504" t="s">
        <v>71</v>
      </c>
      <c r="AU504" t="s">
        <v>71</v>
      </c>
      <c r="AV504">
        <v>2</v>
      </c>
      <c r="AW504">
        <v>48.9</v>
      </c>
      <c r="AX504">
        <v>48.9</v>
      </c>
      <c r="AY504">
        <v>10</v>
      </c>
      <c r="AZ504">
        <v>2.6</v>
      </c>
      <c r="BA504">
        <v>2.7</v>
      </c>
      <c r="BB504" t="s">
        <v>39</v>
      </c>
      <c r="BC504" t="s">
        <v>39</v>
      </c>
      <c r="BD504" s="1">
        <v>42591</v>
      </c>
      <c r="BE504" s="1"/>
      <c r="BF504" s="1">
        <v>42622</v>
      </c>
      <c r="BG504" s="1" t="s">
        <v>39</v>
      </c>
      <c r="BH504">
        <v>0</v>
      </c>
      <c r="BI504" s="1">
        <v>41241</v>
      </c>
      <c r="BK504">
        <v>1</v>
      </c>
      <c r="BL504">
        <v>1</v>
      </c>
      <c r="BQ504" t="s">
        <v>1174</v>
      </c>
      <c r="BR504" t="s">
        <v>40</v>
      </c>
    </row>
    <row r="505" spans="1:70" x14ac:dyDescent="0.25">
      <c r="A505" t="s">
        <v>219</v>
      </c>
      <c r="B505">
        <v>1</v>
      </c>
      <c r="C505" t="s">
        <v>220</v>
      </c>
      <c r="D505">
        <v>1</v>
      </c>
      <c r="E505">
        <v>3.7</v>
      </c>
      <c r="F505" s="1">
        <v>44469</v>
      </c>
      <c r="G505" t="s">
        <v>71</v>
      </c>
      <c r="H505" t="s">
        <v>49</v>
      </c>
      <c r="I505" t="s">
        <v>72</v>
      </c>
      <c r="J505" t="s">
        <v>73</v>
      </c>
      <c r="K505">
        <v>2</v>
      </c>
      <c r="L505">
        <v>65</v>
      </c>
      <c r="M505" s="1">
        <v>42642</v>
      </c>
      <c r="N505" t="s">
        <v>110</v>
      </c>
      <c r="O505">
        <v>6</v>
      </c>
      <c r="P505" t="s">
        <v>102</v>
      </c>
      <c r="Q505">
        <v>187596</v>
      </c>
      <c r="R505" t="s">
        <v>40</v>
      </c>
      <c r="T505">
        <v>21.79</v>
      </c>
      <c r="U505" t="s">
        <v>61</v>
      </c>
      <c r="V505" t="s">
        <v>76</v>
      </c>
      <c r="X505" t="s">
        <v>76</v>
      </c>
      <c r="Y505" s="1">
        <v>44466</v>
      </c>
      <c r="Z505">
        <v>4</v>
      </c>
      <c r="AA505" t="s">
        <v>44</v>
      </c>
      <c r="AB505">
        <v>141.39337839999999</v>
      </c>
      <c r="AC505">
        <v>15</v>
      </c>
      <c r="AD505" s="1">
        <v>44474</v>
      </c>
      <c r="AE505">
        <v>3</v>
      </c>
      <c r="AF505" t="s">
        <v>221</v>
      </c>
      <c r="AG505">
        <v>4</v>
      </c>
      <c r="AH505" t="s">
        <v>44</v>
      </c>
      <c r="AI505">
        <v>3.73</v>
      </c>
      <c r="AJ505" s="1">
        <v>44510</v>
      </c>
      <c r="AK505">
        <v>8704639348</v>
      </c>
      <c r="AL505">
        <v>86184548</v>
      </c>
      <c r="AM505">
        <v>2.3999999999999998E-3</v>
      </c>
      <c r="AN505">
        <v>41.74</v>
      </c>
      <c r="AO505">
        <v>97.31</v>
      </c>
      <c r="AP505">
        <v>93.42</v>
      </c>
      <c r="AQ505" t="s">
        <v>110</v>
      </c>
      <c r="AR505" t="s">
        <v>1055</v>
      </c>
      <c r="AS505">
        <v>7.5</v>
      </c>
      <c r="AT505" t="s">
        <v>71</v>
      </c>
      <c r="AU505" t="s">
        <v>71</v>
      </c>
      <c r="AV505">
        <v>2</v>
      </c>
      <c r="AW505">
        <v>187596</v>
      </c>
      <c r="AX505">
        <v>187596</v>
      </c>
      <c r="AY505">
        <v>10</v>
      </c>
      <c r="AZ505" t="s">
        <v>222</v>
      </c>
      <c r="BA505">
        <v>0</v>
      </c>
      <c r="BB505" t="s">
        <v>112</v>
      </c>
      <c r="BC505" t="s">
        <v>39</v>
      </c>
      <c r="BD505" s="1">
        <v>42626</v>
      </c>
      <c r="BE505" s="1"/>
      <c r="BF505" s="1">
        <v>42642</v>
      </c>
      <c r="BG505" s="1" t="s">
        <v>1088</v>
      </c>
      <c r="BH505">
        <v>0</v>
      </c>
      <c r="BI505" s="1" t="s">
        <v>1172</v>
      </c>
      <c r="BK505">
        <v>0</v>
      </c>
      <c r="BL505">
        <v>1</v>
      </c>
      <c r="BQ505" t="s">
        <v>1174</v>
      </c>
      <c r="BR505" t="s">
        <v>40</v>
      </c>
    </row>
    <row r="506" spans="1:70" x14ac:dyDescent="0.25">
      <c r="A506" t="s">
        <v>223</v>
      </c>
      <c r="B506">
        <v>1</v>
      </c>
      <c r="C506" t="s">
        <v>224</v>
      </c>
      <c r="D506">
        <v>1</v>
      </c>
      <c r="E506">
        <v>3</v>
      </c>
      <c r="F506" s="1">
        <v>44470</v>
      </c>
      <c r="G506" t="s">
        <v>71</v>
      </c>
      <c r="H506" t="s">
        <v>36</v>
      </c>
      <c r="I506" t="s">
        <v>72</v>
      </c>
      <c r="J506" t="s">
        <v>73</v>
      </c>
      <c r="K506">
        <v>2</v>
      </c>
      <c r="L506">
        <v>38</v>
      </c>
      <c r="M506" s="1">
        <v>42822</v>
      </c>
      <c r="N506" t="s">
        <v>110</v>
      </c>
      <c r="O506">
        <v>5</v>
      </c>
      <c r="P506" t="s">
        <v>102</v>
      </c>
      <c r="Q506">
        <v>542424</v>
      </c>
      <c r="R506" t="s">
        <v>40</v>
      </c>
      <c r="T506">
        <v>22.71</v>
      </c>
      <c r="U506" t="s">
        <v>41</v>
      </c>
      <c r="V506" t="s">
        <v>175</v>
      </c>
      <c r="X506" t="s">
        <v>175</v>
      </c>
      <c r="Y506" s="1">
        <v>44466</v>
      </c>
      <c r="Z506">
        <v>4</v>
      </c>
      <c r="AA506" t="s">
        <v>44</v>
      </c>
      <c r="AB506">
        <v>82.03</v>
      </c>
      <c r="AC506">
        <v>15</v>
      </c>
      <c r="AD506" s="1">
        <v>44474</v>
      </c>
      <c r="AE506">
        <v>3</v>
      </c>
      <c r="AF506" t="s">
        <v>225</v>
      </c>
      <c r="AG506">
        <v>4</v>
      </c>
      <c r="AH506" t="s">
        <v>44</v>
      </c>
      <c r="AI506">
        <v>6.67</v>
      </c>
      <c r="AJ506" s="1">
        <v>44510</v>
      </c>
      <c r="AK506">
        <v>10892893430</v>
      </c>
      <c r="AL506">
        <v>107850430</v>
      </c>
      <c r="AM506">
        <v>2.3999999999999998E-3</v>
      </c>
      <c r="AN506">
        <v>42.17</v>
      </c>
      <c r="AO506">
        <v>97.24</v>
      </c>
      <c r="AP506">
        <v>93.26</v>
      </c>
      <c r="AQ506" t="s">
        <v>110</v>
      </c>
      <c r="AR506" t="s">
        <v>1055</v>
      </c>
      <c r="AS506">
        <v>7.5</v>
      </c>
      <c r="AT506" t="s">
        <v>71</v>
      </c>
      <c r="AU506" t="s">
        <v>71</v>
      </c>
      <c r="AV506">
        <v>2</v>
      </c>
      <c r="AW506">
        <v>542424</v>
      </c>
      <c r="AX506">
        <v>542424</v>
      </c>
      <c r="AY506">
        <v>10</v>
      </c>
      <c r="AZ506">
        <v>11.4</v>
      </c>
      <c r="BA506">
        <v>11.9</v>
      </c>
      <c r="BB506" t="s">
        <v>39</v>
      </c>
      <c r="BC506" t="s">
        <v>39</v>
      </c>
      <c r="BD506" s="1">
        <v>42797</v>
      </c>
      <c r="BE506" s="1"/>
      <c r="BF506" s="1">
        <v>42822</v>
      </c>
      <c r="BG506" s="1" t="s">
        <v>39</v>
      </c>
      <c r="BH506">
        <v>0</v>
      </c>
      <c r="BI506" s="1">
        <v>42688</v>
      </c>
      <c r="BK506">
        <v>1</v>
      </c>
      <c r="BL506">
        <v>1</v>
      </c>
      <c r="BQ506" t="s">
        <v>1174</v>
      </c>
      <c r="BR506" t="s">
        <v>40</v>
      </c>
    </row>
    <row r="507" spans="1:70" x14ac:dyDescent="0.25">
      <c r="A507" t="s">
        <v>226</v>
      </c>
      <c r="B507">
        <v>1</v>
      </c>
      <c r="C507" t="s">
        <v>227</v>
      </c>
      <c r="D507">
        <v>1</v>
      </c>
      <c r="E507">
        <v>1.7</v>
      </c>
      <c r="F507" s="1">
        <v>44471</v>
      </c>
      <c r="G507" t="s">
        <v>71</v>
      </c>
      <c r="H507" t="s">
        <v>36</v>
      </c>
      <c r="I507" t="s">
        <v>72</v>
      </c>
      <c r="J507" t="s">
        <v>73</v>
      </c>
      <c r="K507">
        <v>2</v>
      </c>
      <c r="L507">
        <v>70</v>
      </c>
      <c r="M507" s="1">
        <v>42718</v>
      </c>
      <c r="N507" t="s">
        <v>110</v>
      </c>
      <c r="O507">
        <v>5</v>
      </c>
      <c r="P507" t="s">
        <v>102</v>
      </c>
      <c r="Q507">
        <v>4706</v>
      </c>
      <c r="R507" t="s">
        <v>40</v>
      </c>
      <c r="T507">
        <v>24.39</v>
      </c>
      <c r="U507" t="s">
        <v>61</v>
      </c>
      <c r="V507" t="s">
        <v>76</v>
      </c>
      <c r="X507" t="s">
        <v>76</v>
      </c>
      <c r="Y507" s="1">
        <v>44466</v>
      </c>
      <c r="Z507">
        <v>4</v>
      </c>
      <c r="AA507" t="s">
        <v>44</v>
      </c>
      <c r="AB507">
        <v>182.84941180000001</v>
      </c>
      <c r="AC507">
        <v>15</v>
      </c>
      <c r="AD507" s="1">
        <v>44474</v>
      </c>
      <c r="AE507">
        <v>3</v>
      </c>
      <c r="AF507" t="s">
        <v>228</v>
      </c>
      <c r="AG507">
        <v>4</v>
      </c>
      <c r="AH507" t="s">
        <v>44</v>
      </c>
      <c r="AI507">
        <v>6.99</v>
      </c>
      <c r="AJ507" s="1">
        <v>44510</v>
      </c>
      <c r="AK507">
        <v>13054545526</v>
      </c>
      <c r="AL507">
        <v>129252926</v>
      </c>
      <c r="AM507">
        <v>2.3999999999999998E-3</v>
      </c>
      <c r="AN507">
        <v>41</v>
      </c>
      <c r="AO507">
        <v>97.78</v>
      </c>
      <c r="AP507">
        <v>94.06</v>
      </c>
      <c r="AQ507" t="s">
        <v>110</v>
      </c>
      <c r="AR507" t="s">
        <v>1055</v>
      </c>
      <c r="AS507">
        <v>7.5</v>
      </c>
      <c r="AT507" t="s">
        <v>71</v>
      </c>
      <c r="AU507" t="s">
        <v>71</v>
      </c>
      <c r="AV507">
        <v>2</v>
      </c>
      <c r="AW507">
        <v>4706</v>
      </c>
      <c r="AX507">
        <v>4706</v>
      </c>
      <c r="AY507">
        <v>1</v>
      </c>
      <c r="AZ507">
        <v>9</v>
      </c>
      <c r="BA507">
        <v>8.1999999999999993</v>
      </c>
      <c r="BB507" t="s">
        <v>112</v>
      </c>
      <c r="BC507" t="s">
        <v>39</v>
      </c>
      <c r="BD507" s="1">
        <v>42690</v>
      </c>
      <c r="BE507" s="1" t="s">
        <v>1089</v>
      </c>
      <c r="BF507" s="1">
        <v>42808</v>
      </c>
      <c r="BG507" s="1" t="s">
        <v>1090</v>
      </c>
      <c r="BH507">
        <v>0</v>
      </c>
      <c r="BI507" s="1" t="s">
        <v>1172</v>
      </c>
      <c r="BK507">
        <v>0</v>
      </c>
      <c r="BL507">
        <v>1</v>
      </c>
      <c r="BQ507" t="s">
        <v>1174</v>
      </c>
      <c r="BR507" t="s">
        <v>40</v>
      </c>
    </row>
    <row r="508" spans="1:70" x14ac:dyDescent="0.25">
      <c r="A508" t="s">
        <v>229</v>
      </c>
      <c r="B508">
        <v>0.59981859244478697</v>
      </c>
      <c r="C508" t="s">
        <v>230</v>
      </c>
      <c r="D508">
        <v>1</v>
      </c>
      <c r="E508">
        <v>2.8</v>
      </c>
      <c r="F508" s="1">
        <v>44472</v>
      </c>
      <c r="G508" t="s">
        <v>71</v>
      </c>
      <c r="H508" t="s">
        <v>49</v>
      </c>
      <c r="I508" t="s">
        <v>72</v>
      </c>
      <c r="J508" t="s">
        <v>73</v>
      </c>
      <c r="K508">
        <v>2</v>
      </c>
      <c r="L508">
        <v>67</v>
      </c>
      <c r="M508" s="1">
        <v>42944</v>
      </c>
      <c r="N508" t="s">
        <v>74</v>
      </c>
      <c r="O508">
        <v>7</v>
      </c>
      <c r="P508" t="s">
        <v>74</v>
      </c>
      <c r="Q508">
        <v>4.4000000000000004</v>
      </c>
      <c r="R508" t="s">
        <v>40</v>
      </c>
      <c r="T508">
        <v>25.81</v>
      </c>
      <c r="U508" t="s">
        <v>115</v>
      </c>
      <c r="V508" t="s">
        <v>119</v>
      </c>
      <c r="X508" t="s">
        <v>119</v>
      </c>
      <c r="Y508" s="1">
        <v>44466</v>
      </c>
      <c r="Z508">
        <v>4</v>
      </c>
      <c r="AA508" t="s">
        <v>44</v>
      </c>
      <c r="AB508">
        <v>15.951428569999999</v>
      </c>
      <c r="AC508">
        <v>15</v>
      </c>
      <c r="AD508" s="1">
        <v>44474</v>
      </c>
      <c r="AE508">
        <v>3</v>
      </c>
      <c r="AF508" t="s">
        <v>231</v>
      </c>
      <c r="AG508">
        <v>4</v>
      </c>
      <c r="AH508" t="s">
        <v>44</v>
      </c>
      <c r="AI508">
        <v>4.2949999999999999</v>
      </c>
      <c r="AJ508" s="1">
        <v>44510</v>
      </c>
      <c r="AK508">
        <v>12347018104</v>
      </c>
      <c r="AL508">
        <v>122247704</v>
      </c>
      <c r="AM508">
        <v>2.3999999999999998E-3</v>
      </c>
      <c r="AN508">
        <v>42.53</v>
      </c>
      <c r="AO508">
        <v>96.64</v>
      </c>
      <c r="AP508">
        <v>92.52</v>
      </c>
      <c r="AQ508" t="s">
        <v>74</v>
      </c>
      <c r="AR508" t="s">
        <v>1055</v>
      </c>
      <c r="AS508">
        <v>0.17576301593327801</v>
      </c>
      <c r="AT508" t="s">
        <v>71</v>
      </c>
      <c r="AU508" t="s">
        <v>71</v>
      </c>
      <c r="AV508">
        <v>2</v>
      </c>
      <c r="AW508">
        <v>4.4000000000000004</v>
      </c>
      <c r="AX508">
        <v>4.4000000000000004</v>
      </c>
      <c r="AY508">
        <v>2</v>
      </c>
      <c r="AZ508">
        <v>2.6</v>
      </c>
      <c r="BA508">
        <v>1.7</v>
      </c>
      <c r="BB508" t="s">
        <v>39</v>
      </c>
      <c r="BC508" t="s">
        <v>39</v>
      </c>
      <c r="BD508" s="1">
        <v>42915</v>
      </c>
      <c r="BE508" s="1"/>
      <c r="BF508" s="1">
        <v>42944</v>
      </c>
      <c r="BG508" s="1">
        <v>0</v>
      </c>
      <c r="BH508">
        <v>0</v>
      </c>
      <c r="BI508" s="1">
        <v>42444</v>
      </c>
      <c r="BK508">
        <v>1</v>
      </c>
      <c r="BL508">
        <v>1</v>
      </c>
      <c r="BQ508" t="s">
        <v>1174</v>
      </c>
      <c r="BR508" t="s">
        <v>40</v>
      </c>
    </row>
    <row r="509" spans="1:70" x14ac:dyDescent="0.25">
      <c r="A509" t="s">
        <v>232</v>
      </c>
      <c r="B509">
        <v>1</v>
      </c>
      <c r="C509" t="s">
        <v>233</v>
      </c>
      <c r="D509">
        <v>1</v>
      </c>
      <c r="E509">
        <v>3.9</v>
      </c>
      <c r="F509" s="1">
        <v>44473</v>
      </c>
      <c r="G509" t="s">
        <v>71</v>
      </c>
      <c r="H509" t="s">
        <v>49</v>
      </c>
      <c r="I509" t="s">
        <v>72</v>
      </c>
      <c r="J509" t="s">
        <v>73</v>
      </c>
      <c r="K509">
        <v>2</v>
      </c>
      <c r="L509">
        <v>62</v>
      </c>
      <c r="M509" s="1">
        <v>43476</v>
      </c>
      <c r="N509" t="s">
        <v>74</v>
      </c>
      <c r="O509">
        <v>6</v>
      </c>
      <c r="P509" t="s">
        <v>102</v>
      </c>
      <c r="Q509">
        <v>233.8</v>
      </c>
      <c r="R509" t="s">
        <v>40</v>
      </c>
      <c r="T509">
        <v>26.5</v>
      </c>
      <c r="U509" t="s">
        <v>147</v>
      </c>
      <c r="V509" t="s">
        <v>76</v>
      </c>
      <c r="X509" t="s">
        <v>76</v>
      </c>
      <c r="Y509" s="1">
        <v>44466</v>
      </c>
      <c r="Z509">
        <v>4</v>
      </c>
      <c r="AA509" t="s">
        <v>44</v>
      </c>
      <c r="AB509">
        <v>17.775641029999999</v>
      </c>
      <c r="AC509">
        <v>15</v>
      </c>
      <c r="AD509" s="1">
        <v>44474</v>
      </c>
      <c r="AE509">
        <v>3</v>
      </c>
      <c r="AF509" t="s">
        <v>234</v>
      </c>
      <c r="AG509">
        <v>4</v>
      </c>
      <c r="AH509" t="s">
        <v>44</v>
      </c>
      <c r="AI509">
        <v>3.8050000000000002</v>
      </c>
      <c r="AJ509" s="1">
        <v>44510</v>
      </c>
      <c r="AK509">
        <v>10278088452</v>
      </c>
      <c r="AL509">
        <v>101763252</v>
      </c>
      <c r="AM509">
        <v>2.3999999999999998E-3</v>
      </c>
      <c r="AN509">
        <v>42.15</v>
      </c>
      <c r="AO509">
        <v>97.15</v>
      </c>
      <c r="AP509">
        <v>93.19</v>
      </c>
      <c r="AQ509" t="s">
        <v>74</v>
      </c>
      <c r="AR509" t="s">
        <v>1055</v>
      </c>
      <c r="AS509">
        <v>7.5</v>
      </c>
      <c r="AT509" t="s">
        <v>71</v>
      </c>
      <c r="AU509" t="s">
        <v>71</v>
      </c>
      <c r="AV509">
        <v>2</v>
      </c>
      <c r="AW509">
        <v>233.8</v>
      </c>
      <c r="AX509">
        <v>233.8</v>
      </c>
      <c r="AY509">
        <v>4</v>
      </c>
      <c r="AZ509">
        <v>5.3</v>
      </c>
      <c r="BA509">
        <v>4.3</v>
      </c>
      <c r="BB509" t="s">
        <v>39</v>
      </c>
      <c r="BC509" t="s">
        <v>39</v>
      </c>
      <c r="BD509" s="1">
        <v>43521</v>
      </c>
      <c r="BE509" s="1"/>
      <c r="BF509" s="1">
        <v>43663</v>
      </c>
      <c r="BG509" s="1" t="s">
        <v>1091</v>
      </c>
      <c r="BH509">
        <v>0</v>
      </c>
      <c r="BI509" s="1" t="s">
        <v>1172</v>
      </c>
      <c r="BK509">
        <v>0</v>
      </c>
      <c r="BL509">
        <v>1</v>
      </c>
      <c r="BQ509" t="s">
        <v>1174</v>
      </c>
      <c r="BR509" t="s">
        <v>40</v>
      </c>
    </row>
    <row r="510" spans="1:70" x14ac:dyDescent="0.25">
      <c r="A510" t="s">
        <v>235</v>
      </c>
      <c r="B510">
        <v>5.4567436769446899E-2</v>
      </c>
      <c r="C510" t="s">
        <v>236</v>
      </c>
      <c r="D510">
        <v>1</v>
      </c>
      <c r="E510">
        <v>3.9</v>
      </c>
      <c r="F510" s="1">
        <v>44435</v>
      </c>
      <c r="G510" t="s">
        <v>71</v>
      </c>
      <c r="H510" t="s">
        <v>49</v>
      </c>
      <c r="I510" t="s">
        <v>72</v>
      </c>
      <c r="J510" t="s">
        <v>73</v>
      </c>
      <c r="K510">
        <v>2</v>
      </c>
      <c r="L510">
        <v>67</v>
      </c>
      <c r="M510" s="1">
        <v>43430</v>
      </c>
      <c r="N510" t="s">
        <v>74</v>
      </c>
      <c r="O510">
        <v>6</v>
      </c>
      <c r="P510" t="s">
        <v>102</v>
      </c>
      <c r="Q510">
        <v>2.5</v>
      </c>
      <c r="R510" t="s">
        <v>40</v>
      </c>
      <c r="T510">
        <v>23.45</v>
      </c>
      <c r="U510" t="s">
        <v>61</v>
      </c>
      <c r="V510" t="s">
        <v>76</v>
      </c>
      <c r="X510" t="s">
        <v>76</v>
      </c>
      <c r="Y510" s="1">
        <v>44455</v>
      </c>
      <c r="Z510">
        <v>1</v>
      </c>
      <c r="AA510" t="s">
        <v>44</v>
      </c>
      <c r="AB510">
        <v>8.0219230770000003</v>
      </c>
      <c r="AC510">
        <v>15</v>
      </c>
      <c r="AD510" s="1">
        <v>44470</v>
      </c>
      <c r="AE510">
        <v>1</v>
      </c>
      <c r="AF510" t="s">
        <v>237</v>
      </c>
      <c r="AG510">
        <v>4</v>
      </c>
      <c r="AH510" t="s">
        <v>78</v>
      </c>
      <c r="AI510">
        <v>2.3650000000000002</v>
      </c>
      <c r="AJ510" s="1">
        <v>44510</v>
      </c>
      <c r="AK510">
        <v>7641629700</v>
      </c>
      <c r="AL510">
        <v>75659700</v>
      </c>
      <c r="AM510">
        <v>2.2000000000000001E-3</v>
      </c>
      <c r="AN510">
        <v>41.88</v>
      </c>
      <c r="AO510">
        <v>97.91</v>
      </c>
      <c r="AP510">
        <v>94.26</v>
      </c>
      <c r="AQ510" t="s">
        <v>74</v>
      </c>
      <c r="AR510" t="s">
        <v>1055</v>
      </c>
      <c r="AS510">
        <v>-1.2386970026158299</v>
      </c>
      <c r="AT510" t="s">
        <v>71</v>
      </c>
      <c r="AU510" t="s">
        <v>71</v>
      </c>
      <c r="AV510">
        <v>2</v>
      </c>
      <c r="AW510">
        <v>2.5</v>
      </c>
      <c r="AX510">
        <v>2.5</v>
      </c>
      <c r="AY510">
        <v>1</v>
      </c>
      <c r="AZ510">
        <v>1.8</v>
      </c>
      <c r="BA510">
        <v>1.9</v>
      </c>
      <c r="BB510" t="s">
        <v>39</v>
      </c>
      <c r="BC510" t="s">
        <v>39</v>
      </c>
      <c r="BD510" s="1">
        <v>43376</v>
      </c>
      <c r="BE510" s="1" t="s">
        <v>1092</v>
      </c>
      <c r="BF510" s="1">
        <v>44417</v>
      </c>
      <c r="BG510" s="1" t="s">
        <v>39</v>
      </c>
      <c r="BH510">
        <v>0</v>
      </c>
      <c r="BI510" s="1">
        <v>43102</v>
      </c>
      <c r="BK510">
        <v>1</v>
      </c>
      <c r="BL510">
        <v>1</v>
      </c>
      <c r="BM510">
        <v>1</v>
      </c>
      <c r="BO510">
        <v>1</v>
      </c>
      <c r="BQ510" t="s">
        <v>1174</v>
      </c>
      <c r="BR510" t="s">
        <v>40</v>
      </c>
    </row>
    <row r="511" spans="1:70" hidden="1" x14ac:dyDescent="0.25">
      <c r="A511" t="s">
        <v>913</v>
      </c>
      <c r="C511" t="s">
        <v>914</v>
      </c>
      <c r="D511">
        <v>0</v>
      </c>
      <c r="E511" s="5">
        <v>2.7</v>
      </c>
      <c r="F511" s="1">
        <v>44715</v>
      </c>
      <c r="G511" t="s">
        <v>71</v>
      </c>
      <c r="H511" t="s">
        <v>49</v>
      </c>
      <c r="I511" s="1" t="s">
        <v>72</v>
      </c>
      <c r="J511" t="s">
        <v>73</v>
      </c>
      <c r="K511" s="5">
        <v>2</v>
      </c>
      <c r="L511">
        <v>67</v>
      </c>
      <c r="M511" s="1">
        <v>43432</v>
      </c>
      <c r="N511">
        <v>0</v>
      </c>
      <c r="O511">
        <v>0</v>
      </c>
      <c r="Q511">
        <v>0</v>
      </c>
      <c r="R511" t="s">
        <v>40</v>
      </c>
      <c r="T511">
        <v>0</v>
      </c>
      <c r="U511">
        <v>0</v>
      </c>
      <c r="V511" t="s">
        <v>1150</v>
      </c>
      <c r="Y511" s="1">
        <v>44728</v>
      </c>
      <c r="Z511">
        <v>17</v>
      </c>
      <c r="AA511" t="s">
        <v>78</v>
      </c>
      <c r="AB511">
        <v>2.2765384615384612</v>
      </c>
      <c r="AC511">
        <v>5.9189999999999996</v>
      </c>
      <c r="AD511" s="1">
        <v>44753</v>
      </c>
      <c r="AE511">
        <v>12</v>
      </c>
      <c r="AF511" t="s">
        <v>346</v>
      </c>
      <c r="AG511">
        <v>4</v>
      </c>
      <c r="AH511" t="s">
        <v>78</v>
      </c>
      <c r="AI511">
        <v>8.5</v>
      </c>
      <c r="AJ511" s="1">
        <v>44781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 s="1">
        <v>0</v>
      </c>
      <c r="BE511" s="1"/>
      <c r="BF511" s="1">
        <v>0</v>
      </c>
      <c r="BG511" s="1">
        <v>0</v>
      </c>
      <c r="BH511">
        <v>0</v>
      </c>
      <c r="BI511" s="1"/>
      <c r="BK511">
        <v>1</v>
      </c>
      <c r="BL511">
        <v>2</v>
      </c>
      <c r="BM511">
        <v>1</v>
      </c>
      <c r="BO511">
        <v>1</v>
      </c>
      <c r="BQ511" t="s">
        <v>1174</v>
      </c>
      <c r="BR511" t="s">
        <v>40</v>
      </c>
    </row>
    <row r="512" spans="1:70" x14ac:dyDescent="0.25">
      <c r="A512" t="s">
        <v>238</v>
      </c>
      <c r="B512">
        <v>0.93388481596975903</v>
      </c>
      <c r="C512" t="s">
        <v>239</v>
      </c>
      <c r="D512">
        <v>1</v>
      </c>
      <c r="E512">
        <v>4</v>
      </c>
      <c r="F512" s="1">
        <v>44474</v>
      </c>
      <c r="G512" t="s">
        <v>71</v>
      </c>
      <c r="H512" t="s">
        <v>49</v>
      </c>
      <c r="I512" t="s">
        <v>72</v>
      </c>
      <c r="J512" t="s">
        <v>73</v>
      </c>
      <c r="K512">
        <v>2</v>
      </c>
      <c r="L512">
        <v>70</v>
      </c>
      <c r="M512" s="1">
        <v>42965</v>
      </c>
      <c r="N512" t="s">
        <v>74</v>
      </c>
      <c r="O512">
        <v>5</v>
      </c>
      <c r="P512" t="s">
        <v>102</v>
      </c>
      <c r="Q512">
        <v>1.9</v>
      </c>
      <c r="R512" t="s">
        <v>40</v>
      </c>
      <c r="T512">
        <v>24.85</v>
      </c>
      <c r="U512" t="s">
        <v>41</v>
      </c>
      <c r="V512" t="s">
        <v>131</v>
      </c>
      <c r="X512" t="s">
        <v>131</v>
      </c>
      <c r="Y512" s="1">
        <v>44466</v>
      </c>
      <c r="Z512">
        <v>4</v>
      </c>
      <c r="AA512" t="s">
        <v>44</v>
      </c>
      <c r="AB512">
        <v>191.21924999999999</v>
      </c>
      <c r="AC512">
        <v>15</v>
      </c>
      <c r="AD512" s="1">
        <v>44474</v>
      </c>
      <c r="AE512">
        <v>3</v>
      </c>
      <c r="AF512" t="s">
        <v>240</v>
      </c>
      <c r="AG512">
        <v>4</v>
      </c>
      <c r="AH512" t="s">
        <v>44</v>
      </c>
      <c r="AI512">
        <v>7.94</v>
      </c>
      <c r="AJ512" s="1">
        <v>44510</v>
      </c>
      <c r="AK512">
        <v>8262951602</v>
      </c>
      <c r="AL512">
        <v>81811402</v>
      </c>
      <c r="AM512">
        <v>2.3999999999999998E-3</v>
      </c>
      <c r="AN512">
        <v>41.34</v>
      </c>
      <c r="AO512">
        <v>97.43</v>
      </c>
      <c r="AP512">
        <v>93.49</v>
      </c>
      <c r="AQ512" t="s">
        <v>74</v>
      </c>
      <c r="AR512" t="s">
        <v>1055</v>
      </c>
      <c r="AS512">
        <v>1.1499921031435201</v>
      </c>
      <c r="AT512" t="s">
        <v>71</v>
      </c>
      <c r="AU512" t="s">
        <v>71</v>
      </c>
      <c r="AV512">
        <v>2</v>
      </c>
      <c r="AW512">
        <v>1.9</v>
      </c>
      <c r="AX512">
        <v>1.9</v>
      </c>
      <c r="AY512">
        <v>1</v>
      </c>
      <c r="AZ512">
        <v>6.3</v>
      </c>
      <c r="BA512">
        <v>4.3</v>
      </c>
      <c r="BB512" t="s">
        <v>39</v>
      </c>
      <c r="BC512" t="s">
        <v>39</v>
      </c>
      <c r="BD512" s="1">
        <v>42887</v>
      </c>
      <c r="BE512" s="1" t="s">
        <v>1093</v>
      </c>
      <c r="BF512" s="1">
        <v>43545</v>
      </c>
      <c r="BG512" s="1" t="s">
        <v>39</v>
      </c>
      <c r="BH512">
        <v>0</v>
      </c>
      <c r="BI512" s="1">
        <v>42755</v>
      </c>
      <c r="BK512">
        <v>1</v>
      </c>
      <c r="BL512">
        <v>1</v>
      </c>
      <c r="BQ512" t="s">
        <v>1174</v>
      </c>
      <c r="BR512" t="s">
        <v>40</v>
      </c>
    </row>
    <row r="513" spans="1:70" x14ac:dyDescent="0.25">
      <c r="A513" t="s">
        <v>981</v>
      </c>
      <c r="C513">
        <v>10026</v>
      </c>
      <c r="D513">
        <v>1</v>
      </c>
      <c r="E513" s="5">
        <v>1</v>
      </c>
      <c r="F513" s="1">
        <v>44673</v>
      </c>
      <c r="G513" t="s">
        <v>35</v>
      </c>
      <c r="H513" t="s">
        <v>49</v>
      </c>
      <c r="I513" s="1" t="s">
        <v>50</v>
      </c>
      <c r="J513" t="s">
        <v>1042</v>
      </c>
      <c r="K513" s="5">
        <v>1</v>
      </c>
      <c r="L513">
        <v>56.542094455852201</v>
      </c>
      <c r="M513" s="1">
        <v>42888</v>
      </c>
      <c r="N513" t="s">
        <v>40</v>
      </c>
      <c r="O513" t="s">
        <v>51</v>
      </c>
      <c r="P513" t="s">
        <v>51</v>
      </c>
      <c r="Q513" t="s">
        <v>40</v>
      </c>
      <c r="R513" t="s">
        <v>40</v>
      </c>
      <c r="T513">
        <v>30.917446992670499</v>
      </c>
      <c r="U513" t="s">
        <v>61</v>
      </c>
      <c r="V513" t="s">
        <v>119</v>
      </c>
      <c r="X513" t="s">
        <v>119</v>
      </c>
      <c r="Y513" s="1">
        <v>44726</v>
      </c>
      <c r="Z513">
        <v>14</v>
      </c>
      <c r="AA513" t="s">
        <v>78</v>
      </c>
      <c r="AB513">
        <v>1.1675</v>
      </c>
      <c r="AC513">
        <v>1.1675</v>
      </c>
      <c r="AD513" s="1">
        <v>44767</v>
      </c>
      <c r="AE513">
        <v>16</v>
      </c>
      <c r="AF513">
        <v>14</v>
      </c>
      <c r="AG513">
        <v>4</v>
      </c>
      <c r="AH513" t="s">
        <v>78</v>
      </c>
      <c r="AI513">
        <v>0.61</v>
      </c>
      <c r="AJ513" s="1">
        <v>44781</v>
      </c>
      <c r="AW513" t="s">
        <v>40</v>
      </c>
      <c r="AX513" t="s">
        <v>40</v>
      </c>
      <c r="AY513" t="s">
        <v>40</v>
      </c>
      <c r="AZ513" t="s">
        <v>40</v>
      </c>
      <c r="BA513" t="s">
        <v>40</v>
      </c>
      <c r="BB513" t="s">
        <v>40</v>
      </c>
      <c r="BC513" t="s">
        <v>40</v>
      </c>
      <c r="BD513" s="1" t="s">
        <v>40</v>
      </c>
      <c r="BE513" s="1" t="s">
        <v>40</v>
      </c>
      <c r="BF513" s="1" t="s">
        <v>40</v>
      </c>
      <c r="BG513" s="1" t="s">
        <v>40</v>
      </c>
      <c r="BH513" t="s">
        <v>40</v>
      </c>
      <c r="BI513" s="1" t="s">
        <v>1120</v>
      </c>
      <c r="BL513">
        <v>1</v>
      </c>
      <c r="BQ513">
        <v>0</v>
      </c>
      <c r="BR513">
        <v>10.7</v>
      </c>
    </row>
    <row r="514" spans="1:70" x14ac:dyDescent="0.25">
      <c r="A514" t="s">
        <v>982</v>
      </c>
      <c r="C514">
        <v>50165</v>
      </c>
      <c r="D514">
        <v>1</v>
      </c>
      <c r="E514" s="5">
        <v>1</v>
      </c>
      <c r="F514" s="1">
        <v>44673</v>
      </c>
      <c r="G514" t="s">
        <v>35</v>
      </c>
      <c r="H514" t="s">
        <v>49</v>
      </c>
      <c r="I514" s="1" t="s">
        <v>50</v>
      </c>
      <c r="J514" t="s">
        <v>1042</v>
      </c>
      <c r="K514" s="5">
        <v>1</v>
      </c>
      <c r="L514">
        <v>46.918548939082797</v>
      </c>
      <c r="M514" s="1">
        <v>43084</v>
      </c>
      <c r="N514" t="s">
        <v>40</v>
      </c>
      <c r="O514" t="s">
        <v>51</v>
      </c>
      <c r="P514" t="s">
        <v>51</v>
      </c>
      <c r="Q514" t="s">
        <v>40</v>
      </c>
      <c r="R514" t="s">
        <v>40</v>
      </c>
      <c r="T514">
        <v>27.3695484024514</v>
      </c>
      <c r="U514" t="s">
        <v>1215</v>
      </c>
      <c r="V514" t="s">
        <v>119</v>
      </c>
      <c r="X514" t="s">
        <v>119</v>
      </c>
      <c r="Y514" s="1">
        <v>44726</v>
      </c>
      <c r="Z514">
        <v>14</v>
      </c>
      <c r="AA514" t="s">
        <v>78</v>
      </c>
      <c r="AB514">
        <v>1.5289999999999999</v>
      </c>
      <c r="AC514">
        <v>1.5289999999999999</v>
      </c>
      <c r="AD514" s="1">
        <v>44767</v>
      </c>
      <c r="AE514">
        <v>16</v>
      </c>
      <c r="AF514">
        <v>15</v>
      </c>
      <c r="AG514">
        <v>4</v>
      </c>
      <c r="AH514" t="s">
        <v>78</v>
      </c>
      <c r="AI514">
        <v>0.15</v>
      </c>
      <c r="AJ514" s="1">
        <v>44781</v>
      </c>
      <c r="AW514" t="s">
        <v>40</v>
      </c>
      <c r="AX514" t="s">
        <v>40</v>
      </c>
      <c r="AY514" t="s">
        <v>40</v>
      </c>
      <c r="AZ514" t="s">
        <v>40</v>
      </c>
      <c r="BA514" t="s">
        <v>40</v>
      </c>
      <c r="BB514" t="s">
        <v>40</v>
      </c>
      <c r="BC514" t="s">
        <v>40</v>
      </c>
      <c r="BD514" s="1" t="s">
        <v>40</v>
      </c>
      <c r="BE514" s="1" t="s">
        <v>40</v>
      </c>
      <c r="BF514" s="1" t="s">
        <v>40</v>
      </c>
      <c r="BG514" s="1" t="s">
        <v>40</v>
      </c>
      <c r="BH514" t="s">
        <v>40</v>
      </c>
      <c r="BI514" s="1" t="s">
        <v>1120</v>
      </c>
      <c r="BL514">
        <v>1</v>
      </c>
      <c r="BQ514">
        <v>1</v>
      </c>
      <c r="BR514">
        <v>13.1</v>
      </c>
    </row>
    <row r="515" spans="1:70" x14ac:dyDescent="0.25">
      <c r="A515" t="s">
        <v>983</v>
      </c>
      <c r="C515">
        <v>79031</v>
      </c>
      <c r="D515">
        <v>1</v>
      </c>
      <c r="E515" s="5">
        <v>1</v>
      </c>
      <c r="F515" s="1">
        <v>44673</v>
      </c>
      <c r="G515" t="s">
        <v>35</v>
      </c>
      <c r="H515" t="s">
        <v>49</v>
      </c>
      <c r="I515" s="1" t="s">
        <v>50</v>
      </c>
      <c r="J515" t="s">
        <v>1042</v>
      </c>
      <c r="K515" s="5">
        <v>1</v>
      </c>
      <c r="L515">
        <v>41.664613278576297</v>
      </c>
      <c r="M515" s="1">
        <v>43111</v>
      </c>
      <c r="N515" t="s">
        <v>40</v>
      </c>
      <c r="O515" t="s">
        <v>51</v>
      </c>
      <c r="P515" t="s">
        <v>51</v>
      </c>
      <c r="Q515" t="s">
        <v>40</v>
      </c>
      <c r="R515" t="s">
        <v>40</v>
      </c>
      <c r="T515">
        <v>31.629329395377098</v>
      </c>
      <c r="U515" t="s">
        <v>1215</v>
      </c>
      <c r="V515" t="s">
        <v>119</v>
      </c>
      <c r="X515" t="s">
        <v>119</v>
      </c>
      <c r="Y515" s="1">
        <v>44726</v>
      </c>
      <c r="Z515">
        <v>14</v>
      </c>
      <c r="AA515" t="s">
        <v>78</v>
      </c>
      <c r="AB515">
        <v>1.038</v>
      </c>
      <c r="AC515">
        <v>1.038</v>
      </c>
      <c r="AD515" s="1">
        <v>44767</v>
      </c>
      <c r="AE515">
        <v>16</v>
      </c>
      <c r="AF515">
        <v>16</v>
      </c>
      <c r="AG515">
        <v>4</v>
      </c>
      <c r="AH515" t="s">
        <v>78</v>
      </c>
      <c r="AI515">
        <v>0.62</v>
      </c>
      <c r="AJ515" s="1">
        <v>44781</v>
      </c>
      <c r="AW515" t="s">
        <v>40</v>
      </c>
      <c r="AX515" t="s">
        <v>40</v>
      </c>
      <c r="AY515" t="s">
        <v>40</v>
      </c>
      <c r="AZ515" t="s">
        <v>40</v>
      </c>
      <c r="BA515" t="s">
        <v>40</v>
      </c>
      <c r="BB515" t="s">
        <v>40</v>
      </c>
      <c r="BC515" t="s">
        <v>40</v>
      </c>
      <c r="BD515" s="1" t="s">
        <v>40</v>
      </c>
      <c r="BE515" s="1" t="s">
        <v>40</v>
      </c>
      <c r="BF515" s="1" t="s">
        <v>40</v>
      </c>
      <c r="BG515" s="1" t="s">
        <v>40</v>
      </c>
      <c r="BH515" t="s">
        <v>40</v>
      </c>
      <c r="BI515" s="1" t="s">
        <v>1120</v>
      </c>
      <c r="BL515">
        <v>1</v>
      </c>
      <c r="BQ515">
        <v>1</v>
      </c>
      <c r="BR515">
        <v>12.9</v>
      </c>
    </row>
    <row r="516" spans="1:70" x14ac:dyDescent="0.25">
      <c r="A516" t="s">
        <v>984</v>
      </c>
      <c r="C516">
        <v>12401</v>
      </c>
      <c r="D516">
        <v>1</v>
      </c>
      <c r="E516" s="5">
        <v>1</v>
      </c>
      <c r="F516" s="1">
        <v>44673</v>
      </c>
      <c r="G516" t="s">
        <v>35</v>
      </c>
      <c r="H516" s="1" t="s">
        <v>35</v>
      </c>
      <c r="I516" s="1" t="s">
        <v>75</v>
      </c>
      <c r="J516" t="s">
        <v>1042</v>
      </c>
      <c r="K516" s="5">
        <v>2</v>
      </c>
      <c r="L516">
        <v>60.6872005475702</v>
      </c>
      <c r="M516" s="1">
        <v>43614</v>
      </c>
      <c r="N516" t="s">
        <v>40</v>
      </c>
      <c r="O516" t="s">
        <v>40</v>
      </c>
      <c r="Q516" t="s">
        <v>40</v>
      </c>
      <c r="R516" t="s">
        <v>40</v>
      </c>
      <c r="T516">
        <v>24.547413093985998</v>
      </c>
      <c r="U516" t="s">
        <v>61</v>
      </c>
      <c r="V516" t="s">
        <v>119</v>
      </c>
      <c r="X516" t="s">
        <v>119</v>
      </c>
      <c r="Y516" s="1">
        <v>44727</v>
      </c>
      <c r="Z516">
        <v>15</v>
      </c>
      <c r="AA516" t="s">
        <v>78</v>
      </c>
      <c r="AB516">
        <v>3.8270000000000004</v>
      </c>
      <c r="AC516">
        <v>3.8270000000000004</v>
      </c>
      <c r="AD516" s="1">
        <v>44767</v>
      </c>
      <c r="AE516">
        <v>16</v>
      </c>
      <c r="AF516">
        <v>17</v>
      </c>
      <c r="AG516">
        <v>4</v>
      </c>
      <c r="AH516" t="s">
        <v>78</v>
      </c>
      <c r="AI516">
        <v>1.59</v>
      </c>
      <c r="AJ516" s="1">
        <v>44781</v>
      </c>
      <c r="AW516" t="s">
        <v>40</v>
      </c>
      <c r="AX516" t="s">
        <v>40</v>
      </c>
      <c r="AY516" t="s">
        <v>40</v>
      </c>
      <c r="AZ516" t="s">
        <v>40</v>
      </c>
      <c r="BA516" t="s">
        <v>40</v>
      </c>
      <c r="BB516" t="s">
        <v>40</v>
      </c>
      <c r="BC516" t="s">
        <v>40</v>
      </c>
      <c r="BD516" s="1" t="s">
        <v>40</v>
      </c>
      <c r="BE516" s="1" t="s">
        <v>40</v>
      </c>
      <c r="BF516" s="1" t="s">
        <v>40</v>
      </c>
      <c r="BG516" s="1" t="s">
        <v>40</v>
      </c>
      <c r="BH516" t="s">
        <v>40</v>
      </c>
      <c r="BI516" s="1" t="s">
        <v>1120</v>
      </c>
      <c r="BL516">
        <v>1</v>
      </c>
      <c r="BQ516">
        <v>0</v>
      </c>
      <c r="BR516">
        <v>5.4</v>
      </c>
    </row>
    <row r="517" spans="1:70" x14ac:dyDescent="0.25">
      <c r="A517" t="s">
        <v>985</v>
      </c>
      <c r="C517">
        <v>70180</v>
      </c>
      <c r="D517">
        <v>1</v>
      </c>
      <c r="E517" s="5">
        <v>1</v>
      </c>
      <c r="F517" s="1">
        <v>44673</v>
      </c>
      <c r="G517" t="s">
        <v>35</v>
      </c>
      <c r="H517" s="1" t="s">
        <v>35</v>
      </c>
      <c r="I517" s="1" t="s">
        <v>75</v>
      </c>
      <c r="J517" t="s">
        <v>1042</v>
      </c>
      <c r="K517" s="5">
        <v>2</v>
      </c>
      <c r="L517">
        <v>56.098562628336801</v>
      </c>
      <c r="M517" s="1">
        <v>43627</v>
      </c>
      <c r="N517" t="s">
        <v>40</v>
      </c>
      <c r="O517" t="s">
        <v>40</v>
      </c>
      <c r="Q517" t="s">
        <v>40</v>
      </c>
      <c r="R517" t="s">
        <v>40</v>
      </c>
      <c r="T517">
        <v>19.730623818525501</v>
      </c>
      <c r="U517" t="s">
        <v>61</v>
      </c>
      <c r="V517" t="s">
        <v>119</v>
      </c>
      <c r="X517" t="s">
        <v>119</v>
      </c>
      <c r="Y517" s="1">
        <v>44727</v>
      </c>
      <c r="Z517">
        <v>15</v>
      </c>
      <c r="AA517" t="s">
        <v>78</v>
      </c>
      <c r="AB517">
        <v>1.1085</v>
      </c>
      <c r="AC517">
        <v>1.1085</v>
      </c>
      <c r="AD517" s="1">
        <v>44767</v>
      </c>
      <c r="AE517">
        <v>16</v>
      </c>
      <c r="AF517">
        <v>18</v>
      </c>
      <c r="AG517">
        <v>4</v>
      </c>
      <c r="AH517" t="s">
        <v>78</v>
      </c>
      <c r="AI517">
        <v>0.87</v>
      </c>
      <c r="AJ517" s="1">
        <v>44781</v>
      </c>
      <c r="AW517" t="s">
        <v>40</v>
      </c>
      <c r="AX517" t="s">
        <v>40</v>
      </c>
      <c r="AY517" t="s">
        <v>40</v>
      </c>
      <c r="AZ517" t="s">
        <v>40</v>
      </c>
      <c r="BA517" t="s">
        <v>40</v>
      </c>
      <c r="BB517" t="s">
        <v>40</v>
      </c>
      <c r="BC517" t="s">
        <v>40</v>
      </c>
      <c r="BD517" s="1" t="s">
        <v>40</v>
      </c>
      <c r="BE517" s="1" t="s">
        <v>40</v>
      </c>
      <c r="BF517" s="1" t="s">
        <v>40</v>
      </c>
      <c r="BG517" s="1" t="s">
        <v>40</v>
      </c>
      <c r="BH517" t="s">
        <v>40</v>
      </c>
      <c r="BI517" s="1" t="s">
        <v>1120</v>
      </c>
      <c r="BL517">
        <v>1</v>
      </c>
      <c r="BQ517">
        <v>0</v>
      </c>
      <c r="BR517">
        <v>4.5</v>
      </c>
    </row>
    <row r="518" spans="1:70" x14ac:dyDescent="0.25">
      <c r="A518" t="s">
        <v>986</v>
      </c>
      <c r="C518">
        <v>30409</v>
      </c>
      <c r="D518">
        <v>1</v>
      </c>
      <c r="E518" s="5">
        <v>1</v>
      </c>
      <c r="F518" s="1">
        <v>44673</v>
      </c>
      <c r="G518" t="s">
        <v>35</v>
      </c>
      <c r="H518" s="1" t="s">
        <v>35</v>
      </c>
      <c r="I518" s="1" t="s">
        <v>75</v>
      </c>
      <c r="J518" t="s">
        <v>1042</v>
      </c>
      <c r="K518" s="5">
        <v>1</v>
      </c>
      <c r="L518">
        <v>56.528405201916499</v>
      </c>
      <c r="M518" s="1">
        <v>43636</v>
      </c>
      <c r="N518" t="s">
        <v>40</v>
      </c>
      <c r="O518" t="s">
        <v>40</v>
      </c>
      <c r="Q518" t="s">
        <v>40</v>
      </c>
      <c r="R518" t="s">
        <v>40</v>
      </c>
      <c r="T518">
        <v>20.3251956858469</v>
      </c>
      <c r="U518" t="s">
        <v>61</v>
      </c>
      <c r="V518" t="s">
        <v>119</v>
      </c>
      <c r="X518" t="s">
        <v>119</v>
      </c>
      <c r="Y518" s="1">
        <v>44727</v>
      </c>
      <c r="Z518">
        <v>15</v>
      </c>
      <c r="AA518" t="s">
        <v>78</v>
      </c>
      <c r="AB518">
        <v>1.641</v>
      </c>
      <c r="AC518">
        <v>1.641</v>
      </c>
      <c r="AD518" s="1">
        <v>44767</v>
      </c>
      <c r="AE518">
        <v>16</v>
      </c>
      <c r="AF518">
        <v>19</v>
      </c>
      <c r="AG518">
        <v>4</v>
      </c>
      <c r="AH518" t="s">
        <v>78</v>
      </c>
      <c r="AI518">
        <v>0.14000000000000001</v>
      </c>
      <c r="AJ518" s="1">
        <v>44781</v>
      </c>
      <c r="AW518" t="s">
        <v>40</v>
      </c>
      <c r="AX518" t="s">
        <v>40</v>
      </c>
      <c r="AY518" t="s">
        <v>40</v>
      </c>
      <c r="AZ518" t="s">
        <v>40</v>
      </c>
      <c r="BA518" t="s">
        <v>40</v>
      </c>
      <c r="BB518" t="s">
        <v>40</v>
      </c>
      <c r="BC518" t="s">
        <v>40</v>
      </c>
      <c r="BD518" s="1" t="s">
        <v>40</v>
      </c>
      <c r="BE518" s="1" t="s">
        <v>40</v>
      </c>
      <c r="BF518" s="1" t="s">
        <v>40</v>
      </c>
      <c r="BG518" s="1" t="s">
        <v>40</v>
      </c>
      <c r="BH518" t="s">
        <v>40</v>
      </c>
      <c r="BI518" s="1" t="s">
        <v>1120</v>
      </c>
      <c r="BL518">
        <v>1</v>
      </c>
      <c r="BQ518">
        <v>0</v>
      </c>
      <c r="BR518">
        <v>5</v>
      </c>
    </row>
    <row r="519" spans="1:70" x14ac:dyDescent="0.25">
      <c r="A519" t="s">
        <v>241</v>
      </c>
      <c r="B519">
        <v>1</v>
      </c>
      <c r="C519" t="s">
        <v>242</v>
      </c>
      <c r="D519">
        <v>1</v>
      </c>
      <c r="E519">
        <v>3.8</v>
      </c>
      <c r="F519" s="1">
        <v>44475</v>
      </c>
      <c r="G519" t="s">
        <v>71</v>
      </c>
      <c r="H519" t="s">
        <v>36</v>
      </c>
      <c r="I519" t="s">
        <v>72</v>
      </c>
      <c r="J519" t="s">
        <v>73</v>
      </c>
      <c r="K519">
        <v>1</v>
      </c>
      <c r="L519">
        <v>60</v>
      </c>
      <c r="M519" s="1">
        <v>43480</v>
      </c>
      <c r="N519" t="s">
        <v>110</v>
      </c>
      <c r="O519">
        <v>5</v>
      </c>
      <c r="P519" t="s">
        <v>102</v>
      </c>
      <c r="Q519">
        <v>6029.5</v>
      </c>
      <c r="R519" t="s">
        <v>40</v>
      </c>
      <c r="T519">
        <v>22.2</v>
      </c>
      <c r="U519" t="s">
        <v>1211</v>
      </c>
      <c r="V519" t="s">
        <v>76</v>
      </c>
      <c r="X519" t="s">
        <v>76</v>
      </c>
      <c r="Y519" s="1">
        <v>44467</v>
      </c>
      <c r="Z519">
        <v>5</v>
      </c>
      <c r="AA519" t="s">
        <v>44</v>
      </c>
      <c r="AB519">
        <v>30.790263159999999</v>
      </c>
      <c r="AC519">
        <v>15</v>
      </c>
      <c r="AD519" s="1">
        <v>44475</v>
      </c>
      <c r="AE519">
        <v>4</v>
      </c>
      <c r="AF519" t="s">
        <v>243</v>
      </c>
      <c r="AG519">
        <v>4</v>
      </c>
      <c r="AH519" t="s">
        <v>44</v>
      </c>
      <c r="AI519">
        <v>4.585</v>
      </c>
      <c r="AJ519" s="1">
        <v>44510</v>
      </c>
      <c r="AK519">
        <v>12348489068</v>
      </c>
      <c r="AL519">
        <v>122262268</v>
      </c>
      <c r="AM519">
        <v>2.2000000000000001E-3</v>
      </c>
      <c r="AN519">
        <v>43.18</v>
      </c>
      <c r="AO519">
        <v>97.48</v>
      </c>
      <c r="AP519">
        <v>93.65</v>
      </c>
      <c r="AQ519" t="s">
        <v>110</v>
      </c>
      <c r="AR519" t="s">
        <v>1056</v>
      </c>
      <c r="AS519">
        <v>7.5</v>
      </c>
      <c r="AT519" t="s">
        <v>71</v>
      </c>
      <c r="AU519" t="s">
        <v>71</v>
      </c>
      <c r="AV519">
        <v>1</v>
      </c>
      <c r="AW519">
        <v>6029.5</v>
      </c>
      <c r="AX519">
        <v>6029.5</v>
      </c>
      <c r="AY519" t="s">
        <v>128</v>
      </c>
      <c r="AZ519">
        <v>3.1</v>
      </c>
      <c r="BA519">
        <v>2.2999999999999998</v>
      </c>
      <c r="BB519" t="s">
        <v>39</v>
      </c>
      <c r="BC519" t="s">
        <v>39</v>
      </c>
      <c r="BD519" s="1">
        <v>43490</v>
      </c>
      <c r="BE519" s="1"/>
      <c r="BF519" s="1">
        <v>43480</v>
      </c>
      <c r="BG519" s="1" t="s">
        <v>1094</v>
      </c>
      <c r="BH519">
        <v>0</v>
      </c>
      <c r="BI519" s="1" t="s">
        <v>1172</v>
      </c>
      <c r="BK519">
        <v>0</v>
      </c>
      <c r="BL519">
        <v>1</v>
      </c>
      <c r="BQ519" t="s">
        <v>1174</v>
      </c>
      <c r="BR519" t="s">
        <v>40</v>
      </c>
    </row>
    <row r="520" spans="1:70" x14ac:dyDescent="0.25">
      <c r="A520" t="s">
        <v>244</v>
      </c>
      <c r="B520">
        <v>1</v>
      </c>
      <c r="C520" t="s">
        <v>245</v>
      </c>
      <c r="D520">
        <v>1</v>
      </c>
      <c r="E520">
        <v>3.5</v>
      </c>
      <c r="F520" s="1">
        <v>44476</v>
      </c>
      <c r="G520" t="s">
        <v>71</v>
      </c>
      <c r="H520" t="s">
        <v>49</v>
      </c>
      <c r="I520" t="s">
        <v>72</v>
      </c>
      <c r="J520" t="s">
        <v>73</v>
      </c>
      <c r="K520">
        <v>2</v>
      </c>
      <c r="L520">
        <v>65</v>
      </c>
      <c r="M520" s="1">
        <v>43529</v>
      </c>
      <c r="N520" t="s">
        <v>74</v>
      </c>
      <c r="O520">
        <v>6</v>
      </c>
      <c r="P520" t="s">
        <v>102</v>
      </c>
      <c r="Q520">
        <v>8211.7000000000007</v>
      </c>
      <c r="R520" t="s">
        <v>40</v>
      </c>
      <c r="T520">
        <v>25.59</v>
      </c>
      <c r="U520" t="s">
        <v>61</v>
      </c>
      <c r="V520" t="s">
        <v>119</v>
      </c>
      <c r="X520" t="s">
        <v>119</v>
      </c>
      <c r="Y520" s="1">
        <v>44467</v>
      </c>
      <c r="Z520">
        <v>5</v>
      </c>
      <c r="AA520" t="s">
        <v>44</v>
      </c>
      <c r="AB520">
        <v>64.643142859999998</v>
      </c>
      <c r="AC520">
        <v>15</v>
      </c>
      <c r="AD520" s="1">
        <v>44475</v>
      </c>
      <c r="AE520">
        <v>4</v>
      </c>
      <c r="AF520" t="s">
        <v>246</v>
      </c>
      <c r="AG520">
        <v>4</v>
      </c>
      <c r="AH520" t="s">
        <v>44</v>
      </c>
      <c r="AI520">
        <v>2.7149999999999999</v>
      </c>
      <c r="AJ520" s="1">
        <v>44510</v>
      </c>
      <c r="AK520">
        <v>9423311918</v>
      </c>
      <c r="AL520">
        <v>93300118</v>
      </c>
      <c r="AM520">
        <v>2.2000000000000001E-3</v>
      </c>
      <c r="AN520">
        <v>43.04</v>
      </c>
      <c r="AO520">
        <v>96.66</v>
      </c>
      <c r="AP520">
        <v>92.73</v>
      </c>
      <c r="AQ520" t="s">
        <v>74</v>
      </c>
      <c r="AR520" t="s">
        <v>1055</v>
      </c>
      <c r="AS520">
        <v>7.5</v>
      </c>
      <c r="AT520" t="s">
        <v>71</v>
      </c>
      <c r="AU520" t="s">
        <v>71</v>
      </c>
      <c r="AV520">
        <v>2</v>
      </c>
      <c r="AW520">
        <v>8211.7000000000007</v>
      </c>
      <c r="AX520">
        <v>8211.7000000000007</v>
      </c>
      <c r="AY520">
        <v>2</v>
      </c>
      <c r="AZ520">
        <v>9.5</v>
      </c>
      <c r="BA520">
        <v>10.4</v>
      </c>
      <c r="BB520" t="s">
        <v>39</v>
      </c>
      <c r="BC520" t="s">
        <v>39</v>
      </c>
      <c r="BD520" s="1">
        <v>43518</v>
      </c>
      <c r="BE520" s="1"/>
      <c r="BF520" s="1">
        <v>43880</v>
      </c>
      <c r="BG520" s="1" t="s">
        <v>1095</v>
      </c>
      <c r="BH520">
        <v>0</v>
      </c>
      <c r="BI520" s="1" t="s">
        <v>1172</v>
      </c>
      <c r="BK520">
        <v>0</v>
      </c>
      <c r="BL520">
        <v>1</v>
      </c>
      <c r="BQ520" t="s">
        <v>1174</v>
      </c>
      <c r="BR520" t="s">
        <v>40</v>
      </c>
    </row>
    <row r="521" spans="1:70" x14ac:dyDescent="0.25">
      <c r="A521" t="s">
        <v>247</v>
      </c>
      <c r="B521">
        <v>0.53621821044156803</v>
      </c>
      <c r="C521" t="s">
        <v>248</v>
      </c>
      <c r="D521">
        <v>1</v>
      </c>
      <c r="E521">
        <v>3.8</v>
      </c>
      <c r="F521" s="1">
        <v>44477</v>
      </c>
      <c r="G521" t="s">
        <v>71</v>
      </c>
      <c r="H521" t="s">
        <v>49</v>
      </c>
      <c r="I521" t="s">
        <v>72</v>
      </c>
      <c r="J521" t="s">
        <v>73</v>
      </c>
      <c r="K521">
        <v>2</v>
      </c>
      <c r="L521">
        <v>60</v>
      </c>
      <c r="M521" s="1">
        <v>43557</v>
      </c>
      <c r="N521" t="s">
        <v>74</v>
      </c>
      <c r="O521">
        <v>5</v>
      </c>
      <c r="P521" t="s">
        <v>102</v>
      </c>
      <c r="Q521">
        <v>46.6</v>
      </c>
      <c r="R521" t="s">
        <v>40</v>
      </c>
      <c r="T521">
        <v>38</v>
      </c>
      <c r="U521" t="s">
        <v>61</v>
      </c>
      <c r="V521" t="s">
        <v>119</v>
      </c>
      <c r="X521" t="s">
        <v>119</v>
      </c>
      <c r="Y521" s="1">
        <v>44467</v>
      </c>
      <c r="Z521">
        <v>5</v>
      </c>
      <c r="AA521" t="s">
        <v>44</v>
      </c>
      <c r="AB521">
        <v>7.7642105260000003</v>
      </c>
      <c r="AC521">
        <v>15</v>
      </c>
      <c r="AD521" s="1">
        <v>44475</v>
      </c>
      <c r="AE521">
        <v>4</v>
      </c>
      <c r="AF521" t="s">
        <v>249</v>
      </c>
      <c r="AG521">
        <v>4</v>
      </c>
      <c r="AH521" t="s">
        <v>44</v>
      </c>
      <c r="AI521">
        <v>4.0650000000000004</v>
      </c>
      <c r="AJ521" s="1">
        <v>44510</v>
      </c>
      <c r="AK521">
        <v>9554307504</v>
      </c>
      <c r="AL521">
        <v>94597104</v>
      </c>
      <c r="AM521">
        <v>2.2000000000000001E-3</v>
      </c>
      <c r="AN521">
        <v>42.69</v>
      </c>
      <c r="AO521">
        <v>97.58</v>
      </c>
      <c r="AP521">
        <v>93.79</v>
      </c>
      <c r="AQ521" t="s">
        <v>74</v>
      </c>
      <c r="AR521" t="s">
        <v>1055</v>
      </c>
      <c r="AS521">
        <v>6.3027866902037197E-2</v>
      </c>
      <c r="AT521" t="s">
        <v>71</v>
      </c>
      <c r="AU521" t="s">
        <v>71</v>
      </c>
      <c r="AV521">
        <v>2</v>
      </c>
      <c r="AW521">
        <v>46.6</v>
      </c>
      <c r="AX521">
        <v>46.6</v>
      </c>
      <c r="AY521">
        <v>1</v>
      </c>
      <c r="AZ521">
        <v>3.4</v>
      </c>
      <c r="BA521">
        <v>2.5</v>
      </c>
      <c r="BB521" t="s">
        <v>39</v>
      </c>
      <c r="BC521" t="s">
        <v>39</v>
      </c>
      <c r="BD521" s="1">
        <v>43544</v>
      </c>
      <c r="BE521" s="1"/>
      <c r="BF521" s="1">
        <v>44110</v>
      </c>
      <c r="BG521" s="1" t="s">
        <v>1096</v>
      </c>
      <c r="BH521">
        <v>0</v>
      </c>
      <c r="BI521" s="1" t="s">
        <v>1172</v>
      </c>
      <c r="BK521">
        <v>0</v>
      </c>
      <c r="BL521">
        <v>1</v>
      </c>
      <c r="BQ521" t="s">
        <v>1174</v>
      </c>
      <c r="BR521" t="s">
        <v>40</v>
      </c>
    </row>
    <row r="522" spans="1:70" x14ac:dyDescent="0.25">
      <c r="A522" t="s">
        <v>250</v>
      </c>
      <c r="B522">
        <v>0.115704405336921</v>
      </c>
      <c r="C522" t="s">
        <v>251</v>
      </c>
      <c r="D522">
        <v>1</v>
      </c>
      <c r="E522">
        <v>3.9</v>
      </c>
      <c r="F522" s="1">
        <v>44478</v>
      </c>
      <c r="G522" t="s">
        <v>71</v>
      </c>
      <c r="H522" t="s">
        <v>49</v>
      </c>
      <c r="I522" t="s">
        <v>72</v>
      </c>
      <c r="J522" t="s">
        <v>73</v>
      </c>
      <c r="K522">
        <v>2</v>
      </c>
      <c r="L522">
        <v>71</v>
      </c>
      <c r="M522" s="1">
        <v>43585</v>
      </c>
      <c r="N522" t="s">
        <v>74</v>
      </c>
      <c r="O522">
        <v>8</v>
      </c>
      <c r="P522" t="s">
        <v>74</v>
      </c>
      <c r="Q522">
        <v>4.4000000000000004</v>
      </c>
      <c r="R522" t="s">
        <v>40</v>
      </c>
      <c r="T522">
        <v>28.43</v>
      </c>
      <c r="U522" t="s">
        <v>123</v>
      </c>
      <c r="V522" t="s">
        <v>76</v>
      </c>
      <c r="X522" t="s">
        <v>76</v>
      </c>
      <c r="Y522" s="1">
        <v>44467</v>
      </c>
      <c r="Z522">
        <v>5</v>
      </c>
      <c r="AA522" t="s">
        <v>44</v>
      </c>
      <c r="AB522">
        <v>3.4625641030000001</v>
      </c>
      <c r="AC522">
        <v>13.5</v>
      </c>
      <c r="AD522" s="1">
        <v>44475</v>
      </c>
      <c r="AE522">
        <v>4</v>
      </c>
      <c r="AF522" t="s">
        <v>252</v>
      </c>
      <c r="AG522">
        <v>4</v>
      </c>
      <c r="AH522" t="s">
        <v>44</v>
      </c>
      <c r="AI522">
        <v>3.73</v>
      </c>
      <c r="AJ522" s="1">
        <v>44510</v>
      </c>
      <c r="AK522">
        <v>11037917310</v>
      </c>
      <c r="AL522">
        <v>109286310</v>
      </c>
      <c r="AM522">
        <v>2.0999999999999999E-3</v>
      </c>
      <c r="AN522">
        <v>42.47</v>
      </c>
      <c r="AO522">
        <v>97.18</v>
      </c>
      <c r="AP522">
        <v>93.17</v>
      </c>
      <c r="AQ522" t="s">
        <v>74</v>
      </c>
      <c r="AR522" t="s">
        <v>1055</v>
      </c>
      <c r="AS522">
        <v>-0.88324756685289896</v>
      </c>
      <c r="AT522" t="s">
        <v>71</v>
      </c>
      <c r="AU522" t="s">
        <v>71</v>
      </c>
      <c r="AV522">
        <v>2</v>
      </c>
      <c r="AW522">
        <v>4.4000000000000004</v>
      </c>
      <c r="AX522">
        <v>4.4000000000000004</v>
      </c>
      <c r="AY522">
        <v>1</v>
      </c>
      <c r="AZ522">
        <v>8.4</v>
      </c>
      <c r="BA522">
        <v>8.4</v>
      </c>
      <c r="BB522" t="s">
        <v>39</v>
      </c>
      <c r="BC522" t="s">
        <v>39</v>
      </c>
      <c r="BD522" s="1">
        <v>43594</v>
      </c>
      <c r="BE522" s="1"/>
      <c r="BF522" s="1">
        <v>43685</v>
      </c>
      <c r="BG522" s="1" t="s">
        <v>1097</v>
      </c>
      <c r="BH522">
        <v>0</v>
      </c>
      <c r="BI522" s="1" t="s">
        <v>1172</v>
      </c>
      <c r="BK522">
        <v>0</v>
      </c>
      <c r="BL522">
        <v>1</v>
      </c>
      <c r="BQ522" t="s">
        <v>1174</v>
      </c>
      <c r="BR522" t="s">
        <v>40</v>
      </c>
    </row>
    <row r="523" spans="1:70" x14ac:dyDescent="0.25">
      <c r="A523" t="s">
        <v>253</v>
      </c>
      <c r="B523">
        <v>0.13206012497507699</v>
      </c>
      <c r="C523" t="s">
        <v>254</v>
      </c>
      <c r="D523">
        <v>1</v>
      </c>
      <c r="E523">
        <v>3.8</v>
      </c>
      <c r="F523" s="1">
        <v>44479</v>
      </c>
      <c r="G523" t="s">
        <v>71</v>
      </c>
      <c r="H523" t="s">
        <v>49</v>
      </c>
      <c r="I523" t="s">
        <v>72</v>
      </c>
      <c r="J523" t="s">
        <v>73</v>
      </c>
      <c r="K523">
        <v>1</v>
      </c>
      <c r="L523">
        <v>53</v>
      </c>
      <c r="M523" s="1">
        <v>43585</v>
      </c>
      <c r="N523" t="s">
        <v>102</v>
      </c>
      <c r="O523">
        <v>12</v>
      </c>
      <c r="P523" t="s">
        <v>110</v>
      </c>
      <c r="Q523">
        <v>20.3</v>
      </c>
      <c r="R523" t="s">
        <v>40</v>
      </c>
      <c r="T523">
        <v>29.83</v>
      </c>
      <c r="U523" t="s">
        <v>123</v>
      </c>
      <c r="V523" t="s">
        <v>76</v>
      </c>
      <c r="X523" t="s">
        <v>76</v>
      </c>
      <c r="Y523" s="1">
        <v>44467</v>
      </c>
      <c r="Z523">
        <v>5</v>
      </c>
      <c r="AA523" t="s">
        <v>44</v>
      </c>
      <c r="AB523">
        <v>50.090263159999999</v>
      </c>
      <c r="AC523">
        <v>15</v>
      </c>
      <c r="AD523" s="1">
        <v>44533</v>
      </c>
      <c r="AE523">
        <v>7</v>
      </c>
      <c r="AF523" t="s">
        <v>255</v>
      </c>
      <c r="AG523">
        <v>4</v>
      </c>
      <c r="AH523" t="s">
        <v>44</v>
      </c>
      <c r="AI523">
        <v>4.2850000000000001</v>
      </c>
      <c r="AJ523" s="1">
        <v>44551</v>
      </c>
      <c r="AK523">
        <v>9056499916</v>
      </c>
      <c r="AL523">
        <v>89668316</v>
      </c>
      <c r="AM523">
        <v>43.72</v>
      </c>
      <c r="AN523">
        <v>56.28</v>
      </c>
      <c r="AO523">
        <v>96.02</v>
      </c>
      <c r="AP523">
        <v>91.55</v>
      </c>
      <c r="AQ523" t="s">
        <v>104</v>
      </c>
      <c r="AR523" t="s">
        <v>1056</v>
      </c>
      <c r="AS523">
        <v>-0.81771793731702103</v>
      </c>
      <c r="AT523" t="s">
        <v>71</v>
      </c>
      <c r="AU523" t="s">
        <v>71</v>
      </c>
      <c r="AV523">
        <v>1</v>
      </c>
      <c r="AW523">
        <v>20.3</v>
      </c>
      <c r="AX523">
        <v>20.3</v>
      </c>
      <c r="AY523">
        <v>1</v>
      </c>
      <c r="AZ523">
        <v>2.5</v>
      </c>
      <c r="BA523">
        <v>2.2000000000000002</v>
      </c>
      <c r="BB523" t="s">
        <v>39</v>
      </c>
      <c r="BC523" t="s">
        <v>39</v>
      </c>
      <c r="BD523" s="1">
        <v>43560</v>
      </c>
      <c r="BE523" s="1" t="s">
        <v>1098</v>
      </c>
      <c r="BF523" s="1">
        <v>44313</v>
      </c>
      <c r="BG523" s="1" t="s">
        <v>39</v>
      </c>
      <c r="BH523">
        <v>0</v>
      </c>
      <c r="BI523" s="1">
        <v>43517</v>
      </c>
      <c r="BK523">
        <v>1</v>
      </c>
      <c r="BL523">
        <v>1</v>
      </c>
      <c r="BM523">
        <v>1</v>
      </c>
      <c r="BO523">
        <v>1</v>
      </c>
      <c r="BQ523" t="s">
        <v>1174</v>
      </c>
      <c r="BR523" t="s">
        <v>40</v>
      </c>
    </row>
    <row r="524" spans="1:70" hidden="1" x14ac:dyDescent="0.25">
      <c r="A524" t="s">
        <v>921</v>
      </c>
      <c r="C524" t="s">
        <v>922</v>
      </c>
      <c r="D524">
        <v>0</v>
      </c>
      <c r="E524" s="5">
        <v>3</v>
      </c>
      <c r="F524" s="1">
        <v>44715</v>
      </c>
      <c r="G524" t="s">
        <v>71</v>
      </c>
      <c r="H524" t="s">
        <v>49</v>
      </c>
      <c r="I524" s="1" t="s">
        <v>72</v>
      </c>
      <c r="J524" t="s">
        <v>73</v>
      </c>
      <c r="K524" s="5">
        <v>1</v>
      </c>
      <c r="L524">
        <v>53</v>
      </c>
      <c r="M524" s="1">
        <v>43593</v>
      </c>
      <c r="N524">
        <v>0</v>
      </c>
      <c r="O524">
        <v>0</v>
      </c>
      <c r="Q524">
        <v>0</v>
      </c>
      <c r="R524" t="s">
        <v>40</v>
      </c>
      <c r="T524">
        <v>0</v>
      </c>
      <c r="U524">
        <v>0</v>
      </c>
      <c r="V524" t="s">
        <v>1150</v>
      </c>
      <c r="Y524" s="1">
        <v>44728</v>
      </c>
      <c r="Z524">
        <v>17</v>
      </c>
      <c r="AA524" t="s">
        <v>78</v>
      </c>
      <c r="AB524">
        <v>62.390333333333331</v>
      </c>
      <c r="AC524">
        <v>15</v>
      </c>
      <c r="AD524" s="1">
        <v>44760</v>
      </c>
      <c r="AE524">
        <v>13</v>
      </c>
      <c r="AF524">
        <v>93</v>
      </c>
      <c r="AG524">
        <v>4</v>
      </c>
      <c r="AH524" t="s">
        <v>78</v>
      </c>
      <c r="AI524">
        <v>2.4550000000000001</v>
      </c>
      <c r="AJ524" s="1">
        <v>44781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 s="1">
        <v>0</v>
      </c>
      <c r="BE524" s="1"/>
      <c r="BF524" s="1">
        <v>0</v>
      </c>
      <c r="BG524" s="1">
        <v>0</v>
      </c>
      <c r="BH524">
        <v>0</v>
      </c>
      <c r="BI524" s="1"/>
      <c r="BK524">
        <v>1</v>
      </c>
      <c r="BL524">
        <v>2</v>
      </c>
      <c r="BM524">
        <v>1</v>
      </c>
      <c r="BO524">
        <v>1</v>
      </c>
      <c r="BQ524" t="s">
        <v>1174</v>
      </c>
      <c r="BR524" t="s">
        <v>40</v>
      </c>
    </row>
    <row r="525" spans="1:70" x14ac:dyDescent="0.25">
      <c r="A525" t="s">
        <v>256</v>
      </c>
      <c r="B525">
        <v>0.190970159609751</v>
      </c>
      <c r="C525" t="s">
        <v>257</v>
      </c>
      <c r="D525">
        <v>1</v>
      </c>
      <c r="E525">
        <v>3.7</v>
      </c>
      <c r="F525" s="1">
        <v>44480</v>
      </c>
      <c r="G525" t="s">
        <v>71</v>
      </c>
      <c r="H525" t="s">
        <v>49</v>
      </c>
      <c r="I525" t="s">
        <v>72</v>
      </c>
      <c r="J525" t="s">
        <v>73</v>
      </c>
      <c r="K525">
        <v>2</v>
      </c>
      <c r="L525">
        <v>65</v>
      </c>
      <c r="M525" s="1">
        <v>43595</v>
      </c>
      <c r="N525" t="s">
        <v>74</v>
      </c>
      <c r="O525">
        <v>9</v>
      </c>
      <c r="P525" t="s">
        <v>74</v>
      </c>
      <c r="Q525">
        <v>14</v>
      </c>
      <c r="R525" t="s">
        <v>40</v>
      </c>
      <c r="T525">
        <v>28.84</v>
      </c>
      <c r="U525" t="s">
        <v>61</v>
      </c>
      <c r="V525" t="s">
        <v>76</v>
      </c>
      <c r="X525" t="s">
        <v>76</v>
      </c>
      <c r="Y525" s="1">
        <v>44467</v>
      </c>
      <c r="Z525">
        <v>5</v>
      </c>
      <c r="AA525" t="s">
        <v>44</v>
      </c>
      <c r="AB525">
        <v>68.168918919999996</v>
      </c>
      <c r="AC525">
        <v>15</v>
      </c>
      <c r="AD525" s="1">
        <v>44475</v>
      </c>
      <c r="AE525">
        <v>4</v>
      </c>
      <c r="AF525" t="s">
        <v>258</v>
      </c>
      <c r="AG525">
        <v>4</v>
      </c>
      <c r="AH525" t="s">
        <v>44</v>
      </c>
      <c r="AI525">
        <v>2.4350000000000001</v>
      </c>
      <c r="AJ525" s="1">
        <v>44510</v>
      </c>
      <c r="AK525">
        <v>4598011466</v>
      </c>
      <c r="AL525">
        <v>45524866</v>
      </c>
      <c r="AM525">
        <v>2.2000000000000001E-3</v>
      </c>
      <c r="AN525">
        <v>43.16</v>
      </c>
      <c r="AO525">
        <v>96.41</v>
      </c>
      <c r="AP525">
        <v>92.03</v>
      </c>
      <c r="AQ525" t="s">
        <v>74</v>
      </c>
      <c r="AR525" t="s">
        <v>1055</v>
      </c>
      <c r="AS525">
        <v>-0.62699902942358798</v>
      </c>
      <c r="AT525" t="s">
        <v>71</v>
      </c>
      <c r="AU525" t="s">
        <v>71</v>
      </c>
      <c r="AV525">
        <v>2</v>
      </c>
      <c r="AW525">
        <v>14</v>
      </c>
      <c r="AX525">
        <v>14</v>
      </c>
      <c r="AY525">
        <v>4</v>
      </c>
      <c r="AZ525">
        <v>3.5</v>
      </c>
      <c r="BA525">
        <v>2.4</v>
      </c>
      <c r="BB525" t="s">
        <v>39</v>
      </c>
      <c r="BC525" t="s">
        <v>39</v>
      </c>
      <c r="BD525" s="1">
        <v>43536</v>
      </c>
      <c r="BE525" s="1" t="s">
        <v>1099</v>
      </c>
      <c r="BF525" s="1">
        <v>43887</v>
      </c>
      <c r="BG525" s="1" t="s">
        <v>39</v>
      </c>
      <c r="BH525">
        <v>0</v>
      </c>
      <c r="BI525" s="1">
        <v>43361</v>
      </c>
      <c r="BK525">
        <v>1</v>
      </c>
      <c r="BL525">
        <v>1</v>
      </c>
      <c r="BO525">
        <v>1</v>
      </c>
      <c r="BQ525" t="s">
        <v>1174</v>
      </c>
      <c r="BR525" t="s">
        <v>40</v>
      </c>
    </row>
    <row r="526" spans="1:70" hidden="1" x14ac:dyDescent="0.25">
      <c r="A526" t="s">
        <v>923</v>
      </c>
      <c r="C526" t="s">
        <v>924</v>
      </c>
      <c r="D526">
        <v>0</v>
      </c>
      <c r="E526" s="5">
        <v>3</v>
      </c>
      <c r="F526" s="1">
        <v>44715</v>
      </c>
      <c r="G526" t="s">
        <v>71</v>
      </c>
      <c r="H526" t="s">
        <v>49</v>
      </c>
      <c r="I526" s="1" t="s">
        <v>72</v>
      </c>
      <c r="J526" t="s">
        <v>73</v>
      </c>
      <c r="K526" s="5">
        <v>2</v>
      </c>
      <c r="L526">
        <v>65</v>
      </c>
      <c r="M526" s="1">
        <v>43601</v>
      </c>
      <c r="N526">
        <v>0</v>
      </c>
      <c r="O526">
        <v>0</v>
      </c>
      <c r="Q526">
        <v>0</v>
      </c>
      <c r="R526" t="s">
        <v>40</v>
      </c>
      <c r="T526">
        <v>0</v>
      </c>
      <c r="U526">
        <v>0</v>
      </c>
      <c r="V526" t="s">
        <v>1150</v>
      </c>
      <c r="Y526" s="1">
        <v>44728</v>
      </c>
      <c r="Z526">
        <v>17</v>
      </c>
      <c r="AA526" t="s">
        <v>78</v>
      </c>
      <c r="AB526">
        <v>75.393666666666675</v>
      </c>
      <c r="AC526">
        <v>15</v>
      </c>
      <c r="AD526" s="1">
        <v>44760</v>
      </c>
      <c r="AE526">
        <v>13</v>
      </c>
      <c r="AF526" t="s">
        <v>301</v>
      </c>
      <c r="AG526">
        <v>4</v>
      </c>
      <c r="AH526" t="s">
        <v>78</v>
      </c>
      <c r="AI526">
        <v>3.78</v>
      </c>
      <c r="AJ526" s="1">
        <v>44781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 s="1">
        <v>0</v>
      </c>
      <c r="BE526" s="1"/>
      <c r="BF526" s="1">
        <v>0</v>
      </c>
      <c r="BG526" s="1">
        <v>0</v>
      </c>
      <c r="BH526">
        <v>0</v>
      </c>
      <c r="BI526" s="1"/>
      <c r="BK526">
        <v>1</v>
      </c>
      <c r="BL526">
        <v>2</v>
      </c>
      <c r="BM526">
        <v>1</v>
      </c>
      <c r="BO526">
        <v>1</v>
      </c>
      <c r="BQ526" t="s">
        <v>1174</v>
      </c>
      <c r="BR526" t="s">
        <v>40</v>
      </c>
    </row>
    <row r="527" spans="1:70" x14ac:dyDescent="0.25">
      <c r="A527" t="s">
        <v>259</v>
      </c>
      <c r="B527">
        <v>0.72358574291092004</v>
      </c>
      <c r="C527" t="s">
        <v>260</v>
      </c>
      <c r="D527">
        <v>1</v>
      </c>
      <c r="E527">
        <v>3.9</v>
      </c>
      <c r="F527" s="1">
        <v>44481</v>
      </c>
      <c r="G527" t="s">
        <v>71</v>
      </c>
      <c r="H527" t="s">
        <v>49</v>
      </c>
      <c r="I527" t="s">
        <v>72</v>
      </c>
      <c r="J527" t="s">
        <v>73</v>
      </c>
      <c r="K527">
        <v>2</v>
      </c>
      <c r="L527">
        <v>65</v>
      </c>
      <c r="M527" s="1">
        <v>43643</v>
      </c>
      <c r="N527" t="s">
        <v>102</v>
      </c>
      <c r="O527">
        <v>5</v>
      </c>
      <c r="P527" t="s">
        <v>102</v>
      </c>
      <c r="Q527">
        <v>10.8</v>
      </c>
      <c r="R527" t="s">
        <v>40</v>
      </c>
      <c r="T527">
        <v>30.06</v>
      </c>
      <c r="U527" t="s">
        <v>147</v>
      </c>
      <c r="V527" t="s">
        <v>76</v>
      </c>
      <c r="X527" t="s">
        <v>76</v>
      </c>
      <c r="Y527" s="1">
        <v>44467</v>
      </c>
      <c r="Z527">
        <v>5</v>
      </c>
      <c r="AA527" t="s">
        <v>44</v>
      </c>
      <c r="AB527">
        <v>19.645897439999999</v>
      </c>
      <c r="AC527">
        <v>15</v>
      </c>
      <c r="AD527" s="1">
        <v>44475</v>
      </c>
      <c r="AE527">
        <v>4</v>
      </c>
      <c r="AF527" t="s">
        <v>261</v>
      </c>
      <c r="AG527">
        <v>4</v>
      </c>
      <c r="AH527" t="s">
        <v>44</v>
      </c>
      <c r="AI527">
        <v>2.7250000000000001</v>
      </c>
      <c r="AJ527" s="1">
        <v>44510</v>
      </c>
      <c r="AK527">
        <v>11128083242</v>
      </c>
      <c r="AL527">
        <v>110179042</v>
      </c>
      <c r="AM527">
        <v>2.0999999999999999E-3</v>
      </c>
      <c r="AN527">
        <v>42.7</v>
      </c>
      <c r="AO527">
        <v>97.2</v>
      </c>
      <c r="AP527">
        <v>93.27</v>
      </c>
      <c r="AQ527" t="s">
        <v>104</v>
      </c>
      <c r="AR527" t="s">
        <v>1055</v>
      </c>
      <c r="AS527">
        <v>0.41792956157403599</v>
      </c>
      <c r="AT527" t="s">
        <v>71</v>
      </c>
      <c r="AU527" t="s">
        <v>71</v>
      </c>
      <c r="AV527">
        <v>2</v>
      </c>
      <c r="AW527">
        <v>10.8</v>
      </c>
      <c r="AX527">
        <v>10.8</v>
      </c>
      <c r="AY527">
        <v>1</v>
      </c>
      <c r="AZ527">
        <v>2.7</v>
      </c>
      <c r="BA527">
        <v>2.2999999999999998</v>
      </c>
      <c r="BB527" t="s">
        <v>39</v>
      </c>
      <c r="BC527" t="s">
        <v>39</v>
      </c>
      <c r="BD527" s="1">
        <v>43605</v>
      </c>
      <c r="BE527" s="1"/>
      <c r="BF527" s="1">
        <v>43921</v>
      </c>
      <c r="BG527" s="1" t="s">
        <v>1100</v>
      </c>
      <c r="BH527">
        <v>0</v>
      </c>
      <c r="BI527" s="1" t="s">
        <v>1172</v>
      </c>
      <c r="BK527">
        <v>0</v>
      </c>
      <c r="BL527">
        <v>1</v>
      </c>
      <c r="BQ527" t="s">
        <v>1174</v>
      </c>
      <c r="BR527" t="s">
        <v>40</v>
      </c>
    </row>
    <row r="528" spans="1:70" x14ac:dyDescent="0.25">
      <c r="A528" t="s">
        <v>999</v>
      </c>
      <c r="C528">
        <v>30413</v>
      </c>
      <c r="D528">
        <v>1</v>
      </c>
      <c r="E528" s="5">
        <v>1</v>
      </c>
      <c r="F528" s="1">
        <v>44673</v>
      </c>
      <c r="G528" t="s">
        <v>35</v>
      </c>
      <c r="H528" t="s">
        <v>49</v>
      </c>
      <c r="I528" s="1" t="s">
        <v>50</v>
      </c>
      <c r="J528" t="s">
        <v>1042</v>
      </c>
      <c r="K528" s="5">
        <v>2</v>
      </c>
      <c r="L528">
        <v>34.447638603696099</v>
      </c>
      <c r="M528" s="1">
        <v>43227</v>
      </c>
      <c r="N528" t="s">
        <v>40</v>
      </c>
      <c r="O528" t="s">
        <v>51</v>
      </c>
      <c r="P528" t="s">
        <v>51</v>
      </c>
      <c r="Q528" t="s">
        <v>40</v>
      </c>
      <c r="R528" t="s">
        <v>40</v>
      </c>
      <c r="T528">
        <v>27.536477508491501</v>
      </c>
      <c r="U528" t="s">
        <v>61</v>
      </c>
      <c r="V528" t="s">
        <v>175</v>
      </c>
      <c r="X528" t="s">
        <v>175</v>
      </c>
      <c r="Y528" s="1">
        <v>44726</v>
      </c>
      <c r="Z528">
        <v>14</v>
      </c>
      <c r="AA528" t="s">
        <v>78</v>
      </c>
      <c r="AB528">
        <v>1.149</v>
      </c>
      <c r="AC528">
        <v>1.149</v>
      </c>
      <c r="AD528" s="1">
        <v>44770</v>
      </c>
      <c r="AE528">
        <v>17</v>
      </c>
      <c r="AF528">
        <v>30</v>
      </c>
      <c r="AG528">
        <v>4</v>
      </c>
      <c r="AH528" t="s">
        <v>78</v>
      </c>
      <c r="AI528">
        <v>0.47</v>
      </c>
      <c r="AJ528" s="1">
        <v>44781</v>
      </c>
      <c r="AW528" t="s">
        <v>40</v>
      </c>
      <c r="AX528" t="s">
        <v>40</v>
      </c>
      <c r="AY528" t="s">
        <v>40</v>
      </c>
      <c r="AZ528" t="s">
        <v>40</v>
      </c>
      <c r="BA528" t="s">
        <v>40</v>
      </c>
      <c r="BB528" t="s">
        <v>40</v>
      </c>
      <c r="BC528" t="s">
        <v>40</v>
      </c>
      <c r="BD528" s="1" t="s">
        <v>40</v>
      </c>
      <c r="BE528" s="1" t="s">
        <v>40</v>
      </c>
      <c r="BF528" s="1" t="s">
        <v>40</v>
      </c>
      <c r="BG528" s="1" t="s">
        <v>40</v>
      </c>
      <c r="BH528" t="s">
        <v>40</v>
      </c>
      <c r="BI528" s="1" t="s">
        <v>1120</v>
      </c>
      <c r="BL528">
        <v>1</v>
      </c>
      <c r="BQ528">
        <v>0</v>
      </c>
      <c r="BR528">
        <v>13.2</v>
      </c>
    </row>
    <row r="529" spans="1:70" x14ac:dyDescent="0.25">
      <c r="A529" t="s">
        <v>1000</v>
      </c>
      <c r="C529">
        <v>70519</v>
      </c>
      <c r="D529">
        <v>1</v>
      </c>
      <c r="E529" s="5">
        <v>1</v>
      </c>
      <c r="F529" s="1">
        <v>44673</v>
      </c>
      <c r="G529" t="s">
        <v>35</v>
      </c>
      <c r="H529" t="s">
        <v>49</v>
      </c>
      <c r="I529" s="1" t="s">
        <v>50</v>
      </c>
      <c r="J529" t="s">
        <v>1042</v>
      </c>
      <c r="K529" s="5">
        <v>2</v>
      </c>
      <c r="L529">
        <v>54.732375085557798</v>
      </c>
      <c r="M529" s="1">
        <v>43229</v>
      </c>
      <c r="N529" t="s">
        <v>40</v>
      </c>
      <c r="O529" t="s">
        <v>51</v>
      </c>
      <c r="P529" t="s">
        <v>51</v>
      </c>
      <c r="Q529" t="s">
        <v>40</v>
      </c>
      <c r="R529" t="s">
        <v>40</v>
      </c>
      <c r="T529">
        <v>19.178397453108801</v>
      </c>
      <c r="U529" t="s">
        <v>61</v>
      </c>
      <c r="V529" t="s">
        <v>119</v>
      </c>
      <c r="X529" t="s">
        <v>119</v>
      </c>
      <c r="Y529" s="1">
        <v>44726</v>
      </c>
      <c r="Z529">
        <v>14</v>
      </c>
      <c r="AA529" t="s">
        <v>78</v>
      </c>
      <c r="AB529">
        <v>2.2894999999999999</v>
      </c>
      <c r="AC529">
        <v>2.2894999999999999</v>
      </c>
      <c r="AD529" s="1">
        <v>44770</v>
      </c>
      <c r="AE529">
        <v>17</v>
      </c>
      <c r="AF529">
        <v>31</v>
      </c>
      <c r="AG529">
        <v>4</v>
      </c>
      <c r="AH529" t="s">
        <v>78</v>
      </c>
      <c r="AI529">
        <v>0.82</v>
      </c>
      <c r="AJ529" s="1">
        <v>44781</v>
      </c>
      <c r="AW529" t="s">
        <v>40</v>
      </c>
      <c r="AX529" t="s">
        <v>40</v>
      </c>
      <c r="AY529" t="s">
        <v>40</v>
      </c>
      <c r="AZ529" t="s">
        <v>40</v>
      </c>
      <c r="BA529" t="s">
        <v>40</v>
      </c>
      <c r="BB529" t="s">
        <v>40</v>
      </c>
      <c r="BC529" t="s">
        <v>40</v>
      </c>
      <c r="BD529" s="1" t="s">
        <v>40</v>
      </c>
      <c r="BE529" s="1" t="s">
        <v>40</v>
      </c>
      <c r="BF529" s="1" t="s">
        <v>40</v>
      </c>
      <c r="BG529" s="1" t="s">
        <v>40</v>
      </c>
      <c r="BH529" t="s">
        <v>40</v>
      </c>
      <c r="BI529" s="1" t="s">
        <v>1120</v>
      </c>
      <c r="BL529">
        <v>1</v>
      </c>
      <c r="BQ529">
        <v>0</v>
      </c>
      <c r="BR529">
        <v>13.3</v>
      </c>
    </row>
    <row r="530" spans="1:70" x14ac:dyDescent="0.25">
      <c r="A530" t="s">
        <v>1001</v>
      </c>
      <c r="C530">
        <v>30818</v>
      </c>
      <c r="D530">
        <v>1</v>
      </c>
      <c r="E530" s="5">
        <v>1</v>
      </c>
      <c r="F530" s="1">
        <v>44673</v>
      </c>
      <c r="G530" t="s">
        <v>35</v>
      </c>
      <c r="H530" t="s">
        <v>49</v>
      </c>
      <c r="I530" s="1" t="s">
        <v>50</v>
      </c>
      <c r="J530" t="s">
        <v>1042</v>
      </c>
      <c r="K530" s="5">
        <v>2</v>
      </c>
      <c r="L530">
        <v>53.122518822724203</v>
      </c>
      <c r="M530" s="1">
        <v>43607</v>
      </c>
      <c r="N530" t="s">
        <v>40</v>
      </c>
      <c r="O530" t="s">
        <v>51</v>
      </c>
      <c r="P530" t="s">
        <v>51</v>
      </c>
      <c r="Q530" t="s">
        <v>40</v>
      </c>
      <c r="R530" t="s">
        <v>40</v>
      </c>
      <c r="T530">
        <v>25.719597154342701</v>
      </c>
      <c r="U530" t="s">
        <v>61</v>
      </c>
      <c r="V530" t="s">
        <v>119</v>
      </c>
      <c r="X530" t="s">
        <v>119</v>
      </c>
      <c r="Y530" s="1">
        <v>44727</v>
      </c>
      <c r="Z530">
        <v>15</v>
      </c>
      <c r="AA530" t="s">
        <v>78</v>
      </c>
      <c r="AB530">
        <v>0.99299999999999999</v>
      </c>
      <c r="AC530">
        <v>0.99299999999999999</v>
      </c>
      <c r="AD530" s="1">
        <v>44770</v>
      </c>
      <c r="AE530">
        <v>17</v>
      </c>
      <c r="AF530">
        <v>32</v>
      </c>
      <c r="AG530">
        <v>4</v>
      </c>
      <c r="AH530" t="s">
        <v>78</v>
      </c>
      <c r="AI530">
        <v>0.64</v>
      </c>
      <c r="AJ530" s="1">
        <v>44781</v>
      </c>
      <c r="AW530" t="s">
        <v>40</v>
      </c>
      <c r="AX530" t="s">
        <v>40</v>
      </c>
      <c r="AY530" t="s">
        <v>40</v>
      </c>
      <c r="AZ530" t="s">
        <v>40</v>
      </c>
      <c r="BA530" t="s">
        <v>40</v>
      </c>
      <c r="BB530" t="s">
        <v>40</v>
      </c>
      <c r="BC530" t="s">
        <v>40</v>
      </c>
      <c r="BD530" s="1" t="s">
        <v>40</v>
      </c>
      <c r="BE530" s="1" t="s">
        <v>40</v>
      </c>
      <c r="BF530" s="1" t="s">
        <v>40</v>
      </c>
      <c r="BG530" s="1" t="s">
        <v>40</v>
      </c>
      <c r="BH530" t="s">
        <v>40</v>
      </c>
      <c r="BI530" s="1" t="s">
        <v>1120</v>
      </c>
      <c r="BL530">
        <v>1</v>
      </c>
      <c r="BQ530">
        <v>0</v>
      </c>
      <c r="BR530">
        <v>11.1</v>
      </c>
    </row>
    <row r="531" spans="1:70" x14ac:dyDescent="0.25">
      <c r="A531" t="s">
        <v>1002</v>
      </c>
      <c r="C531">
        <v>11902</v>
      </c>
      <c r="D531">
        <v>1</v>
      </c>
      <c r="E531" s="5">
        <v>1</v>
      </c>
      <c r="F531" s="1">
        <v>44673</v>
      </c>
      <c r="G531" t="s">
        <v>35</v>
      </c>
      <c r="H531" s="1" t="s">
        <v>35</v>
      </c>
      <c r="I531" s="1" t="s">
        <v>75</v>
      </c>
      <c r="J531" t="s">
        <v>1042</v>
      </c>
      <c r="K531" s="5">
        <v>2</v>
      </c>
      <c r="L531">
        <v>57.9000684462697</v>
      </c>
      <c r="M531" s="1">
        <v>43643</v>
      </c>
      <c r="N531" t="s">
        <v>40</v>
      </c>
      <c r="O531" t="s">
        <v>40</v>
      </c>
      <c r="Q531" t="s">
        <v>40</v>
      </c>
      <c r="R531" t="s">
        <v>40</v>
      </c>
      <c r="T531">
        <v>26.000469888009999</v>
      </c>
      <c r="U531" t="s">
        <v>61</v>
      </c>
      <c r="V531" t="s">
        <v>119</v>
      </c>
      <c r="X531" t="s">
        <v>119</v>
      </c>
      <c r="Y531" s="1">
        <v>44727</v>
      </c>
      <c r="Z531">
        <v>15</v>
      </c>
      <c r="AA531" t="s">
        <v>78</v>
      </c>
      <c r="AB531">
        <v>1.4755</v>
      </c>
      <c r="AC531">
        <v>1.4755</v>
      </c>
      <c r="AD531" s="1">
        <v>44770</v>
      </c>
      <c r="AE531">
        <v>17</v>
      </c>
      <c r="AF531">
        <v>33</v>
      </c>
      <c r="AG531">
        <v>4</v>
      </c>
      <c r="AH531" t="s">
        <v>78</v>
      </c>
      <c r="AI531">
        <v>0.65</v>
      </c>
      <c r="AJ531" s="1">
        <v>44781</v>
      </c>
      <c r="AW531" t="s">
        <v>40</v>
      </c>
      <c r="AX531" t="s">
        <v>40</v>
      </c>
      <c r="AY531" t="s">
        <v>40</v>
      </c>
      <c r="AZ531" t="s">
        <v>40</v>
      </c>
      <c r="BA531" t="s">
        <v>40</v>
      </c>
      <c r="BB531" t="s">
        <v>40</v>
      </c>
      <c r="BC531" t="s">
        <v>40</v>
      </c>
      <c r="BD531" s="1" t="s">
        <v>40</v>
      </c>
      <c r="BE531" s="1" t="s">
        <v>40</v>
      </c>
      <c r="BF531" s="1" t="s">
        <v>40</v>
      </c>
      <c r="BG531" s="1" t="s">
        <v>40</v>
      </c>
      <c r="BH531" t="s">
        <v>40</v>
      </c>
      <c r="BI531" s="1" t="s">
        <v>1120</v>
      </c>
      <c r="BL531">
        <v>1</v>
      </c>
      <c r="BQ531">
        <v>0</v>
      </c>
      <c r="BR531">
        <v>6.9</v>
      </c>
    </row>
    <row r="532" spans="1:70" x14ac:dyDescent="0.25">
      <c r="A532" t="s">
        <v>1003</v>
      </c>
      <c r="C532">
        <v>30480</v>
      </c>
      <c r="D532">
        <v>1</v>
      </c>
      <c r="E532" s="5">
        <v>1</v>
      </c>
      <c r="F532" s="1">
        <v>44673</v>
      </c>
      <c r="G532" t="s">
        <v>35</v>
      </c>
      <c r="H532" s="1" t="s">
        <v>35</v>
      </c>
      <c r="I532" s="1" t="s">
        <v>75</v>
      </c>
      <c r="J532" t="s">
        <v>1042</v>
      </c>
      <c r="K532" s="5">
        <v>2</v>
      </c>
      <c r="L532">
        <v>67.2306639288159</v>
      </c>
      <c r="M532" s="1">
        <v>43867</v>
      </c>
      <c r="N532" t="s">
        <v>40</v>
      </c>
      <c r="O532" t="s">
        <v>40</v>
      </c>
      <c r="Q532" t="s">
        <v>40</v>
      </c>
      <c r="R532" t="s">
        <v>40</v>
      </c>
      <c r="T532">
        <v>24.518742095421398</v>
      </c>
      <c r="U532" t="s">
        <v>61</v>
      </c>
      <c r="V532" t="s">
        <v>119</v>
      </c>
      <c r="X532" t="s">
        <v>119</v>
      </c>
      <c r="Y532" s="1">
        <v>44727</v>
      </c>
      <c r="Z532">
        <v>15</v>
      </c>
      <c r="AA532" t="s">
        <v>78</v>
      </c>
      <c r="AB532">
        <v>3.1204999999999998</v>
      </c>
      <c r="AC532">
        <v>3.1204999999999998</v>
      </c>
      <c r="AD532" s="1">
        <v>44770</v>
      </c>
      <c r="AE532">
        <v>17</v>
      </c>
      <c r="AF532">
        <v>34</v>
      </c>
      <c r="AG532">
        <v>4</v>
      </c>
      <c r="AH532" t="s">
        <v>78</v>
      </c>
      <c r="AI532">
        <v>0.8</v>
      </c>
      <c r="AJ532" s="1">
        <v>44781</v>
      </c>
      <c r="AW532" t="s">
        <v>40</v>
      </c>
      <c r="AX532" t="s">
        <v>40</v>
      </c>
      <c r="AY532" t="s">
        <v>40</v>
      </c>
      <c r="AZ532" t="s">
        <v>40</v>
      </c>
      <c r="BA532" t="s">
        <v>40</v>
      </c>
      <c r="BB532" t="s">
        <v>40</v>
      </c>
      <c r="BC532" t="s">
        <v>40</v>
      </c>
      <c r="BD532" s="1" t="s">
        <v>40</v>
      </c>
      <c r="BE532" s="1" t="s">
        <v>40</v>
      </c>
      <c r="BF532" s="1" t="s">
        <v>40</v>
      </c>
      <c r="BG532" s="1" t="s">
        <v>40</v>
      </c>
      <c r="BH532" t="s">
        <v>40</v>
      </c>
      <c r="BI532" s="1" t="s">
        <v>1120</v>
      </c>
      <c r="BL532">
        <v>1</v>
      </c>
      <c r="BQ532">
        <v>0</v>
      </c>
      <c r="BR532">
        <v>6.5</v>
      </c>
    </row>
    <row r="533" spans="1:70" x14ac:dyDescent="0.25">
      <c r="A533" t="s">
        <v>1004</v>
      </c>
      <c r="C533">
        <v>88595</v>
      </c>
      <c r="D533">
        <v>1</v>
      </c>
      <c r="E533" s="5">
        <v>1</v>
      </c>
      <c r="F533" s="1">
        <v>44673</v>
      </c>
      <c r="G533" t="s">
        <v>35</v>
      </c>
      <c r="H533" s="1" t="s">
        <v>35</v>
      </c>
      <c r="I533" s="1" t="s">
        <v>75</v>
      </c>
      <c r="J533" t="s">
        <v>1042</v>
      </c>
      <c r="K533" s="5">
        <v>2</v>
      </c>
      <c r="L533">
        <v>64.418891170431195</v>
      </c>
      <c r="M533" s="1">
        <v>43871</v>
      </c>
      <c r="N533" t="s">
        <v>40</v>
      </c>
      <c r="O533" t="s">
        <v>40</v>
      </c>
      <c r="Q533" t="s">
        <v>40</v>
      </c>
      <c r="R533" t="s">
        <v>40</v>
      </c>
      <c r="T533">
        <v>22.8812233539993</v>
      </c>
      <c r="U533" t="s">
        <v>1215</v>
      </c>
      <c r="V533" t="s">
        <v>119</v>
      </c>
      <c r="X533" t="s">
        <v>119</v>
      </c>
      <c r="Y533" s="1">
        <v>44727</v>
      </c>
      <c r="Z533">
        <v>15</v>
      </c>
      <c r="AA533" t="s">
        <v>78</v>
      </c>
      <c r="AB533">
        <v>1.4295</v>
      </c>
      <c r="AC533">
        <v>1.4295</v>
      </c>
      <c r="AD533" s="1">
        <v>44770</v>
      </c>
      <c r="AE533">
        <v>17</v>
      </c>
      <c r="AF533">
        <v>35</v>
      </c>
      <c r="AG533">
        <v>4</v>
      </c>
      <c r="AH533" t="s">
        <v>78</v>
      </c>
      <c r="AI533">
        <v>0.19</v>
      </c>
      <c r="AJ533" s="1">
        <v>44781</v>
      </c>
      <c r="AW533" t="s">
        <v>40</v>
      </c>
      <c r="AX533" t="s">
        <v>40</v>
      </c>
      <c r="AY533" t="s">
        <v>40</v>
      </c>
      <c r="AZ533" t="s">
        <v>40</v>
      </c>
      <c r="BA533" t="s">
        <v>40</v>
      </c>
      <c r="BB533" t="s">
        <v>40</v>
      </c>
      <c r="BC533" t="s">
        <v>40</v>
      </c>
      <c r="BD533" s="1" t="s">
        <v>40</v>
      </c>
      <c r="BE533" s="1" t="s">
        <v>40</v>
      </c>
      <c r="BF533" s="1" t="s">
        <v>40</v>
      </c>
      <c r="BG533" s="1" t="s">
        <v>40</v>
      </c>
      <c r="BH533" t="s">
        <v>40</v>
      </c>
      <c r="BI533" s="1" t="s">
        <v>1120</v>
      </c>
      <c r="BL533">
        <v>1</v>
      </c>
      <c r="BQ533">
        <v>1</v>
      </c>
      <c r="BR533">
        <v>4.5999999999999996</v>
      </c>
    </row>
    <row r="534" spans="1:70" x14ac:dyDescent="0.25">
      <c r="A534" t="s">
        <v>1005</v>
      </c>
      <c r="C534">
        <v>10631</v>
      </c>
      <c r="D534">
        <v>1</v>
      </c>
      <c r="E534" s="5">
        <v>1</v>
      </c>
      <c r="F534" s="1">
        <v>44673</v>
      </c>
      <c r="G534" t="s">
        <v>35</v>
      </c>
      <c r="H534" s="1" t="s">
        <v>35</v>
      </c>
      <c r="I534" s="1" t="s">
        <v>75</v>
      </c>
      <c r="J534" t="s">
        <v>1042</v>
      </c>
      <c r="K534" s="5">
        <v>1</v>
      </c>
      <c r="L534">
        <v>67.049965776865207</v>
      </c>
      <c r="M534" s="1">
        <v>43873</v>
      </c>
      <c r="N534" t="s">
        <v>40</v>
      </c>
      <c r="O534" t="s">
        <v>40</v>
      </c>
      <c r="Q534" t="s">
        <v>40</v>
      </c>
      <c r="R534" t="s">
        <v>40</v>
      </c>
      <c r="T534">
        <v>35.319502127969699</v>
      </c>
      <c r="U534" t="s">
        <v>1215</v>
      </c>
      <c r="V534" t="s">
        <v>119</v>
      </c>
      <c r="X534" t="s">
        <v>119</v>
      </c>
      <c r="Y534" s="1">
        <v>44727</v>
      </c>
      <c r="Z534">
        <v>15</v>
      </c>
      <c r="AA534" t="s">
        <v>78</v>
      </c>
      <c r="AB534">
        <v>5.1829999999999998</v>
      </c>
      <c r="AC534">
        <v>5.1829999999999998</v>
      </c>
      <c r="AD534" s="1">
        <v>44770</v>
      </c>
      <c r="AE534">
        <v>17</v>
      </c>
      <c r="AF534">
        <v>36</v>
      </c>
      <c r="AG534">
        <v>4</v>
      </c>
      <c r="AH534" t="s">
        <v>78</v>
      </c>
      <c r="AI534">
        <v>0.96</v>
      </c>
      <c r="AJ534" s="1">
        <v>44781</v>
      </c>
      <c r="AW534" t="s">
        <v>40</v>
      </c>
      <c r="AX534" t="s">
        <v>40</v>
      </c>
      <c r="AY534" t="s">
        <v>40</v>
      </c>
      <c r="AZ534" t="s">
        <v>40</v>
      </c>
      <c r="BA534" t="s">
        <v>40</v>
      </c>
      <c r="BB534" t="s">
        <v>40</v>
      </c>
      <c r="BC534" t="s">
        <v>40</v>
      </c>
      <c r="BD534" s="1" t="s">
        <v>40</v>
      </c>
      <c r="BE534" s="1" t="s">
        <v>40</v>
      </c>
      <c r="BF534" s="1" t="s">
        <v>40</v>
      </c>
      <c r="BG534" s="1" t="s">
        <v>40</v>
      </c>
      <c r="BH534" t="s">
        <v>40</v>
      </c>
      <c r="BI534" s="1" t="s">
        <v>1120</v>
      </c>
      <c r="BL534">
        <v>1</v>
      </c>
      <c r="BQ534">
        <v>1</v>
      </c>
      <c r="BR534">
        <v>5.3</v>
      </c>
    </row>
    <row r="535" spans="1:70" x14ac:dyDescent="0.25">
      <c r="A535" t="s">
        <v>262</v>
      </c>
      <c r="B535">
        <v>0.94502156258261105</v>
      </c>
      <c r="C535" t="s">
        <v>263</v>
      </c>
      <c r="D535">
        <v>1</v>
      </c>
      <c r="E535">
        <v>3.6</v>
      </c>
      <c r="F535" s="1">
        <v>44482</v>
      </c>
      <c r="G535" t="s">
        <v>71</v>
      </c>
      <c r="H535" t="s">
        <v>49</v>
      </c>
      <c r="I535" t="s">
        <v>72</v>
      </c>
      <c r="J535" t="s">
        <v>73</v>
      </c>
      <c r="K535">
        <v>2</v>
      </c>
      <c r="L535">
        <v>64</v>
      </c>
      <c r="M535" s="1">
        <v>43745</v>
      </c>
      <c r="N535" t="s">
        <v>74</v>
      </c>
      <c r="O535">
        <v>11</v>
      </c>
      <c r="P535" t="s">
        <v>110</v>
      </c>
      <c r="Q535">
        <v>121963</v>
      </c>
      <c r="R535" t="s">
        <v>40</v>
      </c>
      <c r="T535">
        <v>25.63</v>
      </c>
      <c r="U535" t="s">
        <v>61</v>
      </c>
      <c r="V535" t="s">
        <v>119</v>
      </c>
      <c r="X535" t="s">
        <v>119</v>
      </c>
      <c r="Y535" s="1">
        <v>44467</v>
      </c>
      <c r="Z535">
        <v>5</v>
      </c>
      <c r="AA535" t="s">
        <v>44</v>
      </c>
      <c r="AB535">
        <v>76.370138890000007</v>
      </c>
      <c r="AC535">
        <v>15</v>
      </c>
      <c r="AD535" s="1">
        <v>44475</v>
      </c>
      <c r="AE535">
        <v>4</v>
      </c>
      <c r="AF535" t="s">
        <v>264</v>
      </c>
      <c r="AG535">
        <v>4</v>
      </c>
      <c r="AH535" t="s">
        <v>44</v>
      </c>
      <c r="AI535">
        <v>3.8450000000000002</v>
      </c>
      <c r="AJ535" s="1">
        <v>44510</v>
      </c>
      <c r="AK535">
        <v>7891320486</v>
      </c>
      <c r="AL535">
        <v>78131886</v>
      </c>
      <c r="AM535">
        <v>2.2000000000000001E-3</v>
      </c>
      <c r="AN535">
        <v>45.61</v>
      </c>
      <c r="AO535">
        <v>95.69</v>
      </c>
      <c r="AP535">
        <v>90.72</v>
      </c>
      <c r="AQ535" t="s">
        <v>74</v>
      </c>
      <c r="AR535" t="s">
        <v>1055</v>
      </c>
      <c r="AS535">
        <v>1.2352493256513499</v>
      </c>
      <c r="AT535" t="s">
        <v>71</v>
      </c>
      <c r="AU535" t="s">
        <v>71</v>
      </c>
      <c r="AV535">
        <v>2</v>
      </c>
      <c r="AW535">
        <v>121963</v>
      </c>
      <c r="AX535">
        <v>121963</v>
      </c>
      <c r="AY535" t="s">
        <v>265</v>
      </c>
      <c r="AZ535">
        <v>5.8</v>
      </c>
      <c r="BA535">
        <v>4.9000000000000004</v>
      </c>
      <c r="BB535" t="s">
        <v>39</v>
      </c>
      <c r="BC535" t="s">
        <v>39</v>
      </c>
      <c r="BD535" s="1">
        <v>43721</v>
      </c>
      <c r="BE535" s="1"/>
      <c r="BF535" s="1">
        <v>43917</v>
      </c>
      <c r="BG535" s="1" t="s">
        <v>1101</v>
      </c>
      <c r="BH535">
        <v>0</v>
      </c>
      <c r="BI535" s="1" t="s">
        <v>1172</v>
      </c>
      <c r="BK535">
        <v>0</v>
      </c>
      <c r="BL535">
        <v>1</v>
      </c>
      <c r="BQ535" t="s">
        <v>1174</v>
      </c>
      <c r="BR535" t="s">
        <v>40</v>
      </c>
    </row>
    <row r="536" spans="1:70" x14ac:dyDescent="0.25">
      <c r="A536" t="s">
        <v>266</v>
      </c>
      <c r="B536">
        <v>0.94224284657161095</v>
      </c>
      <c r="C536" t="s">
        <v>267</v>
      </c>
      <c r="D536">
        <v>1</v>
      </c>
      <c r="E536">
        <v>3.7</v>
      </c>
      <c r="F536" s="1">
        <v>44483</v>
      </c>
      <c r="G536" t="s">
        <v>71</v>
      </c>
      <c r="H536" t="s">
        <v>49</v>
      </c>
      <c r="I536" t="s">
        <v>72</v>
      </c>
      <c r="J536" t="s">
        <v>73</v>
      </c>
      <c r="K536">
        <v>2</v>
      </c>
      <c r="L536">
        <v>64</v>
      </c>
      <c r="M536" s="1">
        <v>43893</v>
      </c>
      <c r="N536" t="s">
        <v>74</v>
      </c>
      <c r="O536">
        <v>8</v>
      </c>
      <c r="P536" t="s">
        <v>74</v>
      </c>
      <c r="Q536">
        <v>65.099999999999994</v>
      </c>
      <c r="R536" t="s">
        <v>40</v>
      </c>
      <c r="T536">
        <v>43.79</v>
      </c>
      <c r="U536" t="s">
        <v>123</v>
      </c>
      <c r="V536" t="s">
        <v>76</v>
      </c>
      <c r="X536" t="s">
        <v>76</v>
      </c>
      <c r="Y536" s="1">
        <v>44467</v>
      </c>
      <c r="Z536">
        <v>5</v>
      </c>
      <c r="AA536" t="s">
        <v>44</v>
      </c>
      <c r="AB536">
        <v>31.561351349999999</v>
      </c>
      <c r="AC536">
        <v>15</v>
      </c>
      <c r="AD536" s="1">
        <v>44475</v>
      </c>
      <c r="AE536">
        <v>4</v>
      </c>
      <c r="AF536" t="s">
        <v>268</v>
      </c>
      <c r="AG536">
        <v>4</v>
      </c>
      <c r="AH536" t="s">
        <v>44</v>
      </c>
      <c r="AI536">
        <v>3.7250000000000001</v>
      </c>
      <c r="AJ536" s="1">
        <v>44510</v>
      </c>
      <c r="AK536">
        <v>21952879846</v>
      </c>
      <c r="AL536">
        <v>217355246</v>
      </c>
      <c r="AM536">
        <v>2.0999999999999999E-3</v>
      </c>
      <c r="AN536">
        <v>43.17</v>
      </c>
      <c r="AO536">
        <v>97.15</v>
      </c>
      <c r="AP536">
        <v>93.21</v>
      </c>
      <c r="AQ536" t="s">
        <v>74</v>
      </c>
      <c r="AR536" t="s">
        <v>1055</v>
      </c>
      <c r="AS536">
        <v>1.2125570681990001</v>
      </c>
      <c r="AT536" t="s">
        <v>71</v>
      </c>
      <c r="AU536" t="s">
        <v>71</v>
      </c>
      <c r="AV536">
        <v>2</v>
      </c>
      <c r="AW536">
        <v>65.099999999999994</v>
      </c>
      <c r="AX536">
        <v>65.099999999999994</v>
      </c>
      <c r="AY536">
        <v>1</v>
      </c>
      <c r="AZ536">
        <v>3.3</v>
      </c>
      <c r="BA536">
        <v>3.4</v>
      </c>
      <c r="BB536" t="s">
        <v>39</v>
      </c>
      <c r="BC536" t="s">
        <v>39</v>
      </c>
      <c r="BD536" s="1">
        <v>43878</v>
      </c>
      <c r="BE536" s="1"/>
      <c r="BF536" s="1">
        <v>44202</v>
      </c>
      <c r="BG536" s="1" t="s">
        <v>1102</v>
      </c>
      <c r="BH536">
        <v>0</v>
      </c>
      <c r="BI536" s="1" t="s">
        <v>1172</v>
      </c>
      <c r="BK536">
        <v>0</v>
      </c>
      <c r="BL536">
        <v>1</v>
      </c>
      <c r="BM536">
        <v>1</v>
      </c>
      <c r="BP536">
        <v>1</v>
      </c>
      <c r="BQ536" t="s">
        <v>1174</v>
      </c>
      <c r="BR536" t="s">
        <v>40</v>
      </c>
    </row>
    <row r="537" spans="1:70" hidden="1" x14ac:dyDescent="0.25">
      <c r="A537" t="s">
        <v>947</v>
      </c>
      <c r="C537" t="s">
        <v>267</v>
      </c>
      <c r="D537">
        <v>0</v>
      </c>
      <c r="E537" s="5">
        <v>3</v>
      </c>
      <c r="F537" s="1">
        <v>44715</v>
      </c>
      <c r="G537" t="s">
        <v>71</v>
      </c>
      <c r="H537" t="s">
        <v>49</v>
      </c>
      <c r="I537" s="1" t="s">
        <v>72</v>
      </c>
      <c r="J537" t="s">
        <v>73</v>
      </c>
      <c r="K537" s="5">
        <v>2</v>
      </c>
      <c r="L537">
        <v>64</v>
      </c>
      <c r="M537" s="1">
        <v>43893</v>
      </c>
      <c r="N537" t="s">
        <v>74</v>
      </c>
      <c r="O537">
        <v>8</v>
      </c>
      <c r="Q537">
        <v>65.099999999999994</v>
      </c>
      <c r="R537" t="s">
        <v>40</v>
      </c>
      <c r="T537">
        <v>43.79</v>
      </c>
      <c r="U537" t="s">
        <v>1133</v>
      </c>
      <c r="V537" t="s">
        <v>76</v>
      </c>
      <c r="Y537" s="1">
        <v>44729</v>
      </c>
      <c r="Z537">
        <v>18</v>
      </c>
      <c r="AA537" t="s">
        <v>78</v>
      </c>
      <c r="AB537">
        <v>15.477333333333336</v>
      </c>
      <c r="AC537">
        <v>15</v>
      </c>
      <c r="AD537" s="1">
        <v>44762</v>
      </c>
      <c r="AE537">
        <v>14</v>
      </c>
      <c r="AF537" t="s">
        <v>1115</v>
      </c>
      <c r="AG537">
        <v>4</v>
      </c>
      <c r="AH537" t="s">
        <v>78</v>
      </c>
      <c r="AI537">
        <v>2.66</v>
      </c>
      <c r="AJ537" s="1">
        <v>44781</v>
      </c>
      <c r="AW537">
        <v>65.099999999999994</v>
      </c>
      <c r="AX537">
        <v>65.099999999999994</v>
      </c>
      <c r="AY537">
        <v>1</v>
      </c>
      <c r="AZ537">
        <v>3.3</v>
      </c>
      <c r="BA537">
        <v>3.4</v>
      </c>
      <c r="BB537" t="s">
        <v>39</v>
      </c>
      <c r="BC537" t="s">
        <v>39</v>
      </c>
      <c r="BD537" s="1">
        <v>43878</v>
      </c>
      <c r="BE537" s="1"/>
      <c r="BF537" s="1">
        <v>44202</v>
      </c>
      <c r="BG537" s="1" t="s">
        <v>1102</v>
      </c>
      <c r="BH537">
        <v>0</v>
      </c>
      <c r="BI537" s="1" t="s">
        <v>1172</v>
      </c>
      <c r="BK537">
        <v>0</v>
      </c>
      <c r="BL537">
        <v>2</v>
      </c>
      <c r="BM537">
        <v>1</v>
      </c>
      <c r="BP537">
        <v>1</v>
      </c>
      <c r="BQ537" t="s">
        <v>1174</v>
      </c>
      <c r="BR537" t="s">
        <v>40</v>
      </c>
    </row>
    <row r="538" spans="1:70" hidden="1" x14ac:dyDescent="0.25">
      <c r="A538" t="s">
        <v>948</v>
      </c>
      <c r="C538" t="s">
        <v>949</v>
      </c>
      <c r="D538">
        <v>0</v>
      </c>
      <c r="E538" s="5">
        <v>4</v>
      </c>
      <c r="F538" s="1">
        <v>44715</v>
      </c>
      <c r="G538" t="s">
        <v>71</v>
      </c>
      <c r="H538" t="s">
        <v>49</v>
      </c>
      <c r="I538" s="1" t="s">
        <v>72</v>
      </c>
      <c r="J538" t="s">
        <v>73</v>
      </c>
      <c r="K538" s="5">
        <v>2</v>
      </c>
      <c r="L538">
        <v>64</v>
      </c>
      <c r="M538" s="1">
        <v>44155</v>
      </c>
      <c r="N538" t="s">
        <v>102</v>
      </c>
      <c r="O538" t="s">
        <v>74</v>
      </c>
      <c r="Q538">
        <v>65.099999999999994</v>
      </c>
      <c r="R538" t="s">
        <v>40</v>
      </c>
      <c r="T538">
        <v>43.79</v>
      </c>
      <c r="U538" t="s">
        <v>123</v>
      </c>
      <c r="V538" t="s">
        <v>1150</v>
      </c>
      <c r="Y538" s="1">
        <v>44729</v>
      </c>
      <c r="Z538">
        <v>18</v>
      </c>
      <c r="AA538" t="s">
        <v>78</v>
      </c>
      <c r="AB538">
        <v>31.146166666666669</v>
      </c>
      <c r="AC538">
        <v>15</v>
      </c>
      <c r="AD538" s="1">
        <v>44762</v>
      </c>
      <c r="AE538">
        <v>14</v>
      </c>
      <c r="AF538" t="s">
        <v>1117</v>
      </c>
      <c r="AG538">
        <v>4</v>
      </c>
      <c r="AH538" t="s">
        <v>78</v>
      </c>
      <c r="AI538">
        <v>15.719999999999999</v>
      </c>
      <c r="AJ538" s="1">
        <v>44781</v>
      </c>
      <c r="AW538">
        <v>65.099999999999994</v>
      </c>
      <c r="AX538">
        <v>65.099999999999994</v>
      </c>
      <c r="AY538">
        <v>1</v>
      </c>
      <c r="AZ538">
        <v>3.7</v>
      </c>
      <c r="BA538">
        <v>4.2</v>
      </c>
      <c r="BB538" t="s">
        <v>35</v>
      </c>
      <c r="BC538" t="s">
        <v>35</v>
      </c>
      <c r="BD538" s="1">
        <v>43878</v>
      </c>
      <c r="BE538" s="1" t="s">
        <v>40</v>
      </c>
      <c r="BF538" s="1">
        <v>44219</v>
      </c>
      <c r="BG538" s="1" t="s">
        <v>71</v>
      </c>
      <c r="BH538">
        <v>0</v>
      </c>
      <c r="BI538" s="1">
        <v>44116</v>
      </c>
      <c r="BK538">
        <v>1</v>
      </c>
      <c r="BL538">
        <v>3</v>
      </c>
      <c r="BM538">
        <v>1</v>
      </c>
      <c r="BP538">
        <v>1</v>
      </c>
      <c r="BQ538" t="s">
        <v>1174</v>
      </c>
      <c r="BR538" t="s">
        <v>40</v>
      </c>
    </row>
    <row r="539" spans="1:70" x14ac:dyDescent="0.25">
      <c r="A539" t="s">
        <v>269</v>
      </c>
      <c r="B539">
        <v>1</v>
      </c>
      <c r="C539" t="s">
        <v>270</v>
      </c>
      <c r="D539">
        <v>1</v>
      </c>
      <c r="E539">
        <v>4</v>
      </c>
      <c r="F539" s="1">
        <v>44435</v>
      </c>
      <c r="G539" t="s">
        <v>71</v>
      </c>
      <c r="H539" t="s">
        <v>49</v>
      </c>
      <c r="I539" t="s">
        <v>72</v>
      </c>
      <c r="J539" t="s">
        <v>73</v>
      </c>
      <c r="K539">
        <v>2</v>
      </c>
      <c r="L539">
        <v>68</v>
      </c>
      <c r="M539" s="1">
        <v>43599</v>
      </c>
      <c r="N539" t="s">
        <v>74</v>
      </c>
      <c r="O539">
        <v>6</v>
      </c>
      <c r="P539" t="s">
        <v>102</v>
      </c>
      <c r="Q539">
        <v>8.1</v>
      </c>
      <c r="R539" t="s">
        <v>40</v>
      </c>
      <c r="T539">
        <v>25.9</v>
      </c>
      <c r="U539" t="s">
        <v>61</v>
      </c>
      <c r="V539" t="s">
        <v>76</v>
      </c>
      <c r="X539" t="s">
        <v>76</v>
      </c>
      <c r="Y539" s="1">
        <v>44455</v>
      </c>
      <c r="Z539">
        <v>1</v>
      </c>
      <c r="AA539" t="s">
        <v>44</v>
      </c>
      <c r="AB539">
        <v>56.311500000000002</v>
      </c>
      <c r="AC539">
        <v>15</v>
      </c>
      <c r="AD539" s="1">
        <v>44470</v>
      </c>
      <c r="AE539">
        <v>1</v>
      </c>
      <c r="AF539" t="s">
        <v>271</v>
      </c>
      <c r="AG539">
        <v>4</v>
      </c>
      <c r="AH539" t="s">
        <v>78</v>
      </c>
      <c r="AI539">
        <v>0.82</v>
      </c>
      <c r="AJ539" s="1">
        <v>44510</v>
      </c>
      <c r="AK539">
        <v>8447478198</v>
      </c>
      <c r="AL539">
        <v>83638398</v>
      </c>
      <c r="AM539">
        <v>2.0999999999999999E-3</v>
      </c>
      <c r="AN539">
        <v>43.31</v>
      </c>
      <c r="AO539">
        <v>95.67</v>
      </c>
      <c r="AP539">
        <v>90.98</v>
      </c>
      <c r="AQ539" t="s">
        <v>74</v>
      </c>
      <c r="AR539" t="s">
        <v>1055</v>
      </c>
      <c r="AS539">
        <v>7.5</v>
      </c>
      <c r="AT539" t="s">
        <v>71</v>
      </c>
      <c r="AU539" t="s">
        <v>71</v>
      </c>
      <c r="AV539">
        <v>2</v>
      </c>
      <c r="AW539">
        <v>8.1</v>
      </c>
      <c r="AX539">
        <v>8.1</v>
      </c>
      <c r="AY539">
        <v>10</v>
      </c>
      <c r="AZ539">
        <v>9.6999999999999993</v>
      </c>
      <c r="BA539">
        <v>7.1</v>
      </c>
      <c r="BB539" t="s">
        <v>39</v>
      </c>
      <c r="BC539" t="s">
        <v>39</v>
      </c>
      <c r="BD539" s="1">
        <v>43588</v>
      </c>
      <c r="BE539" s="1"/>
      <c r="BF539" s="1">
        <v>43760</v>
      </c>
      <c r="BG539" s="1" t="s">
        <v>1103</v>
      </c>
      <c r="BH539">
        <v>0</v>
      </c>
      <c r="BI539" s="1" t="s">
        <v>1172</v>
      </c>
      <c r="BK539">
        <v>0</v>
      </c>
      <c r="BL539">
        <v>1</v>
      </c>
      <c r="BQ539" t="s">
        <v>1174</v>
      </c>
      <c r="BR539" t="s">
        <v>40</v>
      </c>
    </row>
    <row r="540" spans="1:70" x14ac:dyDescent="0.25">
      <c r="A540" t="s">
        <v>272</v>
      </c>
      <c r="B540">
        <v>1</v>
      </c>
      <c r="C540" t="s">
        <v>273</v>
      </c>
      <c r="D540">
        <v>1</v>
      </c>
      <c r="E540">
        <v>4</v>
      </c>
      <c r="F540" s="1">
        <v>44484</v>
      </c>
      <c r="G540" t="s">
        <v>71</v>
      </c>
      <c r="H540" t="s">
        <v>49</v>
      </c>
      <c r="I540" t="s">
        <v>72</v>
      </c>
      <c r="J540" t="s">
        <v>73</v>
      </c>
      <c r="K540">
        <v>2</v>
      </c>
      <c r="L540">
        <v>57</v>
      </c>
      <c r="M540" s="1">
        <v>43894</v>
      </c>
      <c r="N540" t="s">
        <v>74</v>
      </c>
      <c r="O540">
        <v>5</v>
      </c>
      <c r="P540" t="s">
        <v>102</v>
      </c>
      <c r="Q540">
        <v>35.700000000000003</v>
      </c>
      <c r="R540" t="s">
        <v>40</v>
      </c>
      <c r="T540">
        <v>27.6</v>
      </c>
      <c r="U540" t="s">
        <v>61</v>
      </c>
      <c r="V540" t="s">
        <v>76</v>
      </c>
      <c r="X540" t="s">
        <v>76</v>
      </c>
      <c r="Y540" s="1">
        <v>44467</v>
      </c>
      <c r="Z540">
        <v>5</v>
      </c>
      <c r="AA540" t="s">
        <v>44</v>
      </c>
      <c r="AB540">
        <v>20.785125000000001</v>
      </c>
      <c r="AC540">
        <v>15</v>
      </c>
      <c r="AD540" s="1">
        <v>44475</v>
      </c>
      <c r="AE540">
        <v>4</v>
      </c>
      <c r="AF540" t="s">
        <v>274</v>
      </c>
      <c r="AG540">
        <v>4</v>
      </c>
      <c r="AH540" t="s">
        <v>44</v>
      </c>
      <c r="AI540">
        <v>5.6550000000000002</v>
      </c>
      <c r="AJ540" s="1">
        <v>44510</v>
      </c>
      <c r="AK540">
        <v>9697849512</v>
      </c>
      <c r="AL540">
        <v>96018312</v>
      </c>
      <c r="AM540">
        <v>2.2000000000000001E-3</v>
      </c>
      <c r="AN540">
        <v>42.04</v>
      </c>
      <c r="AO540">
        <v>97.21</v>
      </c>
      <c r="AP540">
        <v>93.3</v>
      </c>
      <c r="AQ540" t="s">
        <v>74</v>
      </c>
      <c r="AR540" t="s">
        <v>1055</v>
      </c>
      <c r="AS540">
        <v>7.5</v>
      </c>
      <c r="AT540" t="s">
        <v>71</v>
      </c>
      <c r="AU540" t="s">
        <v>71</v>
      </c>
      <c r="AV540">
        <v>2</v>
      </c>
      <c r="AW540">
        <v>35.700000000000003</v>
      </c>
      <c r="AX540">
        <v>35.700000000000003</v>
      </c>
      <c r="AY540">
        <v>2</v>
      </c>
      <c r="AZ540">
        <v>8.1</v>
      </c>
      <c r="BA540">
        <v>7.3</v>
      </c>
      <c r="BB540" t="s">
        <v>39</v>
      </c>
      <c r="BC540" t="s">
        <v>39</v>
      </c>
      <c r="BD540" s="1">
        <v>43890</v>
      </c>
      <c r="BE540" s="1"/>
      <c r="BF540" s="1">
        <v>44426</v>
      </c>
      <c r="BG540" s="1" t="s">
        <v>39</v>
      </c>
      <c r="BH540">
        <v>0</v>
      </c>
      <c r="BI540" s="1" t="s">
        <v>1172</v>
      </c>
      <c r="BK540">
        <v>0</v>
      </c>
      <c r="BL540">
        <v>1</v>
      </c>
      <c r="BQ540" t="s">
        <v>1174</v>
      </c>
      <c r="BR540" t="s">
        <v>40</v>
      </c>
    </row>
    <row r="541" spans="1:70" x14ac:dyDescent="0.25">
      <c r="A541" t="s">
        <v>275</v>
      </c>
      <c r="B541">
        <v>0.99360743342709501</v>
      </c>
      <c r="C541" t="s">
        <v>276</v>
      </c>
      <c r="D541">
        <v>1</v>
      </c>
      <c r="E541">
        <v>3.8</v>
      </c>
      <c r="F541" s="1">
        <v>44485</v>
      </c>
      <c r="G541" t="s">
        <v>71</v>
      </c>
      <c r="H541" t="s">
        <v>49</v>
      </c>
      <c r="I541" t="s">
        <v>72</v>
      </c>
      <c r="J541" t="s">
        <v>73</v>
      </c>
      <c r="K541">
        <v>2</v>
      </c>
      <c r="L541">
        <v>64</v>
      </c>
      <c r="M541" s="1">
        <v>43902</v>
      </c>
      <c r="N541" t="s">
        <v>74</v>
      </c>
      <c r="O541">
        <v>8</v>
      </c>
      <c r="P541" t="s">
        <v>74</v>
      </c>
      <c r="Q541">
        <v>6.9</v>
      </c>
      <c r="R541" t="s">
        <v>40</v>
      </c>
      <c r="T541">
        <v>24.11</v>
      </c>
      <c r="U541" t="s">
        <v>61</v>
      </c>
      <c r="V541" t="s">
        <v>76</v>
      </c>
      <c r="X541" t="s">
        <v>76</v>
      </c>
      <c r="Y541" s="1">
        <v>44467</v>
      </c>
      <c r="Z541">
        <v>5</v>
      </c>
      <c r="AA541" t="s">
        <v>44</v>
      </c>
      <c r="AB541">
        <v>70.256052629999999</v>
      </c>
      <c r="AC541">
        <v>15</v>
      </c>
      <c r="AD541" s="1">
        <v>44475</v>
      </c>
      <c r="AE541">
        <v>4</v>
      </c>
      <c r="AF541" t="s">
        <v>277</v>
      </c>
      <c r="AG541">
        <v>4</v>
      </c>
      <c r="AH541" t="s">
        <v>44</v>
      </c>
      <c r="AI541">
        <v>3.53</v>
      </c>
      <c r="AJ541" s="1">
        <v>44510</v>
      </c>
      <c r="AK541">
        <v>12725624482</v>
      </c>
      <c r="AL541">
        <v>125996282</v>
      </c>
      <c r="AM541">
        <v>2.2000000000000001E-3</v>
      </c>
      <c r="AN541">
        <v>41.6</v>
      </c>
      <c r="AO541">
        <v>96.94</v>
      </c>
      <c r="AP541">
        <v>92.89</v>
      </c>
      <c r="AQ541" t="s">
        <v>74</v>
      </c>
      <c r="AR541" t="s">
        <v>1055</v>
      </c>
      <c r="AS541">
        <v>2.1915395723975499</v>
      </c>
      <c r="AT541" t="s">
        <v>71</v>
      </c>
      <c r="AU541" t="s">
        <v>71</v>
      </c>
      <c r="AV541">
        <v>2</v>
      </c>
      <c r="AW541">
        <v>6.9</v>
      </c>
      <c r="AX541">
        <v>6.9</v>
      </c>
      <c r="AY541">
        <v>3</v>
      </c>
      <c r="AZ541">
        <v>3.2</v>
      </c>
      <c r="BA541">
        <v>2.9</v>
      </c>
      <c r="BB541" t="s">
        <v>39</v>
      </c>
      <c r="BC541" t="s">
        <v>39</v>
      </c>
      <c r="BD541" s="1">
        <v>43906</v>
      </c>
      <c r="BE541" s="1" t="s">
        <v>1104</v>
      </c>
      <c r="BF541" s="1">
        <v>44066</v>
      </c>
      <c r="BG541" s="1" t="s">
        <v>39</v>
      </c>
      <c r="BH541">
        <v>0</v>
      </c>
      <c r="BI541" s="1">
        <v>43749</v>
      </c>
      <c r="BK541">
        <v>1</v>
      </c>
      <c r="BL541">
        <v>1</v>
      </c>
      <c r="BQ541" t="s">
        <v>1174</v>
      </c>
      <c r="BR541" t="s">
        <v>40</v>
      </c>
    </row>
    <row r="542" spans="1:70" x14ac:dyDescent="0.25">
      <c r="A542" t="s">
        <v>278</v>
      </c>
      <c r="B542">
        <v>0.54574921857553105</v>
      </c>
      <c r="C542" t="s">
        <v>279</v>
      </c>
      <c r="D542">
        <v>1</v>
      </c>
      <c r="E542">
        <v>3.5</v>
      </c>
      <c r="F542" s="1">
        <v>44486</v>
      </c>
      <c r="G542" t="s">
        <v>71</v>
      </c>
      <c r="H542" t="s">
        <v>49</v>
      </c>
      <c r="I542" t="s">
        <v>72</v>
      </c>
      <c r="J542" t="s">
        <v>73</v>
      </c>
      <c r="K542">
        <v>2</v>
      </c>
      <c r="L542">
        <v>64</v>
      </c>
      <c r="M542" s="1">
        <v>43969</v>
      </c>
      <c r="N542" t="s">
        <v>74</v>
      </c>
      <c r="O542">
        <v>9</v>
      </c>
      <c r="P542" t="s">
        <v>74</v>
      </c>
      <c r="Q542">
        <v>3.8</v>
      </c>
      <c r="R542" t="s">
        <v>40</v>
      </c>
      <c r="T542">
        <v>45.2</v>
      </c>
      <c r="U542" t="s">
        <v>123</v>
      </c>
      <c r="V542" t="s">
        <v>76</v>
      </c>
      <c r="X542" t="s">
        <v>76</v>
      </c>
      <c r="Y542" s="1">
        <v>44467</v>
      </c>
      <c r="Z542">
        <v>5</v>
      </c>
      <c r="AA542" t="s">
        <v>44</v>
      </c>
      <c r="AB542">
        <v>17.30171429</v>
      </c>
      <c r="AC542">
        <v>15</v>
      </c>
      <c r="AD542" s="1">
        <v>44475</v>
      </c>
      <c r="AE542">
        <v>4</v>
      </c>
      <c r="AF542" t="s">
        <v>280</v>
      </c>
      <c r="AG542">
        <v>4</v>
      </c>
      <c r="AH542" t="s">
        <v>44</v>
      </c>
      <c r="AI542">
        <v>5.77</v>
      </c>
      <c r="AJ542" s="1">
        <v>44510</v>
      </c>
      <c r="AK542">
        <v>9400112420</v>
      </c>
      <c r="AL542">
        <v>93070420</v>
      </c>
      <c r="AM542">
        <v>2.2000000000000001E-3</v>
      </c>
      <c r="AN542">
        <v>42.29</v>
      </c>
      <c r="AO542">
        <v>97.78</v>
      </c>
      <c r="AP542">
        <v>94.11</v>
      </c>
      <c r="AQ542" t="s">
        <v>74</v>
      </c>
      <c r="AR542" t="s">
        <v>1055</v>
      </c>
      <c r="AS542">
        <v>7.9697439466901707E-2</v>
      </c>
      <c r="AT542" t="s">
        <v>71</v>
      </c>
      <c r="AU542" t="s">
        <v>71</v>
      </c>
      <c r="AV542">
        <v>2</v>
      </c>
      <c r="AW542">
        <v>3.8</v>
      </c>
      <c r="AX542">
        <v>3.8</v>
      </c>
      <c r="AY542">
        <v>2</v>
      </c>
      <c r="AZ542">
        <v>3.4</v>
      </c>
      <c r="BA542">
        <v>3.2</v>
      </c>
      <c r="BB542" t="s">
        <v>39</v>
      </c>
      <c r="BC542" t="s">
        <v>39</v>
      </c>
      <c r="BD542" s="1">
        <v>43959</v>
      </c>
      <c r="BE542" s="1" t="s">
        <v>1105</v>
      </c>
      <c r="BF542" s="1">
        <v>44327</v>
      </c>
      <c r="BG542" s="1" t="s">
        <v>39</v>
      </c>
      <c r="BH542">
        <v>0</v>
      </c>
      <c r="BI542" s="1">
        <v>43837</v>
      </c>
      <c r="BK542">
        <v>1</v>
      </c>
      <c r="BL542">
        <v>1</v>
      </c>
      <c r="BM542">
        <v>1</v>
      </c>
      <c r="BO542">
        <v>1</v>
      </c>
      <c r="BQ542" t="s">
        <v>1174</v>
      </c>
      <c r="BR542" t="s">
        <v>40</v>
      </c>
    </row>
    <row r="543" spans="1:70" x14ac:dyDescent="0.25">
      <c r="A543" t="s">
        <v>1019</v>
      </c>
      <c r="C543">
        <v>51566</v>
      </c>
      <c r="D543">
        <v>1</v>
      </c>
      <c r="E543" s="5">
        <v>1</v>
      </c>
      <c r="F543" s="1">
        <v>44673</v>
      </c>
      <c r="G543" t="s">
        <v>35</v>
      </c>
      <c r="H543" t="s">
        <v>49</v>
      </c>
      <c r="I543" s="1" t="s">
        <v>50</v>
      </c>
      <c r="J543" t="s">
        <v>1042</v>
      </c>
      <c r="K543" s="5">
        <v>2</v>
      </c>
      <c r="L543">
        <v>55.403148528405197</v>
      </c>
      <c r="M543" s="1">
        <v>43481</v>
      </c>
      <c r="N543" t="s">
        <v>40</v>
      </c>
      <c r="O543" t="s">
        <v>51</v>
      </c>
      <c r="P543" t="s">
        <v>51</v>
      </c>
      <c r="Q543" t="s">
        <v>40</v>
      </c>
      <c r="R543" t="s">
        <v>40</v>
      </c>
      <c r="T543">
        <v>28.145412263602498</v>
      </c>
      <c r="U543" t="s">
        <v>61</v>
      </c>
      <c r="V543" t="s">
        <v>175</v>
      </c>
      <c r="X543" t="s">
        <v>175</v>
      </c>
      <c r="Y543" s="1">
        <v>44726</v>
      </c>
      <c r="Z543">
        <v>14</v>
      </c>
      <c r="AA543" t="s">
        <v>78</v>
      </c>
      <c r="AB543">
        <v>0.32650000000000001</v>
      </c>
      <c r="AC543">
        <v>0.32650000000000001</v>
      </c>
      <c r="AD543" s="1">
        <v>44771</v>
      </c>
      <c r="AE543">
        <v>18</v>
      </c>
      <c r="AF543">
        <v>46</v>
      </c>
      <c r="AG543">
        <v>4</v>
      </c>
      <c r="AH543" t="s">
        <v>78</v>
      </c>
      <c r="AI543">
        <v>0.32</v>
      </c>
      <c r="AJ543" s="1">
        <v>44781</v>
      </c>
      <c r="AW543" t="s">
        <v>40</v>
      </c>
      <c r="AX543" t="s">
        <v>40</v>
      </c>
      <c r="AY543" t="s">
        <v>40</v>
      </c>
      <c r="AZ543" t="s">
        <v>40</v>
      </c>
      <c r="BA543" t="s">
        <v>40</v>
      </c>
      <c r="BB543" t="s">
        <v>40</v>
      </c>
      <c r="BC543" t="s">
        <v>40</v>
      </c>
      <c r="BD543" s="1" t="s">
        <v>40</v>
      </c>
      <c r="BE543" s="1" t="s">
        <v>40</v>
      </c>
      <c r="BF543" s="1" t="s">
        <v>40</v>
      </c>
      <c r="BG543" s="1" t="s">
        <v>40</v>
      </c>
      <c r="BH543" t="s">
        <v>40</v>
      </c>
      <c r="BI543" s="1" t="s">
        <v>1120</v>
      </c>
      <c r="BL543">
        <v>1</v>
      </c>
      <c r="BQ543">
        <v>0</v>
      </c>
      <c r="BR543">
        <v>10.4</v>
      </c>
    </row>
    <row r="544" spans="1:70" x14ac:dyDescent="0.25">
      <c r="A544" t="s">
        <v>1020</v>
      </c>
      <c r="C544">
        <v>50203</v>
      </c>
      <c r="D544">
        <v>1</v>
      </c>
      <c r="E544" s="5">
        <v>1</v>
      </c>
      <c r="F544" s="1">
        <v>44673</v>
      </c>
      <c r="G544" t="s">
        <v>35</v>
      </c>
      <c r="H544" t="s">
        <v>49</v>
      </c>
      <c r="I544" s="1" t="s">
        <v>50</v>
      </c>
      <c r="J544" t="s">
        <v>1042</v>
      </c>
      <c r="K544" s="5">
        <v>2</v>
      </c>
      <c r="L544">
        <v>57.774127310061601</v>
      </c>
      <c r="M544" s="1">
        <v>43594</v>
      </c>
      <c r="N544" t="s">
        <v>40</v>
      </c>
      <c r="O544" t="s">
        <v>51</v>
      </c>
      <c r="P544" t="s">
        <v>51</v>
      </c>
      <c r="Q544" t="s">
        <v>40</v>
      </c>
      <c r="R544" t="s">
        <v>40</v>
      </c>
      <c r="T544">
        <v>22.508256886665901</v>
      </c>
      <c r="U544" t="s">
        <v>1215</v>
      </c>
      <c r="V544" t="s">
        <v>119</v>
      </c>
      <c r="X544" t="s">
        <v>119</v>
      </c>
      <c r="Y544" s="1">
        <v>44726</v>
      </c>
      <c r="Z544">
        <v>14</v>
      </c>
      <c r="AA544" t="s">
        <v>78</v>
      </c>
      <c r="AB544">
        <v>9.2654999999999994</v>
      </c>
      <c r="AC544">
        <v>9.2654999999999994</v>
      </c>
      <c r="AD544" s="1">
        <v>44771</v>
      </c>
      <c r="AE544">
        <v>18</v>
      </c>
      <c r="AF544">
        <v>47</v>
      </c>
      <c r="AG544">
        <v>4</v>
      </c>
      <c r="AH544" t="s">
        <v>78</v>
      </c>
      <c r="AI544">
        <v>2.13</v>
      </c>
      <c r="AJ544" s="1">
        <v>44781</v>
      </c>
      <c r="AW544" t="s">
        <v>40</v>
      </c>
      <c r="AX544" t="s">
        <v>40</v>
      </c>
      <c r="AY544" t="s">
        <v>40</v>
      </c>
      <c r="AZ544" t="s">
        <v>40</v>
      </c>
      <c r="BA544" t="s">
        <v>40</v>
      </c>
      <c r="BB544" t="s">
        <v>40</v>
      </c>
      <c r="BC544" t="s">
        <v>40</v>
      </c>
      <c r="BD544" s="1" t="s">
        <v>40</v>
      </c>
      <c r="BE544" s="1" t="s">
        <v>40</v>
      </c>
      <c r="BF544" s="1" t="s">
        <v>40</v>
      </c>
      <c r="BG544" s="1" t="s">
        <v>40</v>
      </c>
      <c r="BH544" t="s">
        <v>40</v>
      </c>
      <c r="BI544" s="1" t="s">
        <v>1120</v>
      </c>
      <c r="BL544">
        <v>1</v>
      </c>
      <c r="BQ544">
        <v>1</v>
      </c>
      <c r="BR544">
        <v>44</v>
      </c>
    </row>
    <row r="545" spans="1:70" x14ac:dyDescent="0.25">
      <c r="A545" t="s">
        <v>1021</v>
      </c>
      <c r="C545">
        <v>30011</v>
      </c>
      <c r="D545">
        <v>1</v>
      </c>
      <c r="E545" s="5">
        <v>1</v>
      </c>
      <c r="F545" s="1">
        <v>44673</v>
      </c>
      <c r="G545" t="s">
        <v>35</v>
      </c>
      <c r="H545" t="s">
        <v>49</v>
      </c>
      <c r="I545" s="1" t="s">
        <v>50</v>
      </c>
      <c r="J545" t="s">
        <v>1042</v>
      </c>
      <c r="K545" s="5">
        <v>2</v>
      </c>
      <c r="L545">
        <v>46.151950718685796</v>
      </c>
      <c r="M545" s="1">
        <v>43607</v>
      </c>
      <c r="N545" t="s">
        <v>40</v>
      </c>
      <c r="O545" t="s">
        <v>51</v>
      </c>
      <c r="P545" t="s">
        <v>51</v>
      </c>
      <c r="Q545" t="s">
        <v>40</v>
      </c>
      <c r="R545" t="s">
        <v>40</v>
      </c>
      <c r="T545">
        <v>27.650781187337198</v>
      </c>
      <c r="U545" t="s">
        <v>61</v>
      </c>
      <c r="V545" t="s">
        <v>175</v>
      </c>
      <c r="X545" t="s">
        <v>175</v>
      </c>
      <c r="Y545" s="1">
        <v>44727</v>
      </c>
      <c r="Z545">
        <v>15</v>
      </c>
      <c r="AA545" t="s">
        <v>78</v>
      </c>
      <c r="AB545">
        <v>1.07</v>
      </c>
      <c r="AC545">
        <v>1.07</v>
      </c>
      <c r="AD545" s="1">
        <v>44771</v>
      </c>
      <c r="AE545">
        <v>18</v>
      </c>
      <c r="AF545">
        <v>48</v>
      </c>
      <c r="AG545">
        <v>4</v>
      </c>
      <c r="AH545" t="s">
        <v>78</v>
      </c>
      <c r="AI545">
        <v>0.13</v>
      </c>
      <c r="AJ545" s="1">
        <v>44781</v>
      </c>
      <c r="AW545" t="s">
        <v>40</v>
      </c>
      <c r="AX545" t="s">
        <v>40</v>
      </c>
      <c r="AY545" t="s">
        <v>40</v>
      </c>
      <c r="AZ545" t="s">
        <v>40</v>
      </c>
      <c r="BA545" t="s">
        <v>40</v>
      </c>
      <c r="BB545" t="s">
        <v>40</v>
      </c>
      <c r="BC545" t="s">
        <v>40</v>
      </c>
      <c r="BD545" s="1" t="s">
        <v>40</v>
      </c>
      <c r="BE545" s="1" t="s">
        <v>40</v>
      </c>
      <c r="BF545" s="1" t="s">
        <v>40</v>
      </c>
      <c r="BG545" s="1" t="s">
        <v>40</v>
      </c>
      <c r="BH545" t="s">
        <v>40</v>
      </c>
      <c r="BI545" s="1" t="s">
        <v>1120</v>
      </c>
      <c r="BL545">
        <v>1</v>
      </c>
      <c r="BQ545">
        <v>0</v>
      </c>
      <c r="BR545">
        <v>14.8</v>
      </c>
    </row>
    <row r="546" spans="1:70" x14ac:dyDescent="0.25">
      <c r="A546" t="s">
        <v>1022</v>
      </c>
      <c r="C546">
        <v>30371</v>
      </c>
      <c r="D546">
        <v>1</v>
      </c>
      <c r="E546" s="5">
        <v>1</v>
      </c>
      <c r="F546" s="1">
        <v>44673</v>
      </c>
      <c r="G546" t="s">
        <v>35</v>
      </c>
      <c r="H546" s="1" t="s">
        <v>35</v>
      </c>
      <c r="I546" s="1" t="s">
        <v>75</v>
      </c>
      <c r="J546" t="s">
        <v>1042</v>
      </c>
      <c r="K546" s="5">
        <v>2</v>
      </c>
      <c r="L546">
        <v>75.211498973306007</v>
      </c>
      <c r="M546" s="1">
        <v>43879</v>
      </c>
      <c r="N546" t="s">
        <v>40</v>
      </c>
      <c r="O546" t="s">
        <v>40</v>
      </c>
      <c r="Q546" t="s">
        <v>40</v>
      </c>
      <c r="R546" t="s">
        <v>40</v>
      </c>
      <c r="T546">
        <v>20.685433655341299</v>
      </c>
      <c r="U546" t="s">
        <v>61</v>
      </c>
      <c r="V546" t="s">
        <v>119</v>
      </c>
      <c r="X546" t="s">
        <v>119</v>
      </c>
      <c r="Y546" s="1">
        <v>44727</v>
      </c>
      <c r="Z546">
        <v>15</v>
      </c>
      <c r="AA546" t="s">
        <v>78</v>
      </c>
      <c r="AB546">
        <v>3.0205000000000002</v>
      </c>
      <c r="AC546">
        <v>3.0205000000000002</v>
      </c>
      <c r="AD546" s="1">
        <v>44771</v>
      </c>
      <c r="AE546">
        <v>18</v>
      </c>
      <c r="AF546">
        <v>49</v>
      </c>
      <c r="AG546">
        <v>4</v>
      </c>
      <c r="AH546" t="s">
        <v>78</v>
      </c>
      <c r="AI546">
        <v>0.47</v>
      </c>
      <c r="AJ546" s="1">
        <v>44781</v>
      </c>
      <c r="AW546" t="s">
        <v>40</v>
      </c>
      <c r="AX546" t="s">
        <v>40</v>
      </c>
      <c r="AY546" t="s">
        <v>40</v>
      </c>
      <c r="AZ546" t="s">
        <v>40</v>
      </c>
      <c r="BA546" t="s">
        <v>40</v>
      </c>
      <c r="BB546" t="s">
        <v>40</v>
      </c>
      <c r="BC546" t="s">
        <v>40</v>
      </c>
      <c r="BD546" s="1" t="s">
        <v>40</v>
      </c>
      <c r="BE546" s="1" t="s">
        <v>40</v>
      </c>
      <c r="BF546" s="1" t="s">
        <v>40</v>
      </c>
      <c r="BG546" s="1" t="s">
        <v>40</v>
      </c>
      <c r="BH546" t="s">
        <v>40</v>
      </c>
      <c r="BI546" s="1" t="s">
        <v>1120</v>
      </c>
      <c r="BL546">
        <v>1</v>
      </c>
      <c r="BQ546">
        <v>0</v>
      </c>
      <c r="BR546">
        <v>5.6</v>
      </c>
    </row>
    <row r="547" spans="1:70" x14ac:dyDescent="0.25">
      <c r="A547" t="s">
        <v>1023</v>
      </c>
      <c r="C547">
        <v>81849</v>
      </c>
      <c r="D547">
        <v>1</v>
      </c>
      <c r="E547" s="5">
        <v>1</v>
      </c>
      <c r="F547" s="1">
        <v>44673</v>
      </c>
      <c r="G547" t="s">
        <v>35</v>
      </c>
      <c r="H547" s="1" t="s">
        <v>35</v>
      </c>
      <c r="I547" s="1" t="s">
        <v>75</v>
      </c>
      <c r="J547" t="s">
        <v>1042</v>
      </c>
      <c r="K547" s="5">
        <v>1</v>
      </c>
      <c r="L547">
        <v>55.8986995208761</v>
      </c>
      <c r="M547" s="1">
        <v>42486</v>
      </c>
      <c r="N547" t="s">
        <v>40</v>
      </c>
      <c r="O547" t="s">
        <v>40</v>
      </c>
      <c r="Q547" t="s">
        <v>40</v>
      </c>
      <c r="R547" t="s">
        <v>40</v>
      </c>
      <c r="T547">
        <v>19.8412611508545</v>
      </c>
      <c r="U547" t="s">
        <v>61</v>
      </c>
      <c r="V547" t="s">
        <v>119</v>
      </c>
      <c r="X547" t="s">
        <v>119</v>
      </c>
      <c r="Y547" s="1">
        <v>44727</v>
      </c>
      <c r="Z547">
        <v>15</v>
      </c>
      <c r="AA547" t="s">
        <v>78</v>
      </c>
      <c r="AB547">
        <v>0.83499999999999996</v>
      </c>
      <c r="AC547">
        <v>0.83499999999999996</v>
      </c>
      <c r="AD547" s="1">
        <v>44771</v>
      </c>
      <c r="AE547">
        <v>18</v>
      </c>
      <c r="AF547">
        <v>50</v>
      </c>
      <c r="AG547">
        <v>4</v>
      </c>
      <c r="AH547" t="s">
        <v>78</v>
      </c>
      <c r="AI547">
        <v>0.27</v>
      </c>
      <c r="AJ547" s="1">
        <v>44781</v>
      </c>
      <c r="AW547" t="s">
        <v>40</v>
      </c>
      <c r="AX547" t="s">
        <v>40</v>
      </c>
      <c r="AY547" t="s">
        <v>40</v>
      </c>
      <c r="AZ547" t="s">
        <v>40</v>
      </c>
      <c r="BA547" t="s">
        <v>40</v>
      </c>
      <c r="BB547" t="s">
        <v>40</v>
      </c>
      <c r="BC547" t="s">
        <v>40</v>
      </c>
      <c r="BD547" s="1" t="s">
        <v>40</v>
      </c>
      <c r="BE547" s="1" t="s">
        <v>40</v>
      </c>
      <c r="BF547" s="1" t="s">
        <v>40</v>
      </c>
      <c r="BG547" s="1" t="s">
        <v>40</v>
      </c>
      <c r="BH547" t="s">
        <v>40</v>
      </c>
      <c r="BI547" s="1" t="s">
        <v>1120</v>
      </c>
      <c r="BL547">
        <v>1</v>
      </c>
      <c r="BQ547">
        <v>0</v>
      </c>
      <c r="BR547">
        <v>4.3</v>
      </c>
    </row>
    <row r="548" spans="1:70" x14ac:dyDescent="0.25">
      <c r="A548" t="s">
        <v>1024</v>
      </c>
      <c r="C548">
        <v>50495</v>
      </c>
      <c r="D548">
        <v>1</v>
      </c>
      <c r="E548" s="5">
        <v>1</v>
      </c>
      <c r="F548" s="1">
        <v>44673</v>
      </c>
      <c r="G548" t="s">
        <v>35</v>
      </c>
      <c r="H548" s="1" t="s">
        <v>35</v>
      </c>
      <c r="I548" s="1" t="s">
        <v>75</v>
      </c>
      <c r="J548" t="s">
        <v>1042</v>
      </c>
      <c r="K548" s="5">
        <v>2</v>
      </c>
      <c r="L548">
        <v>60.479123887748102</v>
      </c>
      <c r="M548" s="1">
        <v>43584</v>
      </c>
      <c r="N548" t="s">
        <v>40</v>
      </c>
      <c r="O548" t="s">
        <v>40</v>
      </c>
      <c r="Q548" t="s">
        <v>40</v>
      </c>
      <c r="R548" t="s">
        <v>40</v>
      </c>
      <c r="T548">
        <v>27.239942579041401</v>
      </c>
      <c r="U548" t="s">
        <v>61</v>
      </c>
      <c r="V548" t="s">
        <v>119</v>
      </c>
      <c r="X548" t="s">
        <v>119</v>
      </c>
      <c r="Y548" s="1">
        <v>44727</v>
      </c>
      <c r="Z548">
        <v>15</v>
      </c>
      <c r="AA548" t="s">
        <v>78</v>
      </c>
      <c r="AB548">
        <v>1.22</v>
      </c>
      <c r="AC548">
        <v>1.22</v>
      </c>
      <c r="AD548" s="1">
        <v>44771</v>
      </c>
      <c r="AE548">
        <v>18</v>
      </c>
      <c r="AF548">
        <v>51</v>
      </c>
      <c r="AG548">
        <v>4</v>
      </c>
      <c r="AH548" t="s">
        <v>78</v>
      </c>
      <c r="AI548">
        <v>0.3</v>
      </c>
      <c r="AJ548" s="1">
        <v>44781</v>
      </c>
      <c r="AW548" t="s">
        <v>40</v>
      </c>
      <c r="AX548" t="s">
        <v>40</v>
      </c>
      <c r="AY548" t="s">
        <v>40</v>
      </c>
      <c r="AZ548" t="s">
        <v>40</v>
      </c>
      <c r="BA548" t="s">
        <v>40</v>
      </c>
      <c r="BB548" t="s">
        <v>40</v>
      </c>
      <c r="BC548" t="s">
        <v>40</v>
      </c>
      <c r="BD548" s="1" t="s">
        <v>40</v>
      </c>
      <c r="BE548" s="1" t="s">
        <v>40</v>
      </c>
      <c r="BF548" s="1" t="s">
        <v>40</v>
      </c>
      <c r="BG548" s="1" t="s">
        <v>40</v>
      </c>
      <c r="BH548" t="s">
        <v>40</v>
      </c>
      <c r="BI548" s="1" t="s">
        <v>1120</v>
      </c>
      <c r="BL548">
        <v>1</v>
      </c>
      <c r="BQ548">
        <v>0</v>
      </c>
      <c r="BR548">
        <v>6.6</v>
      </c>
    </row>
    <row r="549" spans="1:70" hidden="1" x14ac:dyDescent="0.25">
      <c r="A549" t="s">
        <v>931</v>
      </c>
      <c r="C549" t="s">
        <v>932</v>
      </c>
      <c r="D549">
        <v>0</v>
      </c>
      <c r="E549" s="5">
        <v>3</v>
      </c>
      <c r="F549" s="1">
        <v>44715</v>
      </c>
      <c r="G549" t="s">
        <v>71</v>
      </c>
      <c r="H549" t="s">
        <v>49</v>
      </c>
      <c r="I549" s="1" t="s">
        <v>72</v>
      </c>
      <c r="J549" t="s">
        <v>73</v>
      </c>
      <c r="K549" s="5">
        <v>2</v>
      </c>
      <c r="L549">
        <v>64</v>
      </c>
      <c r="M549" s="1">
        <v>43972</v>
      </c>
      <c r="N549">
        <v>0</v>
      </c>
      <c r="O549">
        <v>0</v>
      </c>
      <c r="Q549">
        <v>0</v>
      </c>
      <c r="R549" t="s">
        <v>40</v>
      </c>
      <c r="T549">
        <v>0</v>
      </c>
      <c r="U549">
        <v>0</v>
      </c>
      <c r="V549" t="s">
        <v>1150</v>
      </c>
      <c r="Y549" s="1">
        <v>44728</v>
      </c>
      <c r="Z549">
        <v>17</v>
      </c>
      <c r="AA549" t="s">
        <v>78</v>
      </c>
      <c r="AB549">
        <v>545.16442307692307</v>
      </c>
      <c r="AC549">
        <v>15</v>
      </c>
      <c r="AD549" s="1">
        <v>44760</v>
      </c>
      <c r="AE549">
        <v>13</v>
      </c>
      <c r="AF549">
        <v>96</v>
      </c>
      <c r="AG549">
        <v>4</v>
      </c>
      <c r="AH549" t="s">
        <v>78</v>
      </c>
      <c r="AI549">
        <v>1.34</v>
      </c>
      <c r="AJ549" s="1">
        <v>44781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 s="1">
        <v>0</v>
      </c>
      <c r="BE549" s="1"/>
      <c r="BF549" s="1">
        <v>0</v>
      </c>
      <c r="BG549" s="1">
        <v>0</v>
      </c>
      <c r="BH549">
        <v>0</v>
      </c>
      <c r="BI549" s="1"/>
      <c r="BK549">
        <v>1</v>
      </c>
      <c r="BL549">
        <v>2</v>
      </c>
      <c r="BM549">
        <v>1</v>
      </c>
      <c r="BO549">
        <v>1</v>
      </c>
      <c r="BQ549" t="s">
        <v>1174</v>
      </c>
      <c r="BR549" t="s">
        <v>40</v>
      </c>
    </row>
    <row r="550" spans="1:70" x14ac:dyDescent="0.25">
      <c r="A550" t="s">
        <v>305</v>
      </c>
      <c r="B550">
        <v>0.25096303017298</v>
      </c>
      <c r="C550" t="s">
        <v>306</v>
      </c>
      <c r="D550">
        <v>1</v>
      </c>
      <c r="E550">
        <v>3.9</v>
      </c>
      <c r="F550" s="1">
        <v>44435</v>
      </c>
      <c r="G550" t="s">
        <v>71</v>
      </c>
      <c r="H550" t="s">
        <v>49</v>
      </c>
      <c r="I550" t="s">
        <v>72</v>
      </c>
      <c r="J550" t="s">
        <v>73</v>
      </c>
      <c r="K550">
        <v>2</v>
      </c>
      <c r="L550">
        <v>71</v>
      </c>
      <c r="M550" s="1">
        <v>43661</v>
      </c>
      <c r="N550">
        <v>0</v>
      </c>
      <c r="O550">
        <v>7</v>
      </c>
      <c r="P550" t="s">
        <v>74</v>
      </c>
      <c r="Q550">
        <v>3</v>
      </c>
      <c r="R550" t="s">
        <v>40</v>
      </c>
      <c r="T550">
        <v>23.78</v>
      </c>
      <c r="U550" t="s">
        <v>61</v>
      </c>
      <c r="V550" t="s">
        <v>76</v>
      </c>
      <c r="X550" t="s">
        <v>76</v>
      </c>
      <c r="Y550" s="1">
        <v>44455</v>
      </c>
      <c r="Z550">
        <v>1</v>
      </c>
      <c r="AA550" t="s">
        <v>44</v>
      </c>
      <c r="AB550">
        <v>6.5785897440000003</v>
      </c>
      <c r="AC550">
        <v>15</v>
      </c>
      <c r="AD550" s="1">
        <v>44470</v>
      </c>
      <c r="AE550">
        <v>1</v>
      </c>
      <c r="AF550" t="s">
        <v>307</v>
      </c>
      <c r="AG550">
        <v>4</v>
      </c>
      <c r="AH550" t="s">
        <v>78</v>
      </c>
      <c r="AI550">
        <v>1.0349999999999999</v>
      </c>
      <c r="AJ550" s="1">
        <v>44510</v>
      </c>
      <c r="AK550">
        <v>10362560408</v>
      </c>
      <c r="AL550">
        <v>102599608</v>
      </c>
      <c r="AM550">
        <v>2.2000000000000001E-3</v>
      </c>
      <c r="AN550">
        <v>43.8</v>
      </c>
      <c r="AO550">
        <v>96.34</v>
      </c>
      <c r="AP550">
        <v>91.85</v>
      </c>
      <c r="AQ550" t="s">
        <v>104</v>
      </c>
      <c r="AR550" t="s">
        <v>1055</v>
      </c>
      <c r="AS550">
        <v>-0.47489350400327601</v>
      </c>
      <c r="AT550" t="s">
        <v>71</v>
      </c>
      <c r="AU550" t="s">
        <v>71</v>
      </c>
      <c r="AV550">
        <v>2</v>
      </c>
      <c r="AW550">
        <v>3</v>
      </c>
      <c r="AX550">
        <v>3</v>
      </c>
      <c r="AY550">
        <v>1</v>
      </c>
      <c r="AZ550">
        <v>1.5</v>
      </c>
      <c r="BA550">
        <v>1.4</v>
      </c>
      <c r="BB550" t="s">
        <v>39</v>
      </c>
      <c r="BC550" t="s">
        <v>39</v>
      </c>
      <c r="BD550" s="1">
        <v>43657</v>
      </c>
      <c r="BE550" s="1"/>
      <c r="BF550" s="1">
        <v>44403</v>
      </c>
      <c r="BG550" s="1" t="s">
        <v>39</v>
      </c>
      <c r="BH550">
        <v>0</v>
      </c>
      <c r="BI550" s="1" t="s">
        <v>1172</v>
      </c>
      <c r="BK550">
        <v>0</v>
      </c>
      <c r="BL550">
        <v>1</v>
      </c>
      <c r="BQ550" t="s">
        <v>1174</v>
      </c>
      <c r="BR550" t="s">
        <v>40</v>
      </c>
    </row>
    <row r="551" spans="1:70" x14ac:dyDescent="0.25">
      <c r="A551" t="s">
        <v>335</v>
      </c>
      <c r="B551">
        <v>0.85317549378143398</v>
      </c>
      <c r="C551" t="s">
        <v>336</v>
      </c>
      <c r="D551">
        <v>1</v>
      </c>
      <c r="E551">
        <v>6</v>
      </c>
      <c r="F551" s="1">
        <v>44435</v>
      </c>
      <c r="G551" t="s">
        <v>71</v>
      </c>
      <c r="H551" t="s">
        <v>49</v>
      </c>
      <c r="I551" t="s">
        <v>72</v>
      </c>
      <c r="J551" t="s">
        <v>73</v>
      </c>
      <c r="K551">
        <v>2</v>
      </c>
      <c r="L551">
        <v>55</v>
      </c>
      <c r="M551" s="1">
        <v>43728</v>
      </c>
      <c r="N551" t="s">
        <v>102</v>
      </c>
      <c r="O551">
        <v>9</v>
      </c>
      <c r="P551" t="s">
        <v>74</v>
      </c>
      <c r="Q551">
        <v>9.5</v>
      </c>
      <c r="R551" t="s">
        <v>40</v>
      </c>
      <c r="T551">
        <v>34.76</v>
      </c>
      <c r="U551" t="s">
        <v>147</v>
      </c>
      <c r="V551" t="s">
        <v>76</v>
      </c>
      <c r="X551" t="s">
        <v>76</v>
      </c>
      <c r="Y551" s="1">
        <v>44455</v>
      </c>
      <c r="Z551">
        <v>1</v>
      </c>
      <c r="AA551" t="s">
        <v>44</v>
      </c>
      <c r="AB551">
        <v>889.63250000000005</v>
      </c>
      <c r="AC551">
        <v>15</v>
      </c>
      <c r="AD551" s="1">
        <v>44470</v>
      </c>
      <c r="AE551">
        <v>1</v>
      </c>
      <c r="AF551" t="s">
        <v>337</v>
      </c>
      <c r="AG551">
        <v>4</v>
      </c>
      <c r="AH551" t="s">
        <v>78</v>
      </c>
      <c r="AI551">
        <v>1.98</v>
      </c>
      <c r="AJ551" s="1">
        <v>44510</v>
      </c>
      <c r="AK551">
        <v>10687050784</v>
      </c>
      <c r="AL551">
        <v>105812384</v>
      </c>
      <c r="AM551">
        <v>2.2000000000000001E-3</v>
      </c>
      <c r="AN551">
        <v>40.880000000000003</v>
      </c>
      <c r="AO551">
        <v>97.92</v>
      </c>
      <c r="AP551">
        <v>94.24</v>
      </c>
      <c r="AQ551" t="s">
        <v>104</v>
      </c>
      <c r="AR551" t="s">
        <v>1055</v>
      </c>
      <c r="AS551">
        <v>0.76423982352886899</v>
      </c>
      <c r="AT551" t="s">
        <v>71</v>
      </c>
      <c r="AU551" t="s">
        <v>71</v>
      </c>
      <c r="AV551">
        <v>2</v>
      </c>
      <c r="AW551">
        <v>9.5</v>
      </c>
      <c r="AX551">
        <v>9.5</v>
      </c>
      <c r="AY551">
        <v>1</v>
      </c>
      <c r="AZ551">
        <v>1.2</v>
      </c>
      <c r="BA551">
        <v>2.4</v>
      </c>
      <c r="BB551" t="s">
        <v>39</v>
      </c>
      <c r="BC551" t="s">
        <v>39</v>
      </c>
      <c r="BD551" s="1">
        <v>43727</v>
      </c>
      <c r="BE551" s="1" t="s">
        <v>1106</v>
      </c>
      <c r="BF551" s="1">
        <v>44102</v>
      </c>
      <c r="BG551" s="1" t="s">
        <v>39</v>
      </c>
      <c r="BH551">
        <v>0</v>
      </c>
      <c r="BI551" s="1">
        <v>43676</v>
      </c>
      <c r="BK551">
        <v>1</v>
      </c>
      <c r="BL551">
        <v>1</v>
      </c>
      <c r="BM551">
        <v>1</v>
      </c>
      <c r="BO551">
        <v>1</v>
      </c>
      <c r="BQ551" t="s">
        <v>1174</v>
      </c>
      <c r="BR551" t="s">
        <v>40</v>
      </c>
    </row>
    <row r="552" spans="1:70" hidden="1" x14ac:dyDescent="0.25">
      <c r="A552" t="s">
        <v>925</v>
      </c>
      <c r="C552" t="s">
        <v>926</v>
      </c>
      <c r="D552">
        <v>0</v>
      </c>
      <c r="E552" s="5">
        <v>3</v>
      </c>
      <c r="F552" s="1">
        <v>44715</v>
      </c>
      <c r="G552" t="s">
        <v>71</v>
      </c>
      <c r="H552" t="s">
        <v>49</v>
      </c>
      <c r="I552" s="1" t="s">
        <v>72</v>
      </c>
      <c r="J552" t="s">
        <v>73</v>
      </c>
      <c r="K552" s="5">
        <v>2</v>
      </c>
      <c r="L552">
        <v>55</v>
      </c>
      <c r="M552" s="1">
        <v>43734</v>
      </c>
      <c r="N552">
        <v>0</v>
      </c>
      <c r="O552">
        <v>0</v>
      </c>
      <c r="Q552">
        <v>0</v>
      </c>
      <c r="R552" t="s">
        <v>40</v>
      </c>
      <c r="T552">
        <v>0</v>
      </c>
      <c r="U552">
        <v>0</v>
      </c>
      <c r="V552" t="s">
        <v>1150</v>
      </c>
      <c r="Y552" s="1">
        <v>44728</v>
      </c>
      <c r="Z552">
        <v>17</v>
      </c>
      <c r="AA552" t="s">
        <v>78</v>
      </c>
      <c r="AB552">
        <v>36.456833333333336</v>
      </c>
      <c r="AC552">
        <v>15</v>
      </c>
      <c r="AD552" s="1">
        <v>44760</v>
      </c>
      <c r="AE552">
        <v>13</v>
      </c>
      <c r="AF552">
        <v>94</v>
      </c>
      <c r="AG552">
        <v>4</v>
      </c>
      <c r="AH552" t="s">
        <v>78</v>
      </c>
      <c r="AI552">
        <v>9.6999999999999993</v>
      </c>
      <c r="AJ552" s="1">
        <v>44781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 s="1">
        <v>0</v>
      </c>
      <c r="BE552" s="1"/>
      <c r="BF552" s="1">
        <v>0</v>
      </c>
      <c r="BG552" s="1">
        <v>0</v>
      </c>
      <c r="BH552">
        <v>0</v>
      </c>
      <c r="BI552" s="1"/>
      <c r="BK552">
        <v>1</v>
      </c>
      <c r="BL552">
        <v>2</v>
      </c>
      <c r="BM552">
        <v>1</v>
      </c>
      <c r="BO552">
        <v>1</v>
      </c>
      <c r="BQ552" t="s">
        <v>1174</v>
      </c>
      <c r="BR552" t="s">
        <v>40</v>
      </c>
    </row>
    <row r="553" spans="1:70" x14ac:dyDescent="0.25">
      <c r="A553" t="s">
        <v>362</v>
      </c>
      <c r="B553">
        <v>0.99999992438824004</v>
      </c>
      <c r="C553" t="s">
        <v>363</v>
      </c>
      <c r="D553">
        <v>1</v>
      </c>
      <c r="E553">
        <v>4</v>
      </c>
      <c r="F553" s="1">
        <v>44435</v>
      </c>
      <c r="G553" t="s">
        <v>71</v>
      </c>
      <c r="H553" t="s">
        <v>49</v>
      </c>
      <c r="I553" t="s">
        <v>72</v>
      </c>
      <c r="J553" t="s">
        <v>73</v>
      </c>
      <c r="K553">
        <v>2</v>
      </c>
      <c r="L553">
        <v>60</v>
      </c>
      <c r="M553" s="1">
        <v>43738</v>
      </c>
      <c r="N553" t="s">
        <v>110</v>
      </c>
      <c r="O553">
        <v>4</v>
      </c>
      <c r="P553" t="s">
        <v>102</v>
      </c>
      <c r="Q553">
        <v>4202</v>
      </c>
      <c r="R553" t="s">
        <v>40</v>
      </c>
      <c r="T553">
        <v>25.2</v>
      </c>
      <c r="U553" t="s">
        <v>61</v>
      </c>
      <c r="V553" t="s">
        <v>119</v>
      </c>
      <c r="X553" t="s">
        <v>119</v>
      </c>
      <c r="Y553" s="1">
        <v>44455</v>
      </c>
      <c r="Z553">
        <v>1</v>
      </c>
      <c r="AA553" t="s">
        <v>44</v>
      </c>
      <c r="AB553">
        <v>81.091250000000002</v>
      </c>
      <c r="AC553">
        <v>15</v>
      </c>
      <c r="AD553" s="1">
        <v>44470</v>
      </c>
      <c r="AE553">
        <v>1</v>
      </c>
      <c r="AF553" t="s">
        <v>364</v>
      </c>
      <c r="AG553">
        <v>4</v>
      </c>
      <c r="AH553" t="s">
        <v>78</v>
      </c>
      <c r="AI553">
        <v>1.41</v>
      </c>
      <c r="AJ553" s="1">
        <v>44510</v>
      </c>
      <c r="AK553">
        <v>8743153274</v>
      </c>
      <c r="AL553">
        <v>86565874</v>
      </c>
      <c r="AM553">
        <v>2.2000000000000001E-3</v>
      </c>
      <c r="AN553">
        <v>41.19</v>
      </c>
      <c r="AO553">
        <v>97.49</v>
      </c>
      <c r="AP553">
        <v>93.64</v>
      </c>
      <c r="AQ553" t="s">
        <v>110</v>
      </c>
      <c r="AR553" t="s">
        <v>1055</v>
      </c>
      <c r="AS553">
        <v>7.12141062020061</v>
      </c>
      <c r="AT553" t="s">
        <v>71</v>
      </c>
      <c r="AU553" t="s">
        <v>71</v>
      </c>
      <c r="AV553">
        <v>2</v>
      </c>
      <c r="AW553">
        <v>4202</v>
      </c>
      <c r="AX553">
        <v>4202</v>
      </c>
      <c r="AY553">
        <v>1</v>
      </c>
      <c r="AZ553">
        <v>17</v>
      </c>
      <c r="BA553">
        <v>6.4</v>
      </c>
      <c r="BB553" t="s">
        <v>112</v>
      </c>
      <c r="BC553" t="s">
        <v>39</v>
      </c>
      <c r="BD553" s="1">
        <v>43737</v>
      </c>
      <c r="BE553" s="1"/>
      <c r="BF553" s="1">
        <v>44475</v>
      </c>
      <c r="BG553" s="1" t="s">
        <v>39</v>
      </c>
      <c r="BH553">
        <v>0</v>
      </c>
      <c r="BI553" s="1" t="s">
        <v>1172</v>
      </c>
      <c r="BK553">
        <v>0</v>
      </c>
      <c r="BL553">
        <v>1</v>
      </c>
      <c r="BQ553" t="s">
        <v>1174</v>
      </c>
      <c r="BR553" t="s">
        <v>40</v>
      </c>
    </row>
    <row r="554" spans="1:70" x14ac:dyDescent="0.25">
      <c r="A554" t="s">
        <v>394</v>
      </c>
      <c r="B554">
        <v>0.99984217608537196</v>
      </c>
      <c r="C554" t="s">
        <v>395</v>
      </c>
      <c r="D554">
        <v>1</v>
      </c>
      <c r="E554">
        <v>3.8</v>
      </c>
      <c r="F554" s="1">
        <v>44435</v>
      </c>
      <c r="G554" t="s">
        <v>71</v>
      </c>
      <c r="H554" t="s">
        <v>49</v>
      </c>
      <c r="I554" t="s">
        <v>72</v>
      </c>
      <c r="J554" t="s">
        <v>73</v>
      </c>
      <c r="K554">
        <v>2</v>
      </c>
      <c r="L554">
        <v>70</v>
      </c>
      <c r="M554" s="1">
        <v>43747</v>
      </c>
      <c r="N554" t="s">
        <v>74</v>
      </c>
      <c r="O554">
        <v>5</v>
      </c>
      <c r="P554" t="s">
        <v>102</v>
      </c>
      <c r="Q554">
        <v>384.1</v>
      </c>
      <c r="R554" t="s">
        <v>40</v>
      </c>
      <c r="T554">
        <v>31.17</v>
      </c>
      <c r="U554" t="s">
        <v>123</v>
      </c>
      <c r="V554" t="s">
        <v>76</v>
      </c>
      <c r="X554" t="s">
        <v>76</v>
      </c>
      <c r="Y554" s="1">
        <v>44459</v>
      </c>
      <c r="Z554">
        <v>2</v>
      </c>
      <c r="AA554" t="s">
        <v>44</v>
      </c>
      <c r="AB554">
        <v>8.5397368419999999</v>
      </c>
      <c r="AC554">
        <v>15</v>
      </c>
      <c r="AD554" s="1">
        <v>44470</v>
      </c>
      <c r="AE554">
        <v>1</v>
      </c>
      <c r="AF554" t="s">
        <v>396</v>
      </c>
      <c r="AG554">
        <v>4</v>
      </c>
      <c r="AH554" t="s">
        <v>78</v>
      </c>
      <c r="AI554">
        <v>4.6849999999999996</v>
      </c>
      <c r="AJ554" s="1">
        <v>44510</v>
      </c>
      <c r="AK554">
        <v>12072269218</v>
      </c>
      <c r="AL554">
        <v>119527418</v>
      </c>
      <c r="AM554">
        <v>2.2000000000000001E-3</v>
      </c>
      <c r="AN554">
        <v>41.9</v>
      </c>
      <c r="AO554">
        <v>97.84</v>
      </c>
      <c r="AP554">
        <v>94.24</v>
      </c>
      <c r="AQ554" t="s">
        <v>74</v>
      </c>
      <c r="AR554" t="s">
        <v>1055</v>
      </c>
      <c r="AS554">
        <v>3.8017586412153901</v>
      </c>
      <c r="AT554" t="s">
        <v>71</v>
      </c>
      <c r="AU554" t="s">
        <v>71</v>
      </c>
      <c r="AV554">
        <v>2</v>
      </c>
      <c r="AW554">
        <v>384.1</v>
      </c>
      <c r="AX554">
        <v>384.1</v>
      </c>
      <c r="AY554" t="s">
        <v>128</v>
      </c>
      <c r="AZ554">
        <v>3.6</v>
      </c>
      <c r="BA554">
        <v>3.5</v>
      </c>
      <c r="BB554" t="s">
        <v>39</v>
      </c>
      <c r="BC554" t="s">
        <v>39</v>
      </c>
      <c r="BD554" s="1">
        <v>43733</v>
      </c>
      <c r="BE554" s="1"/>
      <c r="BF554" s="1">
        <v>44131</v>
      </c>
      <c r="BG554" s="1" t="s">
        <v>39</v>
      </c>
      <c r="BH554">
        <v>0</v>
      </c>
      <c r="BI554" s="1" t="s">
        <v>1172</v>
      </c>
      <c r="BK554">
        <v>0</v>
      </c>
      <c r="BL554">
        <v>1</v>
      </c>
      <c r="BQ554" t="s">
        <v>1174</v>
      </c>
      <c r="BR554" t="s">
        <v>40</v>
      </c>
    </row>
    <row r="555" spans="1:70" hidden="1" x14ac:dyDescent="0.25">
      <c r="A555" t="s">
        <v>1037</v>
      </c>
      <c r="C555" t="s">
        <v>1038</v>
      </c>
      <c r="D555">
        <v>0</v>
      </c>
      <c r="E555" s="5">
        <v>2.8</v>
      </c>
      <c r="F555" s="1">
        <v>44753</v>
      </c>
      <c r="G555" t="s">
        <v>175</v>
      </c>
      <c r="H555" t="s">
        <v>49</v>
      </c>
      <c r="I555" s="1" t="s">
        <v>1174</v>
      </c>
      <c r="J555" t="s">
        <v>73</v>
      </c>
      <c r="K555" s="5">
        <v>1</v>
      </c>
      <c r="L555">
        <v>75</v>
      </c>
      <c r="M555" s="1">
        <v>44725</v>
      </c>
      <c r="N555" t="s">
        <v>43</v>
      </c>
      <c r="O555" t="s">
        <v>102</v>
      </c>
      <c r="P555" t="s">
        <v>102</v>
      </c>
      <c r="Q555">
        <v>68.5</v>
      </c>
      <c r="R555" t="s">
        <v>40</v>
      </c>
      <c r="T555">
        <v>18.14</v>
      </c>
      <c r="U555" t="s">
        <v>61</v>
      </c>
      <c r="V555" t="s">
        <v>76</v>
      </c>
      <c r="X555" t="s">
        <v>76</v>
      </c>
      <c r="Y555" s="1">
        <v>44754</v>
      </c>
      <c r="Z555">
        <v>21</v>
      </c>
      <c r="AA555" t="s">
        <v>78</v>
      </c>
      <c r="AB555">
        <v>0.90321428571428575</v>
      </c>
      <c r="AC555">
        <v>2.5289999999999999</v>
      </c>
      <c r="AD555" s="1">
        <v>44771</v>
      </c>
      <c r="AE555">
        <v>18</v>
      </c>
      <c r="AF555">
        <v>58</v>
      </c>
      <c r="AG555">
        <v>4</v>
      </c>
      <c r="AH555" t="s">
        <v>78</v>
      </c>
      <c r="AI555">
        <v>2.64</v>
      </c>
      <c r="AJ555" s="1">
        <v>44781</v>
      </c>
      <c r="AW555">
        <v>68.5</v>
      </c>
      <c r="AX555">
        <v>68.5</v>
      </c>
      <c r="AY555" t="s">
        <v>1120</v>
      </c>
      <c r="AZ555" t="s">
        <v>43</v>
      </c>
      <c r="BA555" t="s">
        <v>43</v>
      </c>
      <c r="BB555" t="s">
        <v>43</v>
      </c>
      <c r="BC555" t="s">
        <v>43</v>
      </c>
      <c r="BD555" s="1">
        <v>44719</v>
      </c>
      <c r="BE555" s="1" t="s">
        <v>40</v>
      </c>
      <c r="BF555" s="1">
        <v>0</v>
      </c>
      <c r="BG555" s="1" t="s">
        <v>39</v>
      </c>
      <c r="BH555">
        <v>0</v>
      </c>
      <c r="BI555" s="1" t="s">
        <v>1120</v>
      </c>
      <c r="BL555">
        <v>1</v>
      </c>
      <c r="BQ555" t="s">
        <v>1174</v>
      </c>
      <c r="BR555" t="s">
        <v>40</v>
      </c>
    </row>
    <row r="556" spans="1:70" hidden="1" x14ac:dyDescent="0.25">
      <c r="A556" t="s">
        <v>1039</v>
      </c>
      <c r="C556" t="s">
        <v>1040</v>
      </c>
      <c r="D556">
        <v>0</v>
      </c>
      <c r="E556" s="5">
        <v>2.4</v>
      </c>
      <c r="F556" s="1">
        <v>44753</v>
      </c>
      <c r="G556" t="s">
        <v>175</v>
      </c>
      <c r="H556" t="s">
        <v>49</v>
      </c>
      <c r="I556" s="1" t="s">
        <v>1174</v>
      </c>
      <c r="J556" t="s">
        <v>73</v>
      </c>
      <c r="K556" s="5">
        <v>2</v>
      </c>
      <c r="L556">
        <v>65</v>
      </c>
      <c r="M556" s="1">
        <v>44736</v>
      </c>
      <c r="N556" t="s">
        <v>43</v>
      </c>
      <c r="O556" t="s">
        <v>74</v>
      </c>
      <c r="P556" t="s">
        <v>74</v>
      </c>
      <c r="Q556">
        <v>299</v>
      </c>
      <c r="R556" t="s">
        <v>40</v>
      </c>
      <c r="T556">
        <v>30.75</v>
      </c>
      <c r="U556" t="s">
        <v>1216</v>
      </c>
      <c r="V556" t="s">
        <v>76</v>
      </c>
      <c r="X556" t="s">
        <v>76</v>
      </c>
      <c r="Y556" s="1">
        <v>44754</v>
      </c>
      <c r="Z556">
        <v>21</v>
      </c>
      <c r="AA556" t="s">
        <v>78</v>
      </c>
      <c r="AB556">
        <v>7.6304166666666662</v>
      </c>
      <c r="AC556">
        <v>15</v>
      </c>
      <c r="AD556" s="1">
        <v>44771</v>
      </c>
      <c r="AE556">
        <v>18</v>
      </c>
      <c r="AF556">
        <v>59</v>
      </c>
      <c r="AG556">
        <v>4</v>
      </c>
      <c r="AH556" t="s">
        <v>78</v>
      </c>
      <c r="AI556">
        <v>3.96</v>
      </c>
      <c r="AJ556" s="1">
        <v>44781</v>
      </c>
      <c r="AW556">
        <v>299</v>
      </c>
      <c r="AX556">
        <v>299</v>
      </c>
      <c r="AY556" t="s">
        <v>1120</v>
      </c>
      <c r="AZ556" t="s">
        <v>43</v>
      </c>
      <c r="BA556" t="s">
        <v>43</v>
      </c>
      <c r="BB556" t="s">
        <v>43</v>
      </c>
      <c r="BC556" t="s">
        <v>43</v>
      </c>
      <c r="BD556" s="1">
        <v>44720</v>
      </c>
      <c r="BE556" s="1"/>
      <c r="BF556" s="1">
        <v>0</v>
      </c>
      <c r="BG556" s="1" t="s">
        <v>39</v>
      </c>
      <c r="BH556">
        <v>0</v>
      </c>
      <c r="BI556" s="1" t="s">
        <v>1120</v>
      </c>
      <c r="BL556">
        <v>1</v>
      </c>
      <c r="BQ556" t="s">
        <v>1174</v>
      </c>
      <c r="BR556" t="s">
        <v>40</v>
      </c>
    </row>
  </sheetData>
  <autoFilter ref="A1:BQ556" xr:uid="{22CF764C-4A08-4308-B33F-8EF9CAC9F526}">
    <filterColumn colId="3">
      <filters>
        <filter val="1"/>
      </filters>
    </filterColumn>
  </autoFilter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spreadsheet_withcalculations</vt:lpstr>
      <vt:lpstr>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Foda</cp:lastModifiedBy>
  <dcterms:created xsi:type="dcterms:W3CDTF">2022-04-26T02:24:11Z</dcterms:created>
  <dcterms:modified xsi:type="dcterms:W3CDTF">2022-10-03T20:10:56Z</dcterms:modified>
</cp:coreProperties>
</file>