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jmarini/Documents/Git/Lynda/CSharpDotNetProgramming/Finished/Files/Challenge/FileCollection/"/>
    </mc:Choice>
  </mc:AlternateContent>
  <xr:revisionPtr revIDLastSave="0" documentId="8_{5E7922A4-481E-484C-9908-4C6A447921D3}" xr6:coauthVersionLast="47" xr6:coauthVersionMax="47" xr10:uidLastSave="{00000000-0000-0000-0000-000000000000}"/>
  <bookViews>
    <workbookView xWindow="0" yWindow="760" windowWidth="30180" windowHeight="16580" xr2:uid="{00000000-000D-0000-FFFF-FFFF00000000}"/>
  </bookViews>
  <sheets>
    <sheet name="Current Month" sheetId="1" r:id="rId1"/>
    <sheet name="CHART DATA" sheetId="2" state="hidden" r:id="rId2"/>
  </sheets>
  <definedNames>
    <definedName name="_xlnm.Print_Area" localSheetId="0">'Current Month'!#REF!:INDEX('Current Month'!$F:$F,MATCH(REPT("z",255),'Current Month'!$B:$B))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47" i="1"/>
  <c r="D7" i="2"/>
  <c r="C47" i="1"/>
  <c r="C7" i="2"/>
  <c r="D24" i="1"/>
  <c r="D6" i="2"/>
  <c r="C24" i="1"/>
  <c r="C6" i="2"/>
  <c r="C16" i="1"/>
  <c r="D16" i="1"/>
  <c r="C17" i="1"/>
  <c r="D17" i="1"/>
  <c r="E24" i="1"/>
  <c r="E16" i="1"/>
  <c r="E47" i="1"/>
  <c r="E17" i="1"/>
  <c r="C18" i="1"/>
  <c r="C5" i="2"/>
  <c r="D18" i="1"/>
  <c r="D5" i="2"/>
  <c r="E18" i="1"/>
</calcChain>
</file>

<file path=xl/sharedStrings.xml><?xml version="1.0" encoding="utf-8"?>
<sst xmlns="http://schemas.openxmlformats.org/spreadsheetml/2006/main" count="51" uniqueCount="39">
  <si>
    <t>Family Budget</t>
  </si>
  <si>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</si>
  <si>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</si>
  <si>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</si>
  <si>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</si>
  <si>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</si>
  <si>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</si>
  <si>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</si>
  <si>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</si>
  <si>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Income 1</t>
  </si>
  <si>
    <t>Income 2</t>
  </si>
  <si>
    <t>Other Income</t>
  </si>
  <si>
    <t>Monthly Expense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</si>
  <si>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</si>
  <si>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</si>
  <si>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</si>
  <si>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</si>
  <si>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</si>
  <si>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</si>
  <si>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</si>
  <si>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</si>
  <si>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</si>
  <si>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</si>
  <si>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</si>
  <si>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</si>
  <si>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</si>
  <si>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</si>
  <si>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</si>
  <si>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</si>
  <si>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</si>
  <si>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</si>
  <si>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</si>
  <si>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</si>
  <si>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</si>
  <si>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>[Month]</t>
  </si>
  <si>
    <t>[Year]</t>
  </si>
  <si>
    <t>[Name]</t>
  </si>
  <si>
    <t>CHART DATA</t>
  </si>
  <si>
    <t>Note: Cash flow table is automatically calculated based on your entries in the Monthly Income and Monthly Expense tables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</si>
</sst>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32"/>
      <tableStyleElement type="headerRow" dxfId="31"/>
      <tableStyleElement type="totalRow" dxfId="30"/>
    </tableStyle>
    <tableStyle name="Family budget expense" pivot="0" count="3" xr9:uid="{00000000-0011-0000-FFFF-FFFF01000000}">
      <tableStyleElement type="wholeTable" dxfId="29"/>
      <tableStyleElement type="headerRow" dxfId="28"/>
      <tableStyleElement type="totalRow" dxfId="27"/>
    </tableStyle>
    <tableStyle name="Family budget income" pivot="0" count="3" xr9:uid="{00000000-0011-0000-FFFF-FFFF02000000}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2097</c:v>
                </c:pt>
                <c:pt idx="1">
                  <c:v>5700</c:v>
                </c:pt>
                <c:pt idx="2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1845</c:v>
                </c:pt>
                <c:pt idx="1">
                  <c:v>5500</c:v>
                </c:pt>
                <c:pt idx="2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Column chart showing cash flow, monthly income and monthly expense values, both projected and actual." title="Budget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15:E18" totalsRowCount="1" headerRowDxfId="23" headerRowBorderDxfId="22">
  <autoFilter ref="B15:E17" xr:uid="{00000000-0009-0000-0100-000001000000}"/>
  <tableColumns count="4">
    <tableColumn id="1" xr3:uid="{00000000-0010-0000-0000-000001000000}" name="Cash Flow" totalsRowLabel="Total Cash"/>
    <tableColumn id="3" xr3:uid="{00000000-0010-0000-0000-000003000000}" name="Projected" totalsRowFunction="custom" dataDxfId="21" totalsRowDxfId="20">
      <totalsRowFormula>C16-C17</totalsRowFormula>
    </tableColumn>
    <tableColumn id="4" xr3:uid="{00000000-0010-0000-0000-000004000000}" name="Actual" totalsRowFunction="custom" dataDxfId="19" totalsRowDxfId="18">
      <totalsRowFormula>D16-D17</totalsRowFormula>
    </tableColumn>
    <tableColumn id="5" xr3:uid="{00000000-0010-0000-0000-000005000000}" name="Variance" totalsRowFunction="sum" dataDxfId="17" totalsRowDxfId="16">
      <calculatedColumnFormula>Expense[[#Totals],[Variance]]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Cash flow table" altTextSummary="Income and expense values, both projected and actual, are calculated as well as the varianc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come" displayName="Income" ref="B20:E24" totalsRowCount="1" headerRowDxfId="15" headerRowBorderDxfId="14">
  <autoFilter ref="B20:E23" xr:uid="{00000000-0009-0000-0100-000002000000}"/>
  <tableColumns count="4">
    <tableColumn id="1" xr3:uid="{00000000-0010-0000-0100-000001000000}" name="Monthly Income" totalsRowLabel="Total Income"/>
    <tableColumn id="3" xr3:uid="{00000000-0010-0000-0100-000003000000}" name="Projected" totalsRowFunction="sum" dataDxfId="13" totalsRowDxfId="12"/>
    <tableColumn id="4" xr3:uid="{00000000-0010-0000-0100-000004000000}" name="Actual" totalsRowFunction="sum" dataDxfId="11" totalsRowDxfId="10"/>
    <tableColumn id="5" xr3:uid="{00000000-0010-0000-0100-000005000000}" name="Variance" totalsRowFunction="sum" dataDxfId="9" totalsRowDxfId="8">
      <calculatedColumnFormula>Income[[#This Row],[Actual]]-Income[[#This Row],[Projected]]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monthly income items, both projected and actual values, while the variance is calculated for you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ense" displayName="Expense" ref="B26:E47" totalsRowCount="1" headerRowDxfId="7" headerRowBorderDxfId="6">
  <autoFilter ref="B26:E46" xr:uid="{00000000-0009-0000-0100-000003000000}"/>
  <tableColumns count="4">
    <tableColumn id="1" xr3:uid="{00000000-0010-0000-0200-000001000000}" name="Monthly Expense" totalsRowLabel="Total"/>
    <tableColumn id="3" xr3:uid="{00000000-0010-0000-0200-000003000000}" name="Projected" totalsRowFunction="sum" dataDxfId="5" totalsRowDxfId="4"/>
    <tableColumn id="4" xr3:uid="{00000000-0010-0000-0200-000004000000}" name="Actual" totalsRowFunction="sum" dataDxfId="3" totalsRowDxfId="2"/>
    <tableColumn id="5" xr3:uid="{00000000-0010-0000-0200-000005000000}" name="Variance" totalsRowFunction="sum" dataDxfId="1" totalsRowDxfId="0">
      <calculatedColumnFormula>Expense[[#This Row],[Projected]]-Expense[[#This Row],[Actual]]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47"/>
  <sheetViews>
    <sheetView showGridLines="0" tabSelected="1" zoomScale="125" zoomScaleNormal="125" workbookViewId="0"/>
  </sheetViews>
  <sheetFormatPr baseColWidth="10" defaultColWidth="8.7109375" defaultRowHeight="17" x14ac:dyDescent="0.2"/>
  <cols>
    <col min="1" max="1" width="2.28515625" customWidth="1"/>
    <col min="2" max="2" width="44.42578125" customWidth="1"/>
    <col min="3" max="3" width="18" customWidth="1"/>
    <col min="4" max="5" width="14.28515625" style="5" customWidth="1"/>
    <col min="6" max="6" width="3.7109375" customWidth="1"/>
  </cols>
  <sheetData>
    <row r="1" spans="2:5" ht="23.25" customHeight="1" x14ac:dyDescent="0.2">
      <c r="B1" s="12" t="s">
        <v>36</v>
      </c>
      <c r="C1" s="5"/>
    </row>
    <row r="2" spans="2:5" ht="46.5" customHeight="1" x14ac:dyDescent="0.2">
      <c r="B2" s="13" t="s">
        <v>0</v>
      </c>
      <c r="C2" s="5"/>
    </row>
    <row r="3" spans="2:5" ht="27" thickBot="1" x14ac:dyDescent="0.25">
      <c r="B3" s="11" t="s">
        <v>34</v>
      </c>
      <c r="C3" s="5"/>
    </row>
    <row r="4" spans="2:5" ht="26" x14ac:dyDescent="0.2">
      <c r="B4" s="9" t="s">
        <v>35</v>
      </c>
      <c r="C4" s="5"/>
    </row>
    <row r="5" spans="2:5" x14ac:dyDescent="0.2">
      <c r="C5" s="5"/>
    </row>
    <row r="10" spans="2:5" x14ac:dyDescent="0.2">
      <c r="C10" s="5"/>
    </row>
    <row r="11" spans="2:5" x14ac:dyDescent="0.2">
      <c r="C11" s="5"/>
    </row>
    <row r="12" spans="2:5" x14ac:dyDescent="0.2">
      <c r="C12" s="5"/>
    </row>
    <row r="13" spans="2:5" x14ac:dyDescent="0.2">
      <c r="C13" s="5"/>
    </row>
    <row r="14" spans="2:5" ht="46.5" customHeight="1" x14ac:dyDescent="0.15">
      <c r="B14" s="14" t="s">
        <v>38</v>
      </c>
      <c r="C14" s="5"/>
    </row>
    <row r="15" spans="2:5" ht="33" customHeight="1" thickBot="1" x14ac:dyDescent="0.25">
      <c r="B15" s="2" t="s">
        <v>1</v>
      </c>
      <c r="C15" s="6" t="s">
        <v>2</v>
      </c>
      <c r="D15" s="6" t="s">
        <v>3</v>
      </c>
      <c r="E15" s="6" t="s">
        <v>4</v>
      </c>
    </row>
    <row r="16" spans="2:5" x14ac:dyDescent="0.2">
      <c r="B16" t="s">
        <v>5</v>
      </c>
      <c r="C16" s="5">
        <f>Income[[#Totals],[Projected]]</f>
        <v>5700</v>
      </c>
      <c r="D16" s="5">
        <f>Income[[#Totals],[Actual]]</f>
        <v>5500</v>
      </c>
      <c r="E16" s="5">
        <f>Income[[#Totals],[Variance]]</f>
        <v>-200</v>
      </c>
    </row>
    <row r="17" spans="2:5" x14ac:dyDescent="0.2">
      <c r="B17" t="s">
        <v>6</v>
      </c>
      <c r="C17" s="5">
        <f>Expense[[#Totals],[Projected]]</f>
        <v>3603</v>
      </c>
      <c r="D17" s="5">
        <f>Expense[[#Totals],[Actual]]</f>
        <v>3655</v>
      </c>
      <c r="E17" s="5">
        <f>Expense[[#Totals],[Variance]]</f>
        <v>-52</v>
      </c>
    </row>
    <row r="18" spans="2:5" x14ac:dyDescent="0.2">
      <c r="B18" t="s">
        <v>7</v>
      </c>
      <c r="C18" s="5">
        <f>C16-C17</f>
        <v>2097</v>
      </c>
      <c r="D18" s="5">
        <f>D16-D17</f>
        <v>1845</v>
      </c>
      <c r="E18" s="5">
        <f>SUBTOTAL(109,CashFlow[Variance])</f>
        <v>-252</v>
      </c>
    </row>
    <row r="19" spans="2:5" ht="33" customHeight="1" x14ac:dyDescent="0.2"/>
    <row r="20" spans="2:5" ht="34" thickBot="1" x14ac:dyDescent="0.25">
      <c r="B20" s="3" t="s">
        <v>8</v>
      </c>
      <c r="C20" s="7" t="s">
        <v>2</v>
      </c>
      <c r="D20" s="7" t="s">
        <v>3</v>
      </c>
      <c r="E20" s="7" t="s">
        <v>4</v>
      </c>
    </row>
    <row r="21" spans="2:5" x14ac:dyDescent="0.2">
      <c r="B21" t="s">
        <v>9</v>
      </c>
      <c r="C21" s="5">
        <v>4000</v>
      </c>
      <c r="D21" s="5">
        <v>4000</v>
      </c>
      <c r="E21" s="5">
        <f>Income[[#This Row],[Actual]]-Income[[#This Row],[Projected]]</f>
        <v>0</v>
      </c>
    </row>
    <row r="22" spans="2:5" x14ac:dyDescent="0.2">
      <c r="B22" t="s">
        <v>10</v>
      </c>
      <c r="C22" s="5">
        <v>1400</v>
      </c>
      <c r="D22" s="5">
        <v>1500</v>
      </c>
      <c r="E22" s="5">
        <f>Income[[#This Row],[Actual]]-Income[[#This Row],[Projected]]</f>
        <v>100</v>
      </c>
    </row>
    <row r="23" spans="2:5" x14ac:dyDescent="0.2">
      <c r="B23" t="s">
        <v>11</v>
      </c>
      <c r="C23" s="5">
        <v>300</v>
      </c>
      <c r="D23" s="5">
        <v>0</v>
      </c>
      <c r="E23" s="5">
        <f>Income[[#This Row],[Actual]]-Income[[#This Row],[Projected]]</f>
        <v>-300</v>
      </c>
    </row>
    <row r="24" spans="2:5" ht="22.5" customHeight="1" x14ac:dyDescent="0.2">
      <c r="B24" t="s">
        <v>5</v>
      </c>
      <c r="C24" s="5">
        <f>SUBTOTAL(109,Income[Projected])</f>
        <v>5700</v>
      </c>
      <c r="D24" s="5">
        <f>SUBTOTAL(109,Income[Actual])</f>
        <v>5500</v>
      </c>
      <c r="E24" s="5">
        <f>SUBTOTAL(109,Income[Variance])</f>
        <v>-200</v>
      </c>
    </row>
    <row r="26" spans="2:5" ht="34" thickBot="1" x14ac:dyDescent="0.25">
      <c r="B26" s="4" t="s">
        <v>12</v>
      </c>
      <c r="C26" s="8" t="s">
        <v>2</v>
      </c>
      <c r="D26" s="8" t="s">
        <v>3</v>
      </c>
      <c r="E26" s="8" t="s">
        <v>4</v>
      </c>
    </row>
    <row r="27" spans="2:5" x14ac:dyDescent="0.2">
      <c r="B27" t="s">
        <v>13</v>
      </c>
      <c r="C27" s="5">
        <v>1500</v>
      </c>
      <c r="D27" s="5">
        <v>1500</v>
      </c>
      <c r="E27" s="5">
        <f>Expense[[#This Row],[Projected]]-Expense[[#This Row],[Actual]]</f>
        <v>0</v>
      </c>
    </row>
    <row r="28" spans="2:5" x14ac:dyDescent="0.2">
      <c r="B28" t="s">
        <v>14</v>
      </c>
      <c r="C28" s="5">
        <v>250</v>
      </c>
      <c r="D28" s="5">
        <v>280</v>
      </c>
      <c r="E28" s="5">
        <f>Expense[[#This Row],[Projected]]-Expense[[#This Row],[Actual]]</f>
        <v>-30</v>
      </c>
    </row>
    <row r="29" spans="2:5" x14ac:dyDescent="0.2">
      <c r="B29" t="s">
        <v>15</v>
      </c>
      <c r="C29" s="5">
        <v>38</v>
      </c>
      <c r="D29" s="5">
        <v>38</v>
      </c>
      <c r="E29" s="5">
        <f>Expense[[#This Row],[Projected]]-Expense[[#This Row],[Actual]]</f>
        <v>0</v>
      </c>
    </row>
    <row r="30" spans="2:5" x14ac:dyDescent="0.2">
      <c r="B30" t="s">
        <v>16</v>
      </c>
      <c r="C30" s="5">
        <v>65</v>
      </c>
      <c r="D30" s="5">
        <v>78</v>
      </c>
      <c r="E30" s="5">
        <f>Expense[[#This Row],[Projected]]-Expense[[#This Row],[Actual]]</f>
        <v>-13</v>
      </c>
    </row>
    <row r="31" spans="2:5" x14ac:dyDescent="0.2">
      <c r="B31" t="s">
        <v>17</v>
      </c>
      <c r="C31" s="5">
        <v>25</v>
      </c>
      <c r="D31" s="5">
        <v>21</v>
      </c>
      <c r="E31" s="5">
        <f>Expense[[#This Row],[Projected]]-Expense[[#This Row],[Actual]]</f>
        <v>4</v>
      </c>
    </row>
    <row r="32" spans="2:5" x14ac:dyDescent="0.2">
      <c r="B32" t="s">
        <v>18</v>
      </c>
      <c r="C32" s="5">
        <v>75</v>
      </c>
      <c r="D32" s="5">
        <v>83</v>
      </c>
      <c r="E32" s="5">
        <f>Expense[[#This Row],[Projected]]-Expense[[#This Row],[Actual]]</f>
        <v>-8</v>
      </c>
    </row>
    <row r="33" spans="2:5" x14ac:dyDescent="0.2">
      <c r="B33" t="s">
        <v>19</v>
      </c>
      <c r="C33" s="5">
        <v>60</v>
      </c>
      <c r="D33" s="5">
        <v>60</v>
      </c>
      <c r="E33" s="5">
        <f>Expense[[#This Row],[Projected]]-Expense[[#This Row],[Actual]]</f>
        <v>0</v>
      </c>
    </row>
    <row r="34" spans="2:5" x14ac:dyDescent="0.2">
      <c r="B34" t="s">
        <v>20</v>
      </c>
      <c r="C34" s="5">
        <v>0</v>
      </c>
      <c r="D34" s="5">
        <v>60</v>
      </c>
      <c r="E34" s="5">
        <f>Expense[[#This Row],[Projected]]-Expense[[#This Row],[Actual]]</f>
        <v>-60</v>
      </c>
    </row>
    <row r="35" spans="2:5" x14ac:dyDescent="0.2">
      <c r="B35" t="s">
        <v>21</v>
      </c>
      <c r="C35" s="5">
        <v>180</v>
      </c>
      <c r="D35" s="5">
        <v>150</v>
      </c>
      <c r="E35" s="5">
        <f>Expense[[#This Row],[Projected]]-Expense[[#This Row],[Actual]]</f>
        <v>30</v>
      </c>
    </row>
    <row r="36" spans="2:5" x14ac:dyDescent="0.2">
      <c r="B36" t="s">
        <v>22</v>
      </c>
      <c r="C36" s="5">
        <v>250</v>
      </c>
      <c r="D36" s="5">
        <v>250</v>
      </c>
      <c r="E36" s="5">
        <f>Expense[[#This Row],[Projected]]-Expense[[#This Row],[Actual]]</f>
        <v>0</v>
      </c>
    </row>
    <row r="37" spans="2:5" x14ac:dyDescent="0.2">
      <c r="B37" t="s">
        <v>23</v>
      </c>
      <c r="C37" s="5">
        <v>75</v>
      </c>
      <c r="D37" s="5">
        <v>80</v>
      </c>
      <c r="E37" s="5">
        <f>Expense[[#This Row],[Projected]]-Expense[[#This Row],[Actual]]</f>
        <v>-5</v>
      </c>
    </row>
    <row r="38" spans="2:5" x14ac:dyDescent="0.2">
      <c r="B38" t="s">
        <v>24</v>
      </c>
      <c r="C38" s="5">
        <v>280</v>
      </c>
      <c r="D38" s="5">
        <v>260</v>
      </c>
      <c r="E38" s="5">
        <f>Expense[[#This Row],[Projected]]-Expense[[#This Row],[Actual]]</f>
        <v>20</v>
      </c>
    </row>
    <row r="39" spans="2:5" x14ac:dyDescent="0.2">
      <c r="B39" t="s">
        <v>25</v>
      </c>
      <c r="C39" s="5">
        <v>75</v>
      </c>
      <c r="D39" s="5">
        <v>65</v>
      </c>
      <c r="E39" s="5">
        <f>Expense[[#This Row],[Projected]]-Expense[[#This Row],[Actual]]</f>
        <v>10</v>
      </c>
    </row>
    <row r="40" spans="2:5" x14ac:dyDescent="0.2">
      <c r="B40" t="s">
        <v>26</v>
      </c>
      <c r="C40" s="5">
        <v>255</v>
      </c>
      <c r="D40" s="5">
        <v>255</v>
      </c>
      <c r="E40" s="5">
        <f>Expense[[#This Row],[Projected]]-Expense[[#This Row],[Actual]]</f>
        <v>0</v>
      </c>
    </row>
    <row r="41" spans="2:5" x14ac:dyDescent="0.2">
      <c r="B41" t="s">
        <v>27</v>
      </c>
      <c r="C41" s="5">
        <v>100</v>
      </c>
      <c r="D41" s="5">
        <v>100</v>
      </c>
      <c r="E41" s="5">
        <f>Expense[[#This Row],[Projected]]-Expense[[#This Row],[Actual]]</f>
        <v>0</v>
      </c>
    </row>
    <row r="42" spans="2:5" x14ac:dyDescent="0.2">
      <c r="B42" t="s">
        <v>28</v>
      </c>
      <c r="C42" s="5">
        <v>0</v>
      </c>
      <c r="D42" s="5">
        <v>0</v>
      </c>
      <c r="E42" s="5">
        <f>Expense[[#This Row],[Projected]]-Expense[[#This Row],[Actual]]</f>
        <v>0</v>
      </c>
    </row>
    <row r="43" spans="2:5" x14ac:dyDescent="0.2">
      <c r="B43" t="s">
        <v>29</v>
      </c>
      <c r="C43" s="5">
        <v>0</v>
      </c>
      <c r="D43" s="5">
        <v>0</v>
      </c>
      <c r="E43" s="5">
        <f>Expense[[#This Row],[Projected]]-Expense[[#This Row],[Actual]]</f>
        <v>0</v>
      </c>
    </row>
    <row r="44" spans="2:5" x14ac:dyDescent="0.2">
      <c r="B44" t="s">
        <v>30</v>
      </c>
      <c r="C44" s="5">
        <v>150</v>
      </c>
      <c r="D44" s="5">
        <v>150</v>
      </c>
      <c r="E44" s="5">
        <f>Expense[[#This Row],[Projected]]-Expense[[#This Row],[Actual]]</f>
        <v>0</v>
      </c>
    </row>
    <row r="45" spans="2:5" x14ac:dyDescent="0.2">
      <c r="B45" t="s">
        <v>31</v>
      </c>
      <c r="C45" s="5">
        <v>225</v>
      </c>
      <c r="D45" s="5">
        <v>225</v>
      </c>
      <c r="E45" s="5">
        <f>Expense[[#This Row],[Projected]]-Expense[[#This Row],[Actual]]</f>
        <v>0</v>
      </c>
    </row>
    <row r="46" spans="2:5" x14ac:dyDescent="0.2">
      <c r="B46" t="s">
        <v>32</v>
      </c>
      <c r="C46" s="5">
        <v>0</v>
      </c>
      <c r="D46" s="5">
        <v>0</v>
      </c>
      <c r="E46" s="5">
        <f>Expense[[#This Row],[Projected]]-Expense[[#This Row],[Actual]]</f>
        <v>0</v>
      </c>
    </row>
    <row r="47" spans="2:5" x14ac:dyDescent="0.2">
      <c r="B47" t="s">
        <v>33</v>
      </c>
      <c r="C47" s="5">
        <f>SUBTOTAL(109,Expense[Projected])</f>
        <v>3603</v>
      </c>
      <c r="D47" s="5">
        <f>SUBTOTAL(109,Expense[Actual])</f>
        <v>3655</v>
      </c>
      <c r="E47" s="5">
        <f>SUBTOTAL(109,Expense[Variance])</f>
        <v>-52</v>
      </c>
    </row>
  </sheetData>
  <printOptions horizontalCentered="1"/>
  <pageMargins left="0.4" right="0.4" top="0.4" bottom="0.4" header="0.25" footer="0.25"/>
  <pageSetup scale="84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37</v>
      </c>
      <c r="C2" s="1"/>
      <c r="D2" s="1"/>
    </row>
    <row r="4" spans="2:4" x14ac:dyDescent="0.2">
      <c r="B4" s="10"/>
      <c r="C4" s="10" t="s">
        <v>2</v>
      </c>
      <c r="D4" s="10" t="s">
        <v>3</v>
      </c>
    </row>
    <row r="5" spans="2:4" x14ac:dyDescent="0.2">
      <c r="B5" s="10" t="s">
        <v>1</v>
      </c>
      <c r="C5" s="10">
        <f>CashFlow[[#Totals],[Projected]]</f>
        <v>2097</v>
      </c>
      <c r="D5" s="10">
        <f>CashFlow[[#Totals],[Actual]]</f>
        <v>1845</v>
      </c>
    </row>
    <row r="6" spans="2:4" x14ac:dyDescent="0.2">
      <c r="B6" s="10" t="s">
        <v>8</v>
      </c>
      <c r="C6" s="10">
        <f>'Current Month'!C24</f>
        <v>5700</v>
      </c>
      <c r="D6" s="10">
        <f>'Current Month'!D24</f>
        <v>5500</v>
      </c>
    </row>
    <row r="7" spans="2:4" x14ac:dyDescent="0.2">
      <c r="B7" s="10" t="s">
        <v>12</v>
      </c>
      <c r="C7" s="10">
        <f>'Current Month'!C47</f>
        <v>3603</v>
      </c>
      <c r="D7" s="10">
        <f>'Current Month'!D47</f>
        <v>3655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TM10000054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Month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2014-12-15T22:25:13Z</dcterms:created>
  <dcterms:modified xsi:type="dcterms:W3CDTF">2022-02-27T19:03:56Z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