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8"/>
  </bookViews>
  <sheets>
    <sheet name="HP Calculations" sheetId="1" r:id="rId1"/>
    <sheet name="p-H cycle table" sheetId="2" r:id="rId2"/>
    <sheet name="photo" sheetId="3" r:id="rId3"/>
    <sheet name="COP vs. Teva" sheetId="4" r:id="rId4"/>
    <sheet name="P2H Models" sheetId="9" r:id="rId5"/>
    <sheet name="Boiler" sheetId="5" r:id="rId6"/>
    <sheet name="Tamb" sheetId="6" r:id="rId7"/>
    <sheet name="Demand" sheetId="7" r:id="rId8"/>
    <sheet name="Flexibility Deployment" sheetId="8" r:id="rId9"/>
  </sheets>
  <calcPr calcId="145621"/>
</workbook>
</file>

<file path=xl/calcChain.xml><?xml version="1.0" encoding="utf-8"?>
<calcChain xmlns="http://schemas.openxmlformats.org/spreadsheetml/2006/main">
  <c r="P15" i="5" l="1"/>
  <c r="Q15" i="5"/>
  <c r="R15" i="5"/>
  <c r="D15" i="5"/>
  <c r="E15" i="5"/>
  <c r="F15" i="5"/>
  <c r="G15" i="5"/>
  <c r="H15" i="5"/>
  <c r="I15" i="5"/>
  <c r="J15" i="5"/>
  <c r="K15" i="5"/>
  <c r="L15" i="5"/>
  <c r="M15" i="5"/>
  <c r="N15" i="5"/>
  <c r="O15" i="5"/>
  <c r="C15" i="5"/>
  <c r="B15" i="5"/>
  <c r="D33" i="6" l="1"/>
  <c r="M33" i="6"/>
  <c r="N33" i="6"/>
  <c r="O33" i="6"/>
  <c r="P33" i="6"/>
  <c r="Q33" i="6"/>
  <c r="L33" i="6"/>
  <c r="J33" i="6"/>
  <c r="G33" i="6"/>
  <c r="F33" i="6"/>
  <c r="H33" i="6"/>
  <c r="I33" i="6"/>
  <c r="K33" i="6"/>
  <c r="R33" i="6"/>
  <c r="E33" i="6"/>
  <c r="C33" i="6"/>
  <c r="P34" i="1" l="1"/>
  <c r="P42" i="1" s="1"/>
  <c r="O34" i="1"/>
  <c r="O42" i="1" s="1"/>
  <c r="N34" i="1"/>
  <c r="N42" i="1" s="1"/>
  <c r="M34" i="1"/>
  <c r="M42" i="1" s="1"/>
  <c r="L34" i="1"/>
  <c r="L42" i="1" s="1"/>
  <c r="K34" i="1"/>
  <c r="K42" i="1" s="1"/>
  <c r="J34" i="1"/>
  <c r="J42" i="1" s="1"/>
  <c r="I34" i="1"/>
  <c r="I42" i="1" s="1"/>
  <c r="H34" i="1"/>
  <c r="H42" i="1" s="1"/>
  <c r="G34" i="1"/>
  <c r="G42" i="1" s="1"/>
  <c r="F34" i="1"/>
  <c r="F42" i="1" s="1"/>
  <c r="E34" i="1"/>
  <c r="E42" i="1" s="1"/>
  <c r="D34" i="1"/>
  <c r="D42" i="1" s="1"/>
  <c r="C34" i="1"/>
  <c r="C42" i="1" s="1"/>
  <c r="E33" i="1"/>
  <c r="F33" i="1"/>
  <c r="G33" i="1"/>
  <c r="H33" i="1"/>
  <c r="I33" i="1"/>
  <c r="J33" i="1"/>
  <c r="K33" i="1"/>
  <c r="L33" i="1"/>
  <c r="M33" i="1"/>
  <c r="N33" i="1"/>
  <c r="O33" i="1"/>
  <c r="P33" i="1"/>
  <c r="D33" i="1"/>
  <c r="C33" i="1"/>
  <c r="P29" i="1"/>
  <c r="O29" i="1"/>
  <c r="N29" i="1"/>
  <c r="M29" i="1"/>
  <c r="L29" i="1"/>
  <c r="K29" i="1"/>
  <c r="J29" i="1"/>
  <c r="I29" i="1"/>
  <c r="C29" i="1"/>
  <c r="H29" i="1"/>
  <c r="G29" i="1"/>
  <c r="F29" i="1"/>
  <c r="E29" i="1"/>
  <c r="D29" i="1"/>
  <c r="N36" i="1" l="1"/>
  <c r="N39" i="1" s="1"/>
  <c r="F36" i="1"/>
  <c r="F39" i="1" s="1"/>
  <c r="C36" i="1"/>
  <c r="C39" i="1" s="1"/>
  <c r="M36" i="1"/>
  <c r="M39" i="1" s="1"/>
  <c r="I36" i="1"/>
  <c r="I39" i="1" s="1"/>
  <c r="E36" i="1"/>
  <c r="E39" i="1" s="1"/>
  <c r="D36" i="1"/>
  <c r="D39" i="1" s="1"/>
  <c r="H36" i="1"/>
  <c r="H39" i="1" s="1"/>
  <c r="L36" i="1"/>
  <c r="L39" i="1" s="1"/>
  <c r="P36" i="1"/>
  <c r="P39" i="1" s="1"/>
  <c r="O36" i="1"/>
  <c r="O39" i="1" s="1"/>
  <c r="K36" i="1"/>
  <c r="K39" i="1" s="1"/>
  <c r="G36" i="1"/>
  <c r="G39" i="1" s="1"/>
  <c r="J36" i="1"/>
  <c r="J39" i="1" s="1"/>
</calcChain>
</file>

<file path=xl/sharedStrings.xml><?xml version="1.0" encoding="utf-8"?>
<sst xmlns="http://schemas.openxmlformats.org/spreadsheetml/2006/main" count="131" uniqueCount="100">
  <si>
    <t>H2</t>
  </si>
  <si>
    <t>H1</t>
  </si>
  <si>
    <t>H3</t>
  </si>
  <si>
    <t>H4</t>
  </si>
  <si>
    <t>S4</t>
  </si>
  <si>
    <t>H5</t>
  </si>
  <si>
    <t>COP</t>
  </si>
  <si>
    <t>pressure</t>
  </si>
  <si>
    <t xml:space="preserve">pressure </t>
  </si>
  <si>
    <t>at 70 celcius</t>
  </si>
  <si>
    <t>H</t>
  </si>
  <si>
    <t>S</t>
  </si>
  <si>
    <t>MPa</t>
  </si>
  <si>
    <t>Temp</t>
  </si>
  <si>
    <t>Temp3</t>
  </si>
  <si>
    <t>S2=S1</t>
  </si>
  <si>
    <t>P2=P3</t>
  </si>
  <si>
    <t>S5</t>
  </si>
  <si>
    <t>kj/kg</t>
  </si>
  <si>
    <t>kj/kg.K</t>
  </si>
  <si>
    <r>
      <t>T</t>
    </r>
    <r>
      <rPr>
        <b/>
        <vertAlign val="subscript"/>
        <sz val="11"/>
        <color theme="1"/>
        <rFont val="Calibri"/>
        <family val="2"/>
        <charset val="162"/>
        <scheme val="minor"/>
      </rPr>
      <t>evaporation</t>
    </r>
  </si>
  <si>
    <t>Linear interpolatation</t>
  </si>
  <si>
    <t>Pressure</t>
  </si>
  <si>
    <t>Same enthalpy</t>
  </si>
  <si>
    <t>H3-H2</t>
  </si>
  <si>
    <t>H3-H5</t>
  </si>
  <si>
    <t>Q/W</t>
  </si>
  <si>
    <t>cycle
efficiency</t>
  </si>
  <si>
    <t>COP(Tcon-Teva)/Teva</t>
  </si>
  <si>
    <t xml:space="preserve">Linear model Poly4:
     f(x) = p1*x^4 + p2*x^3 + p3*x^2 + p4*x + p5
Coefficients (with 95% confidence bounds):
       p1 =   4.539e-07  (3.642e-07, 5.435e-07)
       p2 =   1.522e-05  (1.275e-05, 1.769e-05)
       p3 =   0.0008562  (0.000808, 0.0009044)
       p4 =     0.06064  (0.05981, 0.06146)
       p5 =        3.37  (3.364, 3.377)
</t>
  </si>
  <si>
    <t>W (kj/kg)</t>
  </si>
  <si>
    <t>Q(kj/kg)</t>
  </si>
  <si>
    <t>50000(kW)/(Q)</t>
  </si>
  <si>
    <t>m(kg/s)</t>
  </si>
  <si>
    <t>Q</t>
  </si>
  <si>
    <r>
      <t>m*c*</t>
    </r>
    <r>
      <rPr>
        <sz val="11"/>
        <color theme="1"/>
        <rFont val="Ebrima"/>
        <charset val="162"/>
      </rPr>
      <t>∆</t>
    </r>
    <r>
      <rPr>
        <sz val="11"/>
        <color theme="1"/>
        <rFont val="Calibri"/>
        <family val="2"/>
        <scheme val="minor"/>
      </rPr>
      <t>T(40-Twaste)</t>
    </r>
  </si>
  <si>
    <t>η</t>
  </si>
  <si>
    <t>efficiency</t>
  </si>
  <si>
    <t>W</t>
  </si>
  <si>
    <t>Q/η</t>
  </si>
  <si>
    <t>m</t>
  </si>
  <si>
    <t>c</t>
  </si>
  <si>
    <t>specific heat capacity</t>
  </si>
  <si>
    <t>Hour\Day</t>
  </si>
  <si>
    <r>
      <t>DHW Demand
(m</t>
    </r>
    <r>
      <rPr>
        <b/>
        <vertAlign val="super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/kj)</t>
    </r>
  </si>
  <si>
    <r>
      <t>Tamb
 (</t>
    </r>
    <r>
      <rPr>
        <b/>
        <sz val="11"/>
        <color theme="1"/>
        <rFont val="Arial Tur"/>
        <charset val="162"/>
      </rPr>
      <t>⁰</t>
    </r>
    <r>
      <rPr>
        <b/>
        <sz val="9.35"/>
        <color theme="1"/>
        <rFont val="Calibri"/>
        <family val="2"/>
        <charset val="162"/>
      </rPr>
      <t>C</t>
    </r>
    <r>
      <rPr>
        <b/>
        <sz val="11"/>
        <color theme="1"/>
        <rFont val="Calibri"/>
        <family val="2"/>
        <charset val="162"/>
        <scheme val="minor"/>
      </rPr>
      <t>)</t>
    </r>
  </si>
  <si>
    <t>Average</t>
  </si>
  <si>
    <t>Ambient Air temperature at 2m</t>
  </si>
  <si>
    <t>4th order polynomial function</t>
  </si>
  <si>
    <t>Teva</t>
  </si>
  <si>
    <t>x</t>
  </si>
  <si>
    <t>y</t>
  </si>
  <si>
    <t>Weather archive in Hoek Van Holland
weather station number  :06330
https://rp5.ru/Weather_archive_in_Hoek_Van_Holland</t>
  </si>
  <si>
    <t>H2-H1</t>
  </si>
  <si>
    <t>Tamb</t>
  </si>
  <si>
    <t>mass/massflow R134a</t>
  </si>
  <si>
    <t>kg/s</t>
  </si>
  <si>
    <t>kJ/(kg.K)</t>
  </si>
  <si>
    <t>at 40 celcius quality=0.5</t>
  </si>
  <si>
    <t>DHW Demand
(kj/s)</t>
  </si>
  <si>
    <t>gas</t>
  </si>
  <si>
    <t>heat</t>
  </si>
  <si>
    <t>TR</t>
  </si>
  <si>
    <t>Tmin</t>
  </si>
  <si>
    <t>Q0</t>
  </si>
  <si>
    <t>Qmax</t>
  </si>
  <si>
    <t>Q(t) = Q0+((Qmax-Q0)/(TR-Tmin))* max(0,TR-T(t))</t>
  </si>
  <si>
    <t>Price Signals for PP</t>
  </si>
  <si>
    <t>Variables</t>
  </si>
  <si>
    <t>P2G</t>
  </si>
  <si>
    <t>P2H</t>
  </si>
  <si>
    <t>Levelized Cost of Hydrogen Production</t>
  </si>
  <si>
    <t>Operation &amp; maintenance costs</t>
  </si>
  <si>
    <t xml:space="preserve">Capital costs (CAPEX) </t>
  </si>
  <si>
    <t>Lifetime</t>
  </si>
  <si>
    <t>Fuel cost</t>
  </si>
  <si>
    <t xml:space="preserve">Both electricity </t>
  </si>
  <si>
    <t xml:space="preserve">LC of Energy </t>
  </si>
  <si>
    <t>input from model</t>
  </si>
  <si>
    <t>Levelized Cost of Heat Production</t>
  </si>
  <si>
    <r>
      <t>Efficiency (</t>
    </r>
    <r>
      <rPr>
        <b/>
        <sz val="11"/>
        <color theme="1"/>
        <rFont val="Times New Roman"/>
        <family val="1"/>
        <charset val="162"/>
      </rPr>
      <t>η</t>
    </r>
    <r>
      <rPr>
        <b/>
        <sz val="11"/>
        <color theme="1"/>
        <rFont val="Calibri"/>
        <family val="2"/>
        <scheme val="minor"/>
      </rPr>
      <t>)</t>
    </r>
  </si>
  <si>
    <t>Model</t>
  </si>
  <si>
    <t>Modelling Considerations of P2H</t>
  </si>
  <si>
    <t>Modelling Approach</t>
  </si>
  <si>
    <t>Regression</t>
  </si>
  <si>
    <t>Dynamic Behaviour</t>
  </si>
  <si>
    <t>A</t>
  </si>
  <si>
    <t>B</t>
  </si>
  <si>
    <t>C</t>
  </si>
  <si>
    <t>Modelling Scale</t>
  </si>
  <si>
    <t>Constant</t>
  </si>
  <si>
    <t>Linear</t>
  </si>
  <si>
    <t>Non-linear</t>
  </si>
  <si>
    <t>HP</t>
  </si>
  <si>
    <t>HP with auxiliary boiler</t>
  </si>
  <si>
    <t>Variable</t>
  </si>
  <si>
    <t>0.8(pu)</t>
  </si>
  <si>
    <t>0.6(pu)</t>
  </si>
  <si>
    <t>Electrolyser</t>
  </si>
  <si>
    <t>Emission reduction rate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</si>
</sst>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_ ;\-0.0000\ 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vertAlign val="subscript"/>
      <sz val="11"/>
      <color theme="1"/>
      <name val="Calibri"/>
      <family val="2"/>
      <charset val="162"/>
      <scheme val="minor"/>
    </font>
    <font>
      <b/>
      <sz val="11"/>
      <color rgb="FF9C6500"/>
      <name val="Calibri"/>
      <family val="2"/>
      <charset val="162"/>
      <scheme val="minor"/>
    </font>
    <font>
      <sz val="11"/>
      <color theme="1"/>
      <name val="Ebrima"/>
      <charset val="162"/>
    </font>
    <font>
      <b/>
      <sz val="11"/>
      <color theme="1"/>
      <name val="Arial Tur"/>
      <charset val="162"/>
    </font>
    <font>
      <b/>
      <vertAlign val="superscript"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  <font>
      <b/>
      <sz val="9.35"/>
      <color theme="1"/>
      <name val="Calibri"/>
      <family val="2"/>
      <charset val="162"/>
    </font>
    <font>
      <b/>
      <sz val="11"/>
      <color theme="1"/>
      <name val="Times New Roman"/>
      <family val="1"/>
      <charset val="162"/>
    </font>
    <font>
      <sz val="18"/>
      <color rgb="FF9C6500"/>
      <name val="Calibri"/>
      <family val="2"/>
      <charset val="162"/>
      <scheme val="minor"/>
    </font>
    <font>
      <sz val="10"/>
      <color rgb="FF222222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/>
      </left>
      <right style="thin">
        <color theme="4"/>
      </right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 tint="0.39997558519241921"/>
      </top>
      <bottom style="thin">
        <color theme="4"/>
      </bottom>
      <diagonal/>
    </border>
    <border>
      <left style="thin">
        <color theme="4"/>
      </left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1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2" borderId="1" xfId="1" applyBorder="1" applyAlignment="1">
      <alignment horizontal="center"/>
    </xf>
    <xf numFmtId="0" fontId="3" fillId="2" borderId="1" xfId="1" applyBorder="1"/>
    <xf numFmtId="0" fontId="0" fillId="0" borderId="3" xfId="0" applyBorder="1" applyAlignment="1"/>
    <xf numFmtId="0" fontId="0" fillId="0" borderId="0" xfId="0" applyBorder="1" applyAlignment="1"/>
    <xf numFmtId="0" fontId="0" fillId="0" borderId="0" xfId="0" applyBorder="1"/>
    <xf numFmtId="0" fontId="4" fillId="0" borderId="2" xfId="0" applyFont="1" applyBorder="1" applyAlignment="1"/>
    <xf numFmtId="0" fontId="4" fillId="0" borderId="1" xfId="0" applyFont="1" applyFill="1" applyBorder="1"/>
    <xf numFmtId="0" fontId="3" fillId="2" borderId="0" xfId="1"/>
    <xf numFmtId="2" fontId="0" fillId="0" borderId="0" xfId="0" applyNumberFormat="1"/>
    <xf numFmtId="164" fontId="0" fillId="0" borderId="0" xfId="0" applyNumberFormat="1"/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20" fontId="10" fillId="3" borderId="5" xfId="0" applyNumberFormat="1" applyFont="1" applyFill="1" applyBorder="1" applyAlignment="1">
      <alignment horizontal="center"/>
    </xf>
    <xf numFmtId="20" fontId="10" fillId="0" borderId="5" xfId="0" applyNumberFormat="1" applyFont="1" applyBorder="1" applyAlignment="1">
      <alignment horizontal="center"/>
    </xf>
    <xf numFmtId="165" fontId="11" fillId="0" borderId="0" xfId="2" applyNumberFormat="1" applyProtection="1">
      <protection locked="0"/>
    </xf>
    <xf numFmtId="165" fontId="11" fillId="0" borderId="0" xfId="2" applyNumberFormat="1" applyProtection="1">
      <protection locked="0"/>
    </xf>
    <xf numFmtId="165" fontId="11" fillId="0" borderId="0" xfId="2" applyNumberFormat="1" applyProtection="1">
      <protection locked="0"/>
    </xf>
    <xf numFmtId="14" fontId="4" fillId="0" borderId="7" xfId="0" applyNumberFormat="1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wrapText="1"/>
    </xf>
    <xf numFmtId="14" fontId="4" fillId="0" borderId="9" xfId="0" applyNumberFormat="1" applyFont="1" applyBorder="1" applyAlignment="1">
      <alignment horizont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5" fontId="11" fillId="0" borderId="10" xfId="2" applyNumberFormat="1" applyFont="1" applyBorder="1" applyAlignment="1">
      <alignment horizontal="center" vertical="center"/>
    </xf>
    <xf numFmtId="165" fontId="11" fillId="3" borderId="10" xfId="2" applyNumberFormat="1" applyFont="1" applyFill="1" applyBorder="1" applyAlignment="1">
      <alignment horizontal="center" vertical="center"/>
    </xf>
    <xf numFmtId="0" fontId="12" fillId="0" borderId="1" xfId="0" applyFont="1" applyBorder="1"/>
    <xf numFmtId="0" fontId="14" fillId="0" borderId="1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 vertical="center"/>
    </xf>
    <xf numFmtId="0" fontId="4" fillId="3" borderId="14" xfId="0" applyFont="1" applyFill="1" applyBorder="1"/>
    <xf numFmtId="0" fontId="0" fillId="3" borderId="14" xfId="0" applyFont="1" applyFill="1" applyBorder="1" applyAlignment="1">
      <alignment horizontal="center" vertical="center"/>
    </xf>
    <xf numFmtId="2" fontId="0" fillId="3" borderId="14" xfId="0" applyNumberFormat="1" applyFont="1" applyFill="1" applyBorder="1" applyAlignment="1">
      <alignment horizontal="center" vertical="center"/>
    </xf>
    <xf numFmtId="0" fontId="4" fillId="0" borderId="15" xfId="0" applyFont="1" applyFill="1" applyBorder="1"/>
    <xf numFmtId="0" fontId="1" fillId="0" borderId="15" xfId="0" applyFont="1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4" fillId="0" borderId="2" xfId="0" applyFont="1" applyFill="1" applyBorder="1"/>
    <xf numFmtId="0" fontId="4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0" xfId="1" applyFont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3" fillId="2" borderId="0" xfId="1" applyBorder="1" applyAlignment="1">
      <alignment horizontal="center"/>
    </xf>
    <xf numFmtId="0" fontId="3" fillId="2" borderId="0" xfId="1" applyAlignment="1">
      <alignment horizontal="center" wrapText="1"/>
    </xf>
    <xf numFmtId="14" fontId="4" fillId="3" borderId="11" xfId="0" applyNumberFormat="1" applyFont="1" applyFill="1" applyBorder="1" applyAlignment="1">
      <alignment horizontal="center" vertical="center"/>
    </xf>
    <xf numFmtId="14" fontId="4" fillId="3" borderId="12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 wrapText="1"/>
    </xf>
    <xf numFmtId="14" fontId="4" fillId="3" borderId="1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2" borderId="0" xfId="1" applyAlignment="1">
      <alignment horizontal="center" vertical="center"/>
    </xf>
    <xf numFmtId="0" fontId="15" fillId="2" borderId="0" xfId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Normal" xfId="0" builtinId="0"/>
    <cellStyle name="Normal 2" xfId="2"/>
    <cellStyle name="Nötr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</a:t>
            </a:r>
            <a:r>
              <a:rPr lang="en-US" baseline="-25000"/>
              <a:t>eva</a:t>
            </a:r>
            <a:r>
              <a:rPr lang="en-US"/>
              <a:t> vs. COP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368050094969318E-2"/>
          <c:y val="8.4551812352569838E-2"/>
          <c:w val="0.90167399287854977"/>
          <c:h val="0.802870814411526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'COP vs. Teva'!$D$15:$D$28</c:f>
              <c:numCache>
                <c:formatCode>General</c:formatCode>
                <c:ptCount val="14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</c:numCache>
            </c:numRef>
          </c:cat>
          <c:val>
            <c:numRef>
              <c:f>'COP vs. Teva'!$E$15:$E$28</c:f>
              <c:numCache>
                <c:formatCode>General</c:formatCode>
                <c:ptCount val="14"/>
                <c:pt idx="0">
                  <c:v>2.4465236612076757</c:v>
                </c:pt>
                <c:pt idx="1">
                  <c:v>2.5922219154549357</c:v>
                </c:pt>
                <c:pt idx="2">
                  <c:v>2.7540347167332184</c:v>
                </c:pt>
                <c:pt idx="3">
                  <c:v>2.9342261504805935</c:v>
                </c:pt>
                <c:pt idx="4">
                  <c:v>3.1371686557006977</c:v>
                </c:pt>
                <c:pt idx="5">
                  <c:v>3.3649016517592174</c:v>
                </c:pt>
                <c:pt idx="6">
                  <c:v>3.6237661341038736</c:v>
                </c:pt>
                <c:pt idx="7">
                  <c:v>3.9217317922210948</c:v>
                </c:pt>
                <c:pt idx="8">
                  <c:v>4.2628710052237802</c:v>
                </c:pt>
                <c:pt idx="9">
                  <c:v>4.6559427834921294</c:v>
                </c:pt>
                <c:pt idx="10">
                  <c:v>5.1252659096805102</c:v>
                </c:pt>
                <c:pt idx="11">
                  <c:v>5.6736823432892134</c:v>
                </c:pt>
                <c:pt idx="12">
                  <c:v>6.3437252706233602</c:v>
                </c:pt>
                <c:pt idx="13">
                  <c:v>7.1686020582706034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85792"/>
        <c:axId val="161086784"/>
      </c:lineChart>
      <c:catAx>
        <c:axId val="1899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en-US" baseline="-25000"/>
                  <a:t>eva</a:t>
                </a:r>
                <a:r>
                  <a:rPr lang="en-US"/>
                  <a:t> (</a:t>
                </a:r>
                <a:r>
                  <a:rPr lang="en-US">
                    <a:latin typeface="Arial Tur"/>
                    <a:cs typeface="Arial Tur"/>
                  </a:rPr>
                  <a:t>⁰</a:t>
                </a:r>
                <a:r>
                  <a:rPr lang="en-US"/>
                  <a:t>C)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086784"/>
        <c:crosses val="autoZero"/>
        <c:auto val="1"/>
        <c:lblAlgn val="ctr"/>
        <c:lblOffset val="100"/>
        <c:noMultiLvlLbl val="0"/>
      </c:catAx>
      <c:valAx>
        <c:axId val="16108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98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13252</xdr:colOff>
      <xdr:row>0</xdr:row>
      <xdr:rowOff>0</xdr:rowOff>
    </xdr:from>
    <xdr:to>
      <xdr:col>18</xdr:col>
      <xdr:colOff>142792</xdr:colOff>
      <xdr:row>41</xdr:row>
      <xdr:rowOff>64733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2" y="0"/>
          <a:ext cx="11102340" cy="7671481"/>
        </a:xfrm>
        <a:prstGeom prst="rect">
          <a:avLst/>
        </a:prstGeom>
      </xdr:spPr>
    </xdr:pic>
    <xdr:clientData/>
  </xdr:twoCellAnchor>
  <xdr:twoCellAnchor>
    <xdr:from>
      <xdr:col>3</xdr:col>
      <xdr:colOff>443948</xdr:colOff>
      <xdr:row>25</xdr:row>
      <xdr:rowOff>112643</xdr:rowOff>
    </xdr:from>
    <xdr:to>
      <xdr:col>10</xdr:col>
      <xdr:colOff>231913</xdr:colOff>
      <xdr:row>25</xdr:row>
      <xdr:rowOff>119269</xdr:rowOff>
    </xdr:to>
    <xdr:cxnSp macro="">
      <xdr:nvCxnSpPr>
        <xdr:cNvPr id="4" name="Düz Bağlayıcı 3"/>
        <xdr:cNvCxnSpPr/>
      </xdr:nvCxnSpPr>
      <xdr:spPr>
        <a:xfrm flipV="1">
          <a:off x="2272748" y="4750904"/>
          <a:ext cx="4055165" cy="66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258417</xdr:colOff>
      <xdr:row>11</xdr:row>
      <xdr:rowOff>26504</xdr:rowOff>
    </xdr:from>
    <xdr:to>
      <xdr:col>13</xdr:col>
      <xdr:colOff>483704</xdr:colOff>
      <xdr:row>11</xdr:row>
      <xdr:rowOff>66261</xdr:rowOff>
    </xdr:to>
    <xdr:cxnSp macro="">
      <xdr:nvCxnSpPr>
        <xdr:cNvPr id="10" name="Düz Bağlayıcı 9"/>
        <xdr:cNvCxnSpPr/>
      </xdr:nvCxnSpPr>
      <xdr:spPr>
        <a:xfrm>
          <a:off x="5135217" y="2067339"/>
          <a:ext cx="3273287" cy="3975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218661</xdr:colOff>
      <xdr:row>11</xdr:row>
      <xdr:rowOff>79513</xdr:rowOff>
    </xdr:from>
    <xdr:to>
      <xdr:col>13</xdr:col>
      <xdr:colOff>463826</xdr:colOff>
      <xdr:row>25</xdr:row>
      <xdr:rowOff>106017</xdr:rowOff>
    </xdr:to>
    <xdr:cxnSp macro="">
      <xdr:nvCxnSpPr>
        <xdr:cNvPr id="12" name="Düz Bağlayıcı 11"/>
        <xdr:cNvCxnSpPr/>
      </xdr:nvCxnSpPr>
      <xdr:spPr>
        <a:xfrm flipV="1">
          <a:off x="6314661" y="2120348"/>
          <a:ext cx="2073965" cy="262393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178904</xdr:colOff>
      <xdr:row>11</xdr:row>
      <xdr:rowOff>66261</xdr:rowOff>
    </xdr:from>
    <xdr:to>
      <xdr:col>8</xdr:col>
      <xdr:colOff>225288</xdr:colOff>
      <xdr:row>27</xdr:row>
      <xdr:rowOff>19878</xdr:rowOff>
    </xdr:to>
    <xdr:cxnSp macro="">
      <xdr:nvCxnSpPr>
        <xdr:cNvPr id="14" name="Düz Bağlayıcı 13"/>
        <xdr:cNvCxnSpPr/>
      </xdr:nvCxnSpPr>
      <xdr:spPr>
        <a:xfrm flipH="1">
          <a:off x="5055704" y="2107096"/>
          <a:ext cx="46384" cy="292210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59635</xdr:colOff>
      <xdr:row>27</xdr:row>
      <xdr:rowOff>13252</xdr:rowOff>
    </xdr:from>
    <xdr:to>
      <xdr:col>8</xdr:col>
      <xdr:colOff>324678</xdr:colOff>
      <xdr:row>29</xdr:row>
      <xdr:rowOff>152400</xdr:rowOff>
    </xdr:to>
    <xdr:sp macro="" textlink="">
      <xdr:nvSpPr>
        <xdr:cNvPr id="17" name="Metin kutusu 16"/>
        <xdr:cNvSpPr txBox="1"/>
      </xdr:nvSpPr>
      <xdr:spPr>
        <a:xfrm>
          <a:off x="4936435" y="5022574"/>
          <a:ext cx="265043" cy="51020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800" b="1">
              <a:solidFill>
                <a:srgbClr val="FF0000"/>
              </a:solidFill>
            </a:rPr>
            <a:t>1</a:t>
          </a:r>
          <a:endParaRPr lang="en-GB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19878</xdr:colOff>
      <xdr:row>26</xdr:row>
      <xdr:rowOff>33131</xdr:rowOff>
    </xdr:from>
    <xdr:to>
      <xdr:col>10</xdr:col>
      <xdr:colOff>351182</xdr:colOff>
      <xdr:row>28</xdr:row>
      <xdr:rowOff>152401</xdr:rowOff>
    </xdr:to>
    <xdr:sp macro="" textlink="">
      <xdr:nvSpPr>
        <xdr:cNvPr id="21" name="Metin kutusu 20"/>
        <xdr:cNvSpPr txBox="1"/>
      </xdr:nvSpPr>
      <xdr:spPr>
        <a:xfrm>
          <a:off x="6115878" y="4856922"/>
          <a:ext cx="331304" cy="4903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2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450575</xdr:colOff>
      <xdr:row>9</xdr:row>
      <xdr:rowOff>66261</xdr:rowOff>
    </xdr:from>
    <xdr:to>
      <xdr:col>14</xdr:col>
      <xdr:colOff>145775</xdr:colOff>
      <xdr:row>12</xdr:row>
      <xdr:rowOff>72887</xdr:rowOff>
    </xdr:to>
    <xdr:sp macro="" textlink="">
      <xdr:nvSpPr>
        <xdr:cNvPr id="23" name="Metin kutusu 22"/>
        <xdr:cNvSpPr txBox="1"/>
      </xdr:nvSpPr>
      <xdr:spPr>
        <a:xfrm>
          <a:off x="8375375" y="1736035"/>
          <a:ext cx="304800" cy="563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3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304800</xdr:colOff>
      <xdr:row>8</xdr:row>
      <xdr:rowOff>39759</xdr:rowOff>
    </xdr:from>
    <xdr:to>
      <xdr:col>12</xdr:col>
      <xdr:colOff>13252</xdr:colOff>
      <xdr:row>10</xdr:row>
      <xdr:rowOff>145776</xdr:rowOff>
    </xdr:to>
    <xdr:sp macro="" textlink="">
      <xdr:nvSpPr>
        <xdr:cNvPr id="24" name="Metin kutusu 23"/>
        <xdr:cNvSpPr txBox="1"/>
      </xdr:nvSpPr>
      <xdr:spPr>
        <a:xfrm>
          <a:off x="7010400" y="1524002"/>
          <a:ext cx="318052" cy="4770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4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106018</xdr:colOff>
      <xdr:row>8</xdr:row>
      <xdr:rowOff>106018</xdr:rowOff>
    </xdr:from>
    <xdr:to>
      <xdr:col>8</xdr:col>
      <xdr:colOff>390940</xdr:colOff>
      <xdr:row>10</xdr:row>
      <xdr:rowOff>119270</xdr:rowOff>
    </xdr:to>
    <xdr:sp macro="" textlink="">
      <xdr:nvSpPr>
        <xdr:cNvPr id="25" name="Metin kutusu 24"/>
        <xdr:cNvSpPr txBox="1"/>
      </xdr:nvSpPr>
      <xdr:spPr>
        <a:xfrm>
          <a:off x="4982818" y="1590261"/>
          <a:ext cx="284922" cy="3843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5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0</xdr:row>
      <xdr:rowOff>99060</xdr:rowOff>
    </xdr:from>
    <xdr:to>
      <xdr:col>18</xdr:col>
      <xdr:colOff>388620</xdr:colOff>
      <xdr:row>41</xdr:row>
      <xdr:rowOff>16772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99060"/>
          <a:ext cx="11102340" cy="7415792"/>
        </a:xfrm>
        <a:prstGeom prst="rect">
          <a:avLst/>
        </a:prstGeom>
      </xdr:spPr>
    </xdr:pic>
    <xdr:clientData/>
  </xdr:twoCellAnchor>
  <xdr:twoCellAnchor>
    <xdr:from>
      <xdr:col>8</xdr:col>
      <xdr:colOff>305463</xdr:colOff>
      <xdr:row>27</xdr:row>
      <xdr:rowOff>15493</xdr:rowOff>
    </xdr:from>
    <xdr:to>
      <xdr:col>8</xdr:col>
      <xdr:colOff>570506</xdr:colOff>
      <xdr:row>29</xdr:row>
      <xdr:rowOff>147469</xdr:rowOff>
    </xdr:to>
    <xdr:sp macro="" textlink="">
      <xdr:nvSpPr>
        <xdr:cNvPr id="3" name="Metin kutusu 2"/>
        <xdr:cNvSpPr txBox="1"/>
      </xdr:nvSpPr>
      <xdr:spPr>
        <a:xfrm>
          <a:off x="5182263" y="4953253"/>
          <a:ext cx="265043" cy="49773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800" b="1">
              <a:solidFill>
                <a:srgbClr val="FF0000"/>
              </a:solidFill>
            </a:rPr>
            <a:t>1</a:t>
          </a:r>
          <a:endParaRPr lang="en-GB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265706</xdr:colOff>
      <xdr:row>26</xdr:row>
      <xdr:rowOff>38958</xdr:rowOff>
    </xdr:from>
    <xdr:to>
      <xdr:col>10</xdr:col>
      <xdr:colOff>597010</xdr:colOff>
      <xdr:row>28</xdr:row>
      <xdr:rowOff>151056</xdr:rowOff>
    </xdr:to>
    <xdr:sp macro="" textlink="">
      <xdr:nvSpPr>
        <xdr:cNvPr id="4" name="Metin kutusu 3"/>
        <xdr:cNvSpPr txBox="1"/>
      </xdr:nvSpPr>
      <xdr:spPr>
        <a:xfrm>
          <a:off x="6361706" y="4793838"/>
          <a:ext cx="331304" cy="4778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2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86803</xdr:colOff>
      <xdr:row>9</xdr:row>
      <xdr:rowOff>133048</xdr:rowOff>
    </xdr:from>
    <xdr:to>
      <xdr:col>14</xdr:col>
      <xdr:colOff>391603</xdr:colOff>
      <xdr:row>12</xdr:row>
      <xdr:rowOff>128916</xdr:rowOff>
    </xdr:to>
    <xdr:sp macro="" textlink="">
      <xdr:nvSpPr>
        <xdr:cNvPr id="5" name="Metin kutusu 4"/>
        <xdr:cNvSpPr txBox="1"/>
      </xdr:nvSpPr>
      <xdr:spPr>
        <a:xfrm>
          <a:off x="8621203" y="1778968"/>
          <a:ext cx="304800" cy="5445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3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550628</xdr:colOff>
      <xdr:row>8</xdr:row>
      <xdr:rowOff>110132</xdr:rowOff>
    </xdr:from>
    <xdr:to>
      <xdr:col>12</xdr:col>
      <xdr:colOff>259080</xdr:colOff>
      <xdr:row>11</xdr:row>
      <xdr:rowOff>26097</xdr:rowOff>
    </xdr:to>
    <xdr:sp macro="" textlink="">
      <xdr:nvSpPr>
        <xdr:cNvPr id="6" name="Metin kutusu 5"/>
        <xdr:cNvSpPr txBox="1"/>
      </xdr:nvSpPr>
      <xdr:spPr>
        <a:xfrm>
          <a:off x="7256228" y="1573172"/>
          <a:ext cx="318052" cy="464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4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351846</xdr:colOff>
      <xdr:row>8</xdr:row>
      <xdr:rowOff>176391</xdr:rowOff>
    </xdr:from>
    <xdr:to>
      <xdr:col>9</xdr:col>
      <xdr:colOff>27168</xdr:colOff>
      <xdr:row>10</xdr:row>
      <xdr:rowOff>182471</xdr:rowOff>
    </xdr:to>
    <xdr:sp macro="" textlink="">
      <xdr:nvSpPr>
        <xdr:cNvPr id="7" name="Metin kutusu 6"/>
        <xdr:cNvSpPr txBox="1"/>
      </xdr:nvSpPr>
      <xdr:spPr>
        <a:xfrm>
          <a:off x="5228646" y="1639431"/>
          <a:ext cx="284922" cy="371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5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167640</xdr:rowOff>
    </xdr:from>
    <xdr:to>
      <xdr:col>17</xdr:col>
      <xdr:colOff>594360</xdr:colOff>
      <xdr:row>37</xdr:row>
      <xdr:rowOff>129540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</xdr:colOff>
      <xdr:row>0</xdr:row>
      <xdr:rowOff>99060</xdr:rowOff>
    </xdr:from>
    <xdr:to>
      <xdr:col>13</xdr:col>
      <xdr:colOff>221316</xdr:colOff>
      <xdr:row>13</xdr:row>
      <xdr:rowOff>7818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99060"/>
          <a:ext cx="3871296" cy="228619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11</xdr:row>
      <xdr:rowOff>53800</xdr:rowOff>
    </xdr:from>
    <xdr:to>
      <xdr:col>5</xdr:col>
      <xdr:colOff>518521</xdr:colOff>
      <xdr:row>15</xdr:row>
      <xdr:rowOff>152478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2065480"/>
          <a:ext cx="3848461" cy="830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essure@7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2"/>
  <sheetViews>
    <sheetView topLeftCell="A5" zoomScale="70" zoomScaleNormal="70" workbookViewId="0">
      <selection activeCell="V33" sqref="V33"/>
    </sheetView>
  </sheetViews>
  <sheetFormatPr defaultRowHeight="14.4" x14ac:dyDescent="0.3"/>
  <cols>
    <col min="2" max="2" width="19.5546875" customWidth="1"/>
    <col min="4" max="4" width="10.5546875" customWidth="1"/>
    <col min="8" max="8" width="10.5546875" customWidth="1"/>
    <col min="9" max="9" width="14.6640625" customWidth="1"/>
    <col min="20" max="20" width="12.88671875" customWidth="1"/>
  </cols>
  <sheetData>
    <row r="2" spans="2:22" ht="15.6" x14ac:dyDescent="0.35">
      <c r="B2" s="2"/>
      <c r="C2" s="60" t="s">
        <v>20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2"/>
      <c r="R2" s="2"/>
      <c r="S2" s="2"/>
    </row>
    <row r="3" spans="2:22" x14ac:dyDescent="0.3">
      <c r="B3" s="2"/>
      <c r="C3" s="5">
        <v>-20</v>
      </c>
      <c r="D3" s="5">
        <v>-16</v>
      </c>
      <c r="E3" s="5">
        <v>-12</v>
      </c>
      <c r="F3" s="5">
        <v>-8</v>
      </c>
      <c r="G3" s="5">
        <v>-4</v>
      </c>
      <c r="H3" s="5">
        <v>0</v>
      </c>
      <c r="I3" s="5">
        <v>4</v>
      </c>
      <c r="J3" s="5">
        <v>8</v>
      </c>
      <c r="K3" s="5">
        <v>12</v>
      </c>
      <c r="L3" s="5">
        <v>16</v>
      </c>
      <c r="M3" s="5">
        <v>20</v>
      </c>
      <c r="N3" s="13">
        <v>24</v>
      </c>
      <c r="O3" s="13">
        <v>28</v>
      </c>
      <c r="P3" s="13">
        <v>32</v>
      </c>
      <c r="Q3" s="13">
        <v>36</v>
      </c>
      <c r="R3" s="13">
        <v>40</v>
      </c>
      <c r="S3" s="13">
        <v>44</v>
      </c>
      <c r="T3" s="59" t="s">
        <v>9</v>
      </c>
      <c r="U3" s="59"/>
      <c r="V3" s="59"/>
    </row>
    <row r="4" spans="2:22" x14ac:dyDescent="0.3">
      <c r="B4" s="5" t="s">
        <v>1</v>
      </c>
      <c r="C4" s="2">
        <v>304.27999999999997</v>
      </c>
      <c r="D4" s="2">
        <v>304.27999999999997</v>
      </c>
      <c r="E4" s="2">
        <v>304.27999999999997</v>
      </c>
      <c r="F4" s="2">
        <v>304.27999999999997</v>
      </c>
      <c r="G4" s="2">
        <v>304.27999999999997</v>
      </c>
      <c r="H4" s="2">
        <v>304.27999999999997</v>
      </c>
      <c r="I4" s="2">
        <v>304.27999999999997</v>
      </c>
      <c r="J4" s="2">
        <v>304.27999999999997</v>
      </c>
      <c r="K4" s="2">
        <v>304.27999999999997</v>
      </c>
      <c r="L4" s="2">
        <v>304.27999999999997</v>
      </c>
      <c r="M4" s="2">
        <v>304.27999999999997</v>
      </c>
      <c r="N4" s="2">
        <v>304.27999999999997</v>
      </c>
      <c r="O4" s="2">
        <v>304.27999999999997</v>
      </c>
      <c r="P4" s="2">
        <v>304.27999999999997</v>
      </c>
      <c r="Q4" s="2"/>
      <c r="R4" s="2"/>
      <c r="S4" s="2"/>
      <c r="T4" s="51" t="s">
        <v>16</v>
      </c>
      <c r="U4" s="4">
        <v>2.1168</v>
      </c>
      <c r="V4" s="2" t="s">
        <v>12</v>
      </c>
    </row>
    <row r="5" spans="2:22" x14ac:dyDescent="0.3">
      <c r="B5" s="5" t="s">
        <v>0</v>
      </c>
      <c r="C5" s="2">
        <v>386.55</v>
      </c>
      <c r="D5" s="2">
        <v>389.02</v>
      </c>
      <c r="E5" s="2">
        <v>391.46</v>
      </c>
      <c r="F5" s="2">
        <v>393.87</v>
      </c>
      <c r="G5" s="2">
        <v>396.25</v>
      </c>
      <c r="H5" s="2">
        <v>398.6</v>
      </c>
      <c r="I5" s="2">
        <v>400.92</v>
      </c>
      <c r="J5" s="2">
        <v>403.2</v>
      </c>
      <c r="K5" s="2">
        <v>405.43</v>
      </c>
      <c r="L5" s="2">
        <v>407.61</v>
      </c>
      <c r="M5" s="2">
        <v>409.75</v>
      </c>
      <c r="N5" s="2">
        <v>411.82</v>
      </c>
      <c r="O5" s="2">
        <v>413.84</v>
      </c>
      <c r="P5" s="2">
        <v>415.78</v>
      </c>
      <c r="Q5" s="13">
        <v>417.65</v>
      </c>
      <c r="R5" s="13">
        <v>419.43</v>
      </c>
      <c r="S5" s="13">
        <v>421.11</v>
      </c>
      <c r="T5" s="51" t="s">
        <v>3</v>
      </c>
      <c r="U5" s="2">
        <v>428.65</v>
      </c>
      <c r="V5" s="2" t="s">
        <v>18</v>
      </c>
    </row>
    <row r="6" spans="2:22" x14ac:dyDescent="0.3">
      <c r="B6" s="5" t="s">
        <v>15</v>
      </c>
      <c r="C6" s="2">
        <v>1.7413000000000001</v>
      </c>
      <c r="D6" s="2">
        <v>1.7379</v>
      </c>
      <c r="E6" s="2">
        <v>1.7347999999999999</v>
      </c>
      <c r="F6" s="2">
        <v>1.732</v>
      </c>
      <c r="G6" s="2">
        <v>1.7294</v>
      </c>
      <c r="H6" s="2">
        <v>1.7271000000000001</v>
      </c>
      <c r="I6" s="2">
        <v>1.7250000000000001</v>
      </c>
      <c r="J6" s="2">
        <v>1.7230000000000001</v>
      </c>
      <c r="K6" s="2">
        <v>1.7212000000000001</v>
      </c>
      <c r="L6" s="2">
        <v>1.7196</v>
      </c>
      <c r="M6" s="2">
        <v>1.718</v>
      </c>
      <c r="N6" s="2">
        <v>1.7165999999999999</v>
      </c>
      <c r="O6" s="2">
        <v>1.7152000000000001</v>
      </c>
      <c r="P6" s="2">
        <v>1.7138</v>
      </c>
      <c r="Q6" s="2">
        <v>1.7123999999999999</v>
      </c>
      <c r="R6" s="2">
        <v>1.7111000000000001</v>
      </c>
      <c r="S6" s="2">
        <v>1.7096</v>
      </c>
      <c r="T6" s="51" t="s">
        <v>5</v>
      </c>
      <c r="U6" s="2">
        <v>304.27999999999997</v>
      </c>
      <c r="V6" s="2"/>
    </row>
    <row r="7" spans="2:22" x14ac:dyDescent="0.3">
      <c r="B7" s="5" t="s">
        <v>2</v>
      </c>
      <c r="C7" s="2">
        <v>443.42428571428576</v>
      </c>
      <c r="D7" s="2">
        <v>442.24122448979591</v>
      </c>
      <c r="E7" s="2">
        <v>441.16255102040816</v>
      </c>
      <c r="F7" s="2">
        <v>440.18826530612245</v>
      </c>
      <c r="G7" s="2">
        <v>439.28357142857146</v>
      </c>
      <c r="H7" s="2">
        <v>438.48326530612246</v>
      </c>
      <c r="I7" s="2">
        <v>437.75255102040819</v>
      </c>
      <c r="J7" s="2">
        <v>437.05663265306129</v>
      </c>
      <c r="K7" s="2">
        <v>436.430306122449</v>
      </c>
      <c r="L7" s="2">
        <v>435.87357142857144</v>
      </c>
      <c r="M7" s="2">
        <v>435.31683673469388</v>
      </c>
      <c r="N7" s="2">
        <v>434.82969387755099</v>
      </c>
      <c r="O7" s="2">
        <v>434.34255102040817</v>
      </c>
      <c r="P7" s="2">
        <v>433.85540816326534</v>
      </c>
      <c r="Q7" s="2"/>
      <c r="R7" s="2"/>
      <c r="S7" s="2"/>
      <c r="T7" s="51" t="s">
        <v>4</v>
      </c>
      <c r="U7" s="2">
        <v>1.6956</v>
      </c>
      <c r="V7" s="2" t="s">
        <v>19</v>
      </c>
    </row>
    <row r="8" spans="2:22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52" t="s">
        <v>17</v>
      </c>
      <c r="U8" s="3">
        <v>1.3331999999999999</v>
      </c>
      <c r="V8" s="2"/>
    </row>
    <row r="9" spans="2:22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22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22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4" spans="2:22" x14ac:dyDescent="0.3">
      <c r="C14" s="5" t="s">
        <v>7</v>
      </c>
      <c r="D14" s="6">
        <v>2</v>
      </c>
      <c r="E14" s="6"/>
      <c r="F14" s="5"/>
      <c r="K14" s="6" t="s">
        <v>22</v>
      </c>
      <c r="L14" s="6">
        <v>2.2000000000000002</v>
      </c>
      <c r="M14" s="6"/>
      <c r="N14" s="6"/>
      <c r="S14" s="12" t="s">
        <v>8</v>
      </c>
      <c r="T14" s="17">
        <v>2.1168</v>
      </c>
      <c r="U14" s="9"/>
      <c r="V14" s="10"/>
    </row>
    <row r="15" spans="2:22" x14ac:dyDescent="0.3">
      <c r="C15" s="5" t="s">
        <v>13</v>
      </c>
      <c r="D15" s="5" t="s">
        <v>10</v>
      </c>
      <c r="E15" s="5" t="s">
        <v>11</v>
      </c>
      <c r="F15" s="5"/>
      <c r="K15" s="6" t="s">
        <v>13</v>
      </c>
      <c r="L15" s="6" t="s">
        <v>10</v>
      </c>
      <c r="M15" s="6" t="s">
        <v>11</v>
      </c>
      <c r="N15" s="6"/>
      <c r="S15" s="2" t="s">
        <v>14</v>
      </c>
      <c r="T15" s="57" t="s">
        <v>2</v>
      </c>
      <c r="U15" s="58"/>
    </row>
    <row r="16" spans="2:22" x14ac:dyDescent="0.3">
      <c r="C16" s="4">
        <v>67.489999999999995</v>
      </c>
      <c r="D16" s="2">
        <v>428.52</v>
      </c>
      <c r="E16" s="2">
        <v>1.6982999999999999</v>
      </c>
      <c r="F16" s="2"/>
      <c r="K16" s="4">
        <v>71.739999999999995</v>
      </c>
      <c r="L16" s="2">
        <v>429.08</v>
      </c>
      <c r="M16" s="2">
        <v>1.6948000000000001</v>
      </c>
      <c r="N16" s="2"/>
      <c r="S16" s="2"/>
      <c r="T16" s="2"/>
      <c r="U16" s="2"/>
    </row>
    <row r="17" spans="2:22" x14ac:dyDescent="0.3">
      <c r="C17" s="7">
        <v>70</v>
      </c>
      <c r="D17" s="8">
        <v>432.22</v>
      </c>
      <c r="E17" s="8">
        <v>1.7091000000000001</v>
      </c>
      <c r="F17" s="2"/>
      <c r="K17" s="4"/>
      <c r="L17" s="2"/>
      <c r="M17" s="2"/>
      <c r="N17" s="2"/>
      <c r="S17" s="2"/>
      <c r="T17" s="2"/>
      <c r="U17" s="2"/>
    </row>
    <row r="18" spans="2:22" x14ac:dyDescent="0.3">
      <c r="C18" s="7">
        <v>80</v>
      </c>
      <c r="D18" s="8">
        <v>445.86</v>
      </c>
      <c r="E18" s="8">
        <v>1.7483</v>
      </c>
      <c r="F18" s="2"/>
      <c r="K18" s="7">
        <v>80</v>
      </c>
      <c r="L18" s="8">
        <v>441.49</v>
      </c>
      <c r="M18" s="8">
        <v>1.7302999999999999</v>
      </c>
      <c r="N18" s="2"/>
      <c r="S18" s="2"/>
      <c r="T18" s="2"/>
      <c r="U18" s="2"/>
    </row>
    <row r="19" spans="2:22" x14ac:dyDescent="0.3">
      <c r="C19" s="4">
        <v>90</v>
      </c>
      <c r="D19" s="2">
        <v>458.49</v>
      </c>
      <c r="E19" s="2">
        <v>1.7835000000000001</v>
      </c>
      <c r="F19" s="2"/>
      <c r="K19" s="7">
        <v>90</v>
      </c>
      <c r="L19" s="8">
        <v>454.98</v>
      </c>
      <c r="M19" s="8">
        <v>1.768</v>
      </c>
      <c r="N19" s="2"/>
      <c r="S19" s="2"/>
      <c r="T19" s="2"/>
      <c r="U19" s="2"/>
    </row>
    <row r="20" spans="2:22" x14ac:dyDescent="0.3">
      <c r="C20" s="4">
        <v>100</v>
      </c>
      <c r="D20" s="2"/>
      <c r="E20" s="2"/>
      <c r="F20" s="2"/>
      <c r="K20" s="4">
        <v>100</v>
      </c>
      <c r="L20" s="2">
        <v>467.61</v>
      </c>
      <c r="M20" s="2">
        <v>1.8023</v>
      </c>
      <c r="N20" s="2"/>
      <c r="S20" s="2"/>
      <c r="T20" s="2"/>
      <c r="U20" s="2"/>
    </row>
    <row r="21" spans="2:22" x14ac:dyDescent="0.3">
      <c r="C21" s="1"/>
      <c r="K21" s="1"/>
    </row>
    <row r="23" spans="2:22" x14ac:dyDescent="0.3">
      <c r="B23" s="14"/>
      <c r="C23" s="14"/>
      <c r="D23" s="14"/>
      <c r="E23" s="14"/>
      <c r="F23" s="14"/>
      <c r="G23" s="61" t="s">
        <v>21</v>
      </c>
      <c r="H23" s="61"/>
      <c r="I23" s="61"/>
      <c r="J23" s="61"/>
      <c r="K23" s="61"/>
      <c r="L23" s="61"/>
      <c r="M23" s="61"/>
      <c r="N23" s="61"/>
      <c r="O23" s="61"/>
      <c r="P23" s="61"/>
      <c r="Q23" s="14"/>
      <c r="R23" s="14"/>
      <c r="S23" s="14"/>
      <c r="T23" s="14"/>
      <c r="U23" s="14"/>
      <c r="V23" s="14"/>
    </row>
    <row r="24" spans="2:22" x14ac:dyDescent="0.3">
      <c r="B24" s="14"/>
      <c r="C24" s="14"/>
      <c r="D24" s="14"/>
      <c r="E24" s="14"/>
      <c r="F24" s="14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14"/>
      <c r="R24" s="14"/>
      <c r="S24" s="14"/>
      <c r="T24" s="14"/>
      <c r="U24" s="14"/>
      <c r="V24" s="14"/>
    </row>
    <row r="27" spans="2:22" x14ac:dyDescent="0.3">
      <c r="D27" s="56" t="s">
        <v>23</v>
      </c>
      <c r="E27" s="56"/>
      <c r="F27" s="15"/>
    </row>
    <row r="28" spans="2:22" x14ac:dyDescent="0.3">
      <c r="E28" t="s">
        <v>10</v>
      </c>
    </row>
    <row r="29" spans="2:22" x14ac:dyDescent="0.3">
      <c r="C29" s="2">
        <f>D18-((E18-C6)/(E18-E17)*(D18-D17))</f>
        <v>443.42428571428576</v>
      </c>
      <c r="D29">
        <f>D18-((E18-D6)/(E18-E17)*(D18-D17))</f>
        <v>442.24122448979591</v>
      </c>
      <c r="E29">
        <f>D18-((E18-E6)/(E18-E17)*(D18-D17))</f>
        <v>441.16255102040816</v>
      </c>
      <c r="F29">
        <f>D18-((E18-F6)/(E18-E17)*(D18-D17))</f>
        <v>440.18826530612245</v>
      </c>
      <c r="G29">
        <f>D18-((E18-G6)/(E18-E17)*(D18-D17))</f>
        <v>439.28357142857146</v>
      </c>
      <c r="H29">
        <f>D18-((E18-H6)/(E18-E17)*(D18-D17))</f>
        <v>438.48326530612246</v>
      </c>
      <c r="I29">
        <f>D18-((E18-I6)/(E18-E17)*(D18-D17))</f>
        <v>437.75255102040819</v>
      </c>
      <c r="J29">
        <f>D18-((E18-J6)/(E18-E17)*(D18-D17))</f>
        <v>437.05663265306129</v>
      </c>
      <c r="K29">
        <f>D18-((E18-K6)/(E18-E17)*(D18-D17))</f>
        <v>436.430306122449</v>
      </c>
      <c r="L29">
        <f>D18-((E18-L6)/(E18-E17)*(D18-D17))</f>
        <v>435.87357142857144</v>
      </c>
      <c r="M29">
        <f>D18-((E18-M6)/(E18-E17)*(D18-D17))</f>
        <v>435.31683673469388</v>
      </c>
      <c r="N29">
        <f>D18-((E18-N6)/(E18-E17)*(D18-D17))</f>
        <v>434.82969387755099</v>
      </c>
      <c r="O29">
        <f>D18-((E18-O6)/(E18-E17)*(D18-D17))</f>
        <v>434.34255102040817</v>
      </c>
      <c r="P29">
        <f>D18-((E18-P6)/(E18-E17)*(D18-D17))</f>
        <v>433.85540816326534</v>
      </c>
    </row>
    <row r="31" spans="2:22" x14ac:dyDescent="0.3">
      <c r="J31" s="15"/>
    </row>
    <row r="33" spans="1:16" x14ac:dyDescent="0.3">
      <c r="A33" s="5" t="s">
        <v>30</v>
      </c>
      <c r="B33" s="5" t="s">
        <v>24</v>
      </c>
      <c r="C33" s="2">
        <f>C7-C5</f>
        <v>56.874285714285747</v>
      </c>
      <c r="D33" s="2">
        <f>D7-D5</f>
        <v>53.221224489795929</v>
      </c>
      <c r="E33" s="2">
        <f t="shared" ref="E33:P33" si="0">E7-E5</f>
        <v>49.70255102040818</v>
      </c>
      <c r="F33" s="2">
        <f t="shared" si="0"/>
        <v>46.318265306122441</v>
      </c>
      <c r="G33" s="2">
        <f t="shared" si="0"/>
        <v>43.033571428571463</v>
      </c>
      <c r="H33" s="2">
        <f t="shared" si="0"/>
        <v>39.883265306122439</v>
      </c>
      <c r="I33" s="2">
        <f t="shared" si="0"/>
        <v>36.832551020408175</v>
      </c>
      <c r="J33" s="2">
        <f t="shared" si="0"/>
        <v>33.856632653061297</v>
      </c>
      <c r="K33" s="2">
        <f t="shared" si="0"/>
        <v>31.00030612244899</v>
      </c>
      <c r="L33" s="2">
        <f t="shared" si="0"/>
        <v>28.263571428571424</v>
      </c>
      <c r="M33" s="2">
        <f t="shared" si="0"/>
        <v>25.566836734693879</v>
      </c>
      <c r="N33" s="2">
        <f t="shared" si="0"/>
        <v>23.009693877551001</v>
      </c>
      <c r="O33" s="2">
        <f t="shared" si="0"/>
        <v>20.502551020408191</v>
      </c>
      <c r="P33" s="2">
        <f t="shared" si="0"/>
        <v>18.075408163265365</v>
      </c>
    </row>
    <row r="34" spans="1:16" x14ac:dyDescent="0.3">
      <c r="A34" s="5" t="s">
        <v>31</v>
      </c>
      <c r="B34" s="5" t="s">
        <v>25</v>
      </c>
      <c r="C34" s="2">
        <f>C7-U6</f>
        <v>139.14428571428579</v>
      </c>
      <c r="D34" s="2">
        <f>D7-U6</f>
        <v>137.96122448979594</v>
      </c>
      <c r="E34" s="2">
        <f>E7-U6</f>
        <v>136.88255102040819</v>
      </c>
      <c r="F34" s="2">
        <f>F7-U6</f>
        <v>135.90826530612247</v>
      </c>
      <c r="G34" s="2">
        <f>G7-U6</f>
        <v>135.00357142857149</v>
      </c>
      <c r="H34" s="2">
        <f>H7-U6</f>
        <v>134.20326530612249</v>
      </c>
      <c r="I34" s="2">
        <f>I7-U6</f>
        <v>133.47255102040822</v>
      </c>
      <c r="J34" s="2">
        <f>J7-U6</f>
        <v>132.77663265306131</v>
      </c>
      <c r="K34" s="2">
        <f>K7-U6</f>
        <v>132.15030612244902</v>
      </c>
      <c r="L34" s="2">
        <f>L7-U6</f>
        <v>131.59357142857147</v>
      </c>
      <c r="M34" s="2">
        <f>M7-U6</f>
        <v>131.03683673469391</v>
      </c>
      <c r="N34" s="2">
        <f>N7-U6</f>
        <v>130.54969387755102</v>
      </c>
      <c r="O34" s="2">
        <f>O7-U6</f>
        <v>130.06255102040819</v>
      </c>
      <c r="P34" s="2">
        <f>P7-U6</f>
        <v>129.57540816326537</v>
      </c>
    </row>
    <row r="35" spans="1:16" x14ac:dyDescent="0.3">
      <c r="A35" s="5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3">
      <c r="A36" s="5" t="s">
        <v>6</v>
      </c>
      <c r="B36" s="5" t="s">
        <v>26</v>
      </c>
      <c r="C36" s="2">
        <f>C34/C33</f>
        <v>2.4465236612076757</v>
      </c>
      <c r="D36" s="2">
        <f>D34/D33</f>
        <v>2.5922219154549357</v>
      </c>
      <c r="E36" s="2">
        <f t="shared" ref="E36:O36" si="1">E34/E33</f>
        <v>2.7540347167332184</v>
      </c>
      <c r="F36" s="2">
        <f t="shared" si="1"/>
        <v>2.9342261504805935</v>
      </c>
      <c r="G36" s="2">
        <f t="shared" si="1"/>
        <v>3.1371686557006977</v>
      </c>
      <c r="H36" s="2">
        <f t="shared" si="1"/>
        <v>3.3649016517592174</v>
      </c>
      <c r="I36" s="2">
        <f t="shared" si="1"/>
        <v>3.6237661341038736</v>
      </c>
      <c r="J36" s="2">
        <f t="shared" si="1"/>
        <v>3.9217317922210948</v>
      </c>
      <c r="K36" s="2">
        <f t="shared" si="1"/>
        <v>4.2628710052237802</v>
      </c>
      <c r="L36" s="2">
        <f t="shared" si="1"/>
        <v>4.6559427834921294</v>
      </c>
      <c r="M36" s="2">
        <f t="shared" si="1"/>
        <v>5.1252659096805102</v>
      </c>
      <c r="N36" s="2">
        <f t="shared" si="1"/>
        <v>5.6736823432892134</v>
      </c>
      <c r="O36" s="2">
        <f t="shared" si="1"/>
        <v>6.3437252706233602</v>
      </c>
      <c r="P36" s="2">
        <f>P34/P33</f>
        <v>7.1686020582706034</v>
      </c>
    </row>
    <row r="37" spans="1:16" x14ac:dyDescent="0.3">
      <c r="A37" s="5"/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3">
      <c r="A38" s="5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43.2" x14ac:dyDescent="0.3">
      <c r="A39" s="18" t="s">
        <v>27</v>
      </c>
      <c r="B39" s="5" t="s">
        <v>28</v>
      </c>
      <c r="C39" s="2">
        <f>C36*(70-C3)/(C3+273.15)</f>
        <v>0.86978917443685888</v>
      </c>
      <c r="D39" s="2">
        <f>D36*(70-D3)/(D3+273.15)</f>
        <v>0.86693013699834531</v>
      </c>
      <c r="E39" s="2">
        <f t="shared" ref="E39:P39" si="2">E36*(70-E3)/(E3+273.15)</f>
        <v>0.86475530067824602</v>
      </c>
      <c r="F39" s="2">
        <f t="shared" si="2"/>
        <v>0.86317043084098177</v>
      </c>
      <c r="G39" s="2">
        <f t="shared" si="2"/>
        <v>0.86253197295876516</v>
      </c>
      <c r="H39" s="2">
        <f t="shared" si="2"/>
        <v>0.86232149230512622</v>
      </c>
      <c r="I39" s="2">
        <f t="shared" si="2"/>
        <v>0.86295711654647544</v>
      </c>
      <c r="J39" s="2">
        <f t="shared" si="2"/>
        <v>0.86483148183428027</v>
      </c>
      <c r="K39" s="2">
        <f t="shared" si="2"/>
        <v>0.8670752877537411</v>
      </c>
      <c r="L39" s="2">
        <f t="shared" si="2"/>
        <v>0.86951724125393404</v>
      </c>
      <c r="M39" s="2">
        <f t="shared" si="2"/>
        <v>0.87417122798575986</v>
      </c>
      <c r="N39" s="2">
        <f t="shared" si="2"/>
        <v>0.87830855726503065</v>
      </c>
      <c r="O39" s="2">
        <f t="shared" si="2"/>
        <v>0.88473007260893621</v>
      </c>
      <c r="P39" s="2">
        <f t="shared" si="2"/>
        <v>0.89269827368272303</v>
      </c>
    </row>
    <row r="42" spans="1:16" x14ac:dyDescent="0.3">
      <c r="A42" s="5" t="s">
        <v>33</v>
      </c>
      <c r="B42" s="5" t="s">
        <v>32</v>
      </c>
      <c r="C42" s="2">
        <f>50000/C34</f>
        <v>359.33922649664771</v>
      </c>
      <c r="D42" s="2">
        <f>50000/D34</f>
        <v>362.42067425038084</v>
      </c>
      <c r="E42" s="2">
        <f>50000/E34</f>
        <v>365.27665233639141</v>
      </c>
      <c r="F42" s="2">
        <f t="shared" ref="F42:P42" si="3">50000/F34</f>
        <v>367.89521143087956</v>
      </c>
      <c r="G42" s="2">
        <f t="shared" si="3"/>
        <v>370.36057247162756</v>
      </c>
      <c r="H42" s="2">
        <f t="shared" si="3"/>
        <v>372.569176211534</v>
      </c>
      <c r="I42" s="2">
        <f t="shared" si="3"/>
        <v>374.60885865854846</v>
      </c>
      <c r="J42" s="2">
        <f t="shared" si="3"/>
        <v>376.57228535571841</v>
      </c>
      <c r="K42" s="2">
        <f t="shared" si="3"/>
        <v>378.35705014311924</v>
      </c>
      <c r="L42" s="2">
        <f t="shared" si="3"/>
        <v>379.95777040780314</v>
      </c>
      <c r="M42" s="2">
        <f t="shared" si="3"/>
        <v>381.57209259586602</v>
      </c>
      <c r="N42" s="2">
        <f t="shared" si="3"/>
        <v>382.99591913940037</v>
      </c>
      <c r="O42" s="2">
        <f t="shared" si="3"/>
        <v>384.43041142684086</v>
      </c>
      <c r="P42" s="2">
        <f t="shared" si="3"/>
        <v>385.87568975279527</v>
      </c>
    </row>
  </sheetData>
  <mergeCells count="5">
    <mergeCell ref="D27:E27"/>
    <mergeCell ref="T15:U15"/>
    <mergeCell ref="T3:V3"/>
    <mergeCell ref="C2:P2"/>
    <mergeCell ref="G23:P24"/>
  </mergeCells>
  <hyperlinks>
    <hyperlink ref="T4" r:id="rId1" display="pressure@70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5" zoomScaleNormal="85" workbookViewId="0">
      <selection activeCell="AA26" sqref="AA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W13" sqref="W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30"/>
  <sheetViews>
    <sheetView topLeftCell="A9" workbookViewId="0">
      <selection activeCell="D29" sqref="D29"/>
    </sheetView>
  </sheetViews>
  <sheetFormatPr defaultRowHeight="14.4" x14ac:dyDescent="0.3"/>
  <cols>
    <col min="4" max="4" width="10.5546875" bestFit="1" customWidth="1"/>
  </cols>
  <sheetData>
    <row r="2" spans="3:21" x14ac:dyDescent="0.3">
      <c r="D2" s="16"/>
    </row>
    <row r="3" spans="3:21" x14ac:dyDescent="0.3">
      <c r="C3" s="5" t="s">
        <v>49</v>
      </c>
      <c r="D3" s="41">
        <v>-20</v>
      </c>
      <c r="E3" s="41">
        <v>-16</v>
      </c>
      <c r="F3" s="41">
        <v>-12</v>
      </c>
      <c r="G3" s="41">
        <v>-8</v>
      </c>
      <c r="H3" s="41">
        <v>-4</v>
      </c>
      <c r="I3" s="41">
        <v>0</v>
      </c>
      <c r="J3" s="41">
        <v>4</v>
      </c>
      <c r="K3" s="41">
        <v>8</v>
      </c>
      <c r="L3" s="41">
        <v>12</v>
      </c>
      <c r="M3" s="41">
        <v>16</v>
      </c>
      <c r="N3" s="41">
        <v>20</v>
      </c>
      <c r="O3" s="42">
        <v>24</v>
      </c>
      <c r="P3" s="42">
        <v>28</v>
      </c>
      <c r="Q3" s="42">
        <v>32</v>
      </c>
    </row>
    <row r="4" spans="3:21" x14ac:dyDescent="0.3">
      <c r="C4" s="5" t="s">
        <v>6</v>
      </c>
      <c r="D4" s="2">
        <v>2.4465236612076757</v>
      </c>
      <c r="E4" s="2">
        <v>2.5922219154549357</v>
      </c>
      <c r="F4" s="2">
        <v>2.7540347167332184</v>
      </c>
      <c r="G4" s="2">
        <v>2.9342261504805935</v>
      </c>
      <c r="H4" s="2">
        <v>3.1371686557006977</v>
      </c>
      <c r="I4" s="2">
        <v>3.3649016517592174</v>
      </c>
      <c r="J4" s="2">
        <v>3.6237661341038736</v>
      </c>
      <c r="K4" s="2">
        <v>3.9217317922210948</v>
      </c>
      <c r="L4" s="2">
        <v>4.2628710052237802</v>
      </c>
      <c r="M4" s="2">
        <v>4.6559427834921294</v>
      </c>
      <c r="N4" s="2">
        <v>5.1252659096805102</v>
      </c>
      <c r="O4" s="2">
        <v>5.6736823432892134</v>
      </c>
      <c r="P4" s="2">
        <v>6.3437252706233602</v>
      </c>
      <c r="Q4" s="2">
        <v>7.1686020582706034</v>
      </c>
    </row>
    <row r="7" spans="3:21" x14ac:dyDescent="0.3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3:21" x14ac:dyDescent="0.3"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3:21" x14ac:dyDescent="0.3">
      <c r="C9" s="11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0"/>
      <c r="Q9" s="40"/>
      <c r="R9" s="11"/>
    </row>
    <row r="10" spans="3:21" x14ac:dyDescent="0.3">
      <c r="C10" s="1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40"/>
      <c r="P10" s="40"/>
      <c r="Q10" s="40"/>
      <c r="R10" s="11"/>
    </row>
    <row r="12" spans="3:21" x14ac:dyDescent="0.3">
      <c r="S12" s="63" t="s">
        <v>48</v>
      </c>
      <c r="T12" s="63"/>
      <c r="U12" s="63"/>
    </row>
    <row r="13" spans="3:21" x14ac:dyDescent="0.3">
      <c r="S13" s="62" t="s">
        <v>29</v>
      </c>
      <c r="T13" s="56"/>
      <c r="U13" s="56"/>
    </row>
    <row r="14" spans="3:21" x14ac:dyDescent="0.3">
      <c r="D14" s="20" t="s">
        <v>50</v>
      </c>
      <c r="E14" s="20" t="s">
        <v>51</v>
      </c>
      <c r="S14" s="56"/>
      <c r="T14" s="56"/>
      <c r="U14" s="56"/>
    </row>
    <row r="15" spans="3:21" x14ac:dyDescent="0.3">
      <c r="D15" s="43">
        <v>-20</v>
      </c>
      <c r="E15" s="19">
        <v>2.4465236612076757</v>
      </c>
      <c r="S15" s="56"/>
      <c r="T15" s="56"/>
      <c r="U15" s="56"/>
    </row>
    <row r="16" spans="3:21" x14ac:dyDescent="0.3">
      <c r="D16" s="43">
        <v>-16</v>
      </c>
      <c r="E16" s="19">
        <v>2.5922219154549357</v>
      </c>
      <c r="S16" s="56"/>
      <c r="T16" s="56"/>
      <c r="U16" s="56"/>
    </row>
    <row r="17" spans="4:21" x14ac:dyDescent="0.3">
      <c r="D17" s="43">
        <v>-12</v>
      </c>
      <c r="E17" s="19">
        <v>2.7540347167332184</v>
      </c>
      <c r="S17" s="56"/>
      <c r="T17" s="56"/>
      <c r="U17" s="56"/>
    </row>
    <row r="18" spans="4:21" x14ac:dyDescent="0.3">
      <c r="D18" s="43">
        <v>-8</v>
      </c>
      <c r="E18" s="19">
        <v>2.9342261504805935</v>
      </c>
      <c r="S18" s="56"/>
      <c r="T18" s="56"/>
      <c r="U18" s="56"/>
    </row>
    <row r="19" spans="4:21" x14ac:dyDescent="0.3">
      <c r="D19" s="43">
        <v>-4</v>
      </c>
      <c r="E19" s="19">
        <v>3.1371686557006977</v>
      </c>
      <c r="S19" s="56"/>
      <c r="T19" s="56"/>
      <c r="U19" s="56"/>
    </row>
    <row r="20" spans="4:21" x14ac:dyDescent="0.3">
      <c r="D20" s="43">
        <v>0</v>
      </c>
      <c r="E20" s="19">
        <v>3.3649016517592174</v>
      </c>
      <c r="S20" s="56"/>
      <c r="T20" s="56"/>
      <c r="U20" s="56"/>
    </row>
    <row r="21" spans="4:21" x14ac:dyDescent="0.3">
      <c r="D21" s="43">
        <v>4</v>
      </c>
      <c r="E21" s="19">
        <v>3.6237661341038736</v>
      </c>
      <c r="S21" s="56"/>
      <c r="T21" s="56"/>
      <c r="U21" s="56"/>
    </row>
    <row r="22" spans="4:21" x14ac:dyDescent="0.3">
      <c r="D22" s="43">
        <v>8</v>
      </c>
      <c r="E22" s="19">
        <v>3.9217317922210948</v>
      </c>
      <c r="S22" s="56"/>
      <c r="T22" s="56"/>
      <c r="U22" s="56"/>
    </row>
    <row r="23" spans="4:21" x14ac:dyDescent="0.3">
      <c r="D23" s="43">
        <v>12</v>
      </c>
      <c r="E23" s="19">
        <v>4.2628710052237802</v>
      </c>
      <c r="S23" s="56"/>
      <c r="T23" s="56"/>
      <c r="U23" s="56"/>
    </row>
    <row r="24" spans="4:21" x14ac:dyDescent="0.3">
      <c r="D24" s="43">
        <v>16</v>
      </c>
      <c r="E24" s="19">
        <v>4.6559427834921294</v>
      </c>
    </row>
    <row r="25" spans="4:21" x14ac:dyDescent="0.3">
      <c r="D25" s="43">
        <v>20</v>
      </c>
      <c r="E25" s="19">
        <v>5.1252659096805102</v>
      </c>
    </row>
    <row r="26" spans="4:21" x14ac:dyDescent="0.3">
      <c r="D26" s="44">
        <v>24</v>
      </c>
      <c r="E26" s="19">
        <v>5.6736823432892134</v>
      </c>
    </row>
    <row r="27" spans="4:21" x14ac:dyDescent="0.3">
      <c r="D27" s="44">
        <v>28</v>
      </c>
      <c r="E27" s="19">
        <v>6.3437252706233602</v>
      </c>
    </row>
    <row r="28" spans="4:21" x14ac:dyDescent="0.3">
      <c r="D28" s="44">
        <v>32</v>
      </c>
      <c r="E28" s="19">
        <v>7.1686020582706034</v>
      </c>
    </row>
    <row r="29" spans="4:21" x14ac:dyDescent="0.3">
      <c r="D29" s="50">
        <v>36</v>
      </c>
    </row>
    <row r="30" spans="4:21" x14ac:dyDescent="0.3">
      <c r="D30" s="50">
        <v>40</v>
      </c>
    </row>
  </sheetData>
  <mergeCells count="2">
    <mergeCell ref="S13:U23"/>
    <mergeCell ref="S12:U1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C13" sqref="C13"/>
    </sheetView>
  </sheetViews>
  <sheetFormatPr defaultRowHeight="14.4" x14ac:dyDescent="0.3"/>
  <cols>
    <col min="3" max="3" width="16.44140625" customWidth="1"/>
    <col min="4" max="4" width="12.6640625" customWidth="1"/>
    <col min="5" max="5" width="29" customWidth="1"/>
  </cols>
  <sheetData>
    <row r="1" spans="2:6" ht="39.6" customHeight="1" x14ac:dyDescent="0.3">
      <c r="B1" s="72" t="s">
        <v>82</v>
      </c>
      <c r="C1" s="72"/>
      <c r="D1" s="72"/>
      <c r="E1" s="72"/>
    </row>
    <row r="3" spans="2:6" ht="28.8" x14ac:dyDescent="0.3">
      <c r="B3" s="79" t="s">
        <v>81</v>
      </c>
      <c r="C3" s="80" t="s">
        <v>83</v>
      </c>
      <c r="D3" s="80" t="s">
        <v>85</v>
      </c>
      <c r="E3" s="80" t="s">
        <v>89</v>
      </c>
      <c r="F3" s="79" t="s">
        <v>6</v>
      </c>
    </row>
    <row r="4" spans="2:6" ht="16.05" customHeight="1" x14ac:dyDescent="0.3">
      <c r="B4" s="79" t="s">
        <v>86</v>
      </c>
      <c r="C4" s="81" t="s">
        <v>84</v>
      </c>
      <c r="D4" s="55" t="s">
        <v>91</v>
      </c>
      <c r="E4" s="55" t="s">
        <v>93</v>
      </c>
      <c r="F4" s="55" t="s">
        <v>90</v>
      </c>
    </row>
    <row r="5" spans="2:6" ht="16.05" customHeight="1" x14ac:dyDescent="0.3">
      <c r="B5" s="79" t="s">
        <v>87</v>
      </c>
      <c r="C5" s="81" t="s">
        <v>84</v>
      </c>
      <c r="D5" s="55" t="s">
        <v>92</v>
      </c>
      <c r="E5" s="55" t="s">
        <v>93</v>
      </c>
      <c r="F5" s="55" t="s">
        <v>95</v>
      </c>
    </row>
    <row r="6" spans="2:6" ht="16.05" customHeight="1" x14ac:dyDescent="0.3">
      <c r="B6" s="79" t="s">
        <v>88</v>
      </c>
      <c r="C6" s="55" t="s">
        <v>84</v>
      </c>
      <c r="D6" s="55" t="s">
        <v>92</v>
      </c>
      <c r="E6" s="55" t="s">
        <v>94</v>
      </c>
      <c r="F6" s="82" t="s">
        <v>90</v>
      </c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4"/>
  <sheetViews>
    <sheetView workbookViewId="0">
      <selection activeCell="G24" sqref="G24"/>
    </sheetView>
  </sheetViews>
  <sheetFormatPr defaultRowHeight="14.4" x14ac:dyDescent="0.3"/>
  <cols>
    <col min="2" max="2" width="23.88671875" customWidth="1"/>
  </cols>
  <sheetData>
    <row r="3" spans="1:18" ht="16.8" x14ac:dyDescent="0.4">
      <c r="A3" s="37" t="s">
        <v>34</v>
      </c>
      <c r="B3" s="2" t="s">
        <v>35</v>
      </c>
      <c r="C3" s="2"/>
    </row>
    <row r="4" spans="1:18" x14ac:dyDescent="0.3">
      <c r="A4" s="38" t="s">
        <v>36</v>
      </c>
      <c r="B4" s="2" t="s">
        <v>37</v>
      </c>
      <c r="C4" s="2">
        <v>0.99</v>
      </c>
    </row>
    <row r="5" spans="1:18" x14ac:dyDescent="0.3">
      <c r="A5" s="37" t="s">
        <v>38</v>
      </c>
      <c r="B5" s="2" t="s">
        <v>39</v>
      </c>
      <c r="C5" s="2"/>
    </row>
    <row r="6" spans="1:18" x14ac:dyDescent="0.3">
      <c r="A6" s="37" t="s">
        <v>40</v>
      </c>
      <c r="B6" s="2" t="s">
        <v>55</v>
      </c>
      <c r="C6" s="2">
        <v>390</v>
      </c>
      <c r="D6" t="s">
        <v>56</v>
      </c>
    </row>
    <row r="7" spans="1:18" x14ac:dyDescent="0.3">
      <c r="A7" s="37" t="s">
        <v>41</v>
      </c>
      <c r="B7" s="2" t="s">
        <v>42</v>
      </c>
      <c r="C7" s="2">
        <v>1.3214999999999999</v>
      </c>
      <c r="D7" t="s">
        <v>57</v>
      </c>
      <c r="E7" s="56" t="s">
        <v>58</v>
      </c>
      <c r="F7" s="56"/>
      <c r="G7" s="56"/>
    </row>
    <row r="11" spans="1:18" ht="15.6" x14ac:dyDescent="0.35">
      <c r="A11" s="5"/>
      <c r="B11" s="60" t="s">
        <v>20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8" x14ac:dyDescent="0.3">
      <c r="A12" s="5"/>
      <c r="B12" s="5">
        <v>-20</v>
      </c>
      <c r="C12" s="5">
        <v>-16</v>
      </c>
      <c r="D12" s="5">
        <v>-12</v>
      </c>
      <c r="E12" s="5">
        <v>-8</v>
      </c>
      <c r="F12" s="5">
        <v>-4</v>
      </c>
      <c r="G12" s="5">
        <v>0</v>
      </c>
      <c r="H12" s="5">
        <v>4</v>
      </c>
      <c r="I12" s="5">
        <v>8</v>
      </c>
      <c r="J12" s="5">
        <v>12</v>
      </c>
      <c r="K12" s="5">
        <v>16</v>
      </c>
      <c r="L12" s="5">
        <v>20</v>
      </c>
      <c r="M12" s="13">
        <v>24</v>
      </c>
      <c r="N12" s="13">
        <v>28</v>
      </c>
      <c r="O12" s="53">
        <v>32</v>
      </c>
      <c r="P12" s="13">
        <v>36</v>
      </c>
      <c r="Q12" s="13">
        <v>40</v>
      </c>
      <c r="R12" s="13">
        <v>44</v>
      </c>
    </row>
    <row r="13" spans="1:18" x14ac:dyDescent="0.3">
      <c r="A13" s="5" t="s">
        <v>1</v>
      </c>
      <c r="B13" s="5">
        <v>304.27999999999997</v>
      </c>
      <c r="C13" s="5">
        <v>304.27999999999997</v>
      </c>
      <c r="D13" s="5">
        <v>304.27999999999997</v>
      </c>
      <c r="E13" s="5">
        <v>304.27999999999997</v>
      </c>
      <c r="F13" s="5">
        <v>304.27999999999997</v>
      </c>
      <c r="G13" s="5">
        <v>304.27999999999997</v>
      </c>
      <c r="H13" s="5">
        <v>304.27999999999997</v>
      </c>
      <c r="I13" s="5">
        <v>304.27999999999997</v>
      </c>
      <c r="J13" s="5">
        <v>304.27999999999997</v>
      </c>
      <c r="K13" s="5">
        <v>304.27999999999997</v>
      </c>
      <c r="L13" s="5">
        <v>304.27999999999997</v>
      </c>
      <c r="M13" s="5">
        <v>304.27999999999997</v>
      </c>
      <c r="N13" s="5">
        <v>304.27999999999997</v>
      </c>
      <c r="O13" s="54">
        <v>304.27999999999997</v>
      </c>
      <c r="P13" s="5">
        <v>304.27999999999997</v>
      </c>
      <c r="Q13" s="5">
        <v>304.27999999999997</v>
      </c>
      <c r="R13" s="13">
        <v>304.27999999999997</v>
      </c>
    </row>
    <row r="14" spans="1:18" x14ac:dyDescent="0.3">
      <c r="A14" s="5" t="s">
        <v>0</v>
      </c>
      <c r="B14" s="5">
        <v>386.55</v>
      </c>
      <c r="C14" s="5">
        <v>389.02</v>
      </c>
      <c r="D14" s="5">
        <v>391.46</v>
      </c>
      <c r="E14" s="5">
        <v>393.87</v>
      </c>
      <c r="F14" s="5">
        <v>396.25</v>
      </c>
      <c r="G14" s="5">
        <v>398.6</v>
      </c>
      <c r="H14" s="5">
        <v>400.92</v>
      </c>
      <c r="I14" s="5">
        <v>403.2</v>
      </c>
      <c r="J14" s="5">
        <v>405.43</v>
      </c>
      <c r="K14" s="5">
        <v>407.61</v>
      </c>
      <c r="L14" s="5">
        <v>409.75</v>
      </c>
      <c r="M14" s="5">
        <v>411.82</v>
      </c>
      <c r="N14" s="5">
        <v>413.84</v>
      </c>
      <c r="O14" s="54">
        <v>415.78</v>
      </c>
      <c r="P14" s="13">
        <v>417.65</v>
      </c>
      <c r="Q14" s="13">
        <v>419.43</v>
      </c>
      <c r="R14" s="13">
        <v>421.11</v>
      </c>
    </row>
    <row r="15" spans="1:18" x14ac:dyDescent="0.3">
      <c r="A15" s="5" t="s">
        <v>53</v>
      </c>
      <c r="B15" s="5">
        <f>B14-B13</f>
        <v>82.270000000000039</v>
      </c>
      <c r="C15" s="5">
        <f>C14-C13</f>
        <v>84.740000000000009</v>
      </c>
      <c r="D15" s="5">
        <f t="shared" ref="D15:O15" si="0">D14-D13</f>
        <v>87.18</v>
      </c>
      <c r="E15" s="5">
        <f t="shared" si="0"/>
        <v>89.590000000000032</v>
      </c>
      <c r="F15" s="5">
        <f t="shared" si="0"/>
        <v>91.970000000000027</v>
      </c>
      <c r="G15" s="5">
        <f t="shared" si="0"/>
        <v>94.32000000000005</v>
      </c>
      <c r="H15" s="5">
        <f t="shared" si="0"/>
        <v>96.640000000000043</v>
      </c>
      <c r="I15" s="5">
        <f t="shared" si="0"/>
        <v>98.920000000000016</v>
      </c>
      <c r="J15" s="5">
        <f t="shared" si="0"/>
        <v>101.15000000000003</v>
      </c>
      <c r="K15" s="5">
        <f t="shared" si="0"/>
        <v>103.33000000000004</v>
      </c>
      <c r="L15" s="5">
        <f t="shared" si="0"/>
        <v>105.47000000000003</v>
      </c>
      <c r="M15" s="5">
        <f t="shared" si="0"/>
        <v>107.54000000000002</v>
      </c>
      <c r="N15" s="5">
        <f t="shared" si="0"/>
        <v>109.56</v>
      </c>
      <c r="O15" s="5">
        <f t="shared" si="0"/>
        <v>111.5</v>
      </c>
      <c r="P15" s="5">
        <f t="shared" ref="P15" si="1">P14-P13</f>
        <v>113.37</v>
      </c>
      <c r="Q15" s="5">
        <f t="shared" ref="Q15" si="2">Q14-Q13</f>
        <v>115.15000000000003</v>
      </c>
      <c r="R15" s="5">
        <f t="shared" ref="R15" si="3">R14-R13</f>
        <v>116.83000000000004</v>
      </c>
    </row>
    <row r="17" spans="3:4" x14ac:dyDescent="0.3">
      <c r="C17" t="s">
        <v>54</v>
      </c>
      <c r="D17" t="s">
        <v>34</v>
      </c>
    </row>
    <row r="18" spans="3:4" x14ac:dyDescent="0.3">
      <c r="C18" s="5">
        <v>-20</v>
      </c>
      <c r="D18">
        <v>82.270000000000039</v>
      </c>
    </row>
    <row r="19" spans="3:4" x14ac:dyDescent="0.3">
      <c r="C19" s="5">
        <v>-16</v>
      </c>
      <c r="D19">
        <v>84.740000000000009</v>
      </c>
    </row>
    <row r="20" spans="3:4" x14ac:dyDescent="0.3">
      <c r="C20" s="5">
        <v>-12</v>
      </c>
      <c r="D20">
        <v>87.18</v>
      </c>
    </row>
    <row r="21" spans="3:4" x14ac:dyDescent="0.3">
      <c r="C21" s="5">
        <v>-8</v>
      </c>
      <c r="D21">
        <v>89.590000000000032</v>
      </c>
    </row>
    <row r="22" spans="3:4" x14ac:dyDescent="0.3">
      <c r="C22" s="5">
        <v>-4</v>
      </c>
      <c r="D22">
        <v>91.970000000000027</v>
      </c>
    </row>
    <row r="23" spans="3:4" x14ac:dyDescent="0.3">
      <c r="C23" s="5">
        <v>0</v>
      </c>
      <c r="D23">
        <v>94.32000000000005</v>
      </c>
    </row>
    <row r="24" spans="3:4" x14ac:dyDescent="0.3">
      <c r="C24" s="5">
        <v>4</v>
      </c>
      <c r="D24">
        <v>96.640000000000043</v>
      </c>
    </row>
    <row r="25" spans="3:4" x14ac:dyDescent="0.3">
      <c r="C25" s="5">
        <v>8</v>
      </c>
      <c r="D25">
        <v>98.920000000000016</v>
      </c>
    </row>
    <row r="26" spans="3:4" x14ac:dyDescent="0.3">
      <c r="C26" s="5">
        <v>12</v>
      </c>
      <c r="D26">
        <v>101.15000000000003</v>
      </c>
    </row>
    <row r="27" spans="3:4" x14ac:dyDescent="0.3">
      <c r="C27" s="5">
        <v>16</v>
      </c>
      <c r="D27">
        <v>103.33000000000004</v>
      </c>
    </row>
    <row r="28" spans="3:4" x14ac:dyDescent="0.3">
      <c r="C28" s="5">
        <v>20</v>
      </c>
      <c r="D28">
        <v>105.47000000000003</v>
      </c>
    </row>
    <row r="29" spans="3:4" x14ac:dyDescent="0.3">
      <c r="C29" s="13">
        <v>24</v>
      </c>
      <c r="D29">
        <v>107.54000000000002</v>
      </c>
    </row>
    <row r="30" spans="3:4" x14ac:dyDescent="0.3">
      <c r="C30" s="13">
        <v>28</v>
      </c>
      <c r="D30">
        <v>109.56</v>
      </c>
    </row>
    <row r="31" spans="3:4" x14ac:dyDescent="0.3">
      <c r="C31" s="13">
        <v>32</v>
      </c>
      <c r="D31">
        <v>111.5</v>
      </c>
    </row>
    <row r="32" spans="3:4" x14ac:dyDescent="0.3">
      <c r="C32" s="49">
        <v>36</v>
      </c>
      <c r="D32">
        <v>113.37</v>
      </c>
    </row>
    <row r="33" spans="3:4" x14ac:dyDescent="0.3">
      <c r="C33" s="49">
        <v>40</v>
      </c>
      <c r="D33">
        <v>115.15000000000003</v>
      </c>
    </row>
    <row r="34" spans="3:4" x14ac:dyDescent="0.3">
      <c r="C34" s="49">
        <v>44</v>
      </c>
      <c r="D34">
        <v>116.83000000000004</v>
      </c>
    </row>
  </sheetData>
  <mergeCells count="2">
    <mergeCell ref="E7:G7"/>
    <mergeCell ref="B11:R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zoomScale="85" zoomScaleNormal="85" workbookViewId="0">
      <selection activeCell="D8" sqref="D8"/>
    </sheetView>
  </sheetViews>
  <sheetFormatPr defaultRowHeight="14.4" x14ac:dyDescent="0.3"/>
  <cols>
    <col min="2" max="4" width="9.33203125" customWidth="1"/>
    <col min="5" max="5" width="12.109375" customWidth="1"/>
    <col min="6" max="8" width="9.33203125" customWidth="1"/>
    <col min="9" max="9" width="10.77734375" customWidth="1"/>
    <col min="10" max="10" width="9.33203125" customWidth="1"/>
    <col min="11" max="18" width="10.33203125" customWidth="1"/>
  </cols>
  <sheetData>
    <row r="1" spans="2:20" ht="14.4" customHeight="1" x14ac:dyDescent="0.3">
      <c r="B1" s="65" t="s">
        <v>52</v>
      </c>
      <c r="C1" s="65"/>
      <c r="D1" s="65"/>
      <c r="E1" s="65"/>
      <c r="F1" s="65"/>
    </row>
    <row r="2" spans="2:20" x14ac:dyDescent="0.3">
      <c r="B2" s="65"/>
      <c r="C2" s="65"/>
      <c r="D2" s="65"/>
      <c r="E2" s="65"/>
      <c r="F2" s="65"/>
    </row>
    <row r="3" spans="2:20" x14ac:dyDescent="0.3">
      <c r="B3" s="65"/>
      <c r="C3" s="65"/>
      <c r="D3" s="65"/>
      <c r="E3" s="65"/>
      <c r="F3" s="65"/>
    </row>
    <row r="4" spans="2:20" x14ac:dyDescent="0.3">
      <c r="B4" s="64" t="s">
        <v>47</v>
      </c>
      <c r="C4" s="64"/>
      <c r="D4" s="64"/>
      <c r="E4" s="14"/>
      <c r="F4" s="14"/>
    </row>
    <row r="7" spans="2:20" x14ac:dyDescent="0.3">
      <c r="B7" s="21" t="s">
        <v>43</v>
      </c>
      <c r="C7" s="69">
        <v>43503</v>
      </c>
      <c r="D7" s="70"/>
      <c r="E7" s="66">
        <v>43547</v>
      </c>
      <c r="F7" s="67"/>
      <c r="G7" s="66">
        <v>43592</v>
      </c>
      <c r="H7" s="67"/>
      <c r="I7" s="66">
        <v>43639</v>
      </c>
      <c r="J7" s="67"/>
      <c r="K7" s="66">
        <v>43684</v>
      </c>
      <c r="L7" s="67"/>
      <c r="M7" s="66">
        <v>43731</v>
      </c>
      <c r="N7" s="67"/>
      <c r="O7" s="66">
        <v>43776</v>
      </c>
      <c r="P7" s="67"/>
      <c r="Q7" s="66">
        <v>43822</v>
      </c>
      <c r="R7" s="68"/>
      <c r="S7" s="26"/>
      <c r="T7" s="27"/>
    </row>
    <row r="8" spans="2:20" ht="45" x14ac:dyDescent="0.3">
      <c r="B8" s="22"/>
      <c r="C8" s="28" t="s">
        <v>45</v>
      </c>
      <c r="D8" s="29" t="s">
        <v>59</v>
      </c>
      <c r="E8" s="28" t="s">
        <v>45</v>
      </c>
      <c r="F8" s="29" t="s">
        <v>44</v>
      </c>
      <c r="G8" s="28" t="s">
        <v>45</v>
      </c>
      <c r="H8" s="29" t="s">
        <v>44</v>
      </c>
      <c r="I8" s="28" t="s">
        <v>45</v>
      </c>
      <c r="J8" s="29" t="s">
        <v>44</v>
      </c>
      <c r="K8" s="28" t="s">
        <v>45</v>
      </c>
      <c r="L8" s="29" t="s">
        <v>44</v>
      </c>
      <c r="M8" s="28" t="s">
        <v>45</v>
      </c>
      <c r="N8" s="29" t="s">
        <v>44</v>
      </c>
      <c r="O8" s="28" t="s">
        <v>45</v>
      </c>
      <c r="P8" s="29" t="s">
        <v>44</v>
      </c>
      <c r="Q8" s="28" t="s">
        <v>45</v>
      </c>
      <c r="R8" s="30" t="s">
        <v>44</v>
      </c>
      <c r="S8" s="26"/>
      <c r="T8" s="27"/>
    </row>
    <row r="9" spans="2:20" x14ac:dyDescent="0.3">
      <c r="B9" s="23">
        <v>0</v>
      </c>
      <c r="C9" s="31">
        <v>6.8</v>
      </c>
      <c r="D9" s="31"/>
      <c r="E9" s="31">
        <v>8.6</v>
      </c>
      <c r="F9" s="31"/>
      <c r="G9" s="31">
        <v>5.3</v>
      </c>
      <c r="H9" s="31"/>
      <c r="I9" s="31">
        <v>16.600000000000001</v>
      </c>
      <c r="J9" s="31"/>
      <c r="K9" s="31">
        <v>18.600000000000001</v>
      </c>
      <c r="L9" s="31"/>
      <c r="M9" s="31">
        <v>16.100000000000001</v>
      </c>
      <c r="N9" s="31"/>
      <c r="O9" s="31">
        <v>7.1</v>
      </c>
      <c r="P9" s="31"/>
      <c r="Q9" s="31">
        <v>8.6</v>
      </c>
      <c r="R9" s="32"/>
      <c r="S9" s="26"/>
      <c r="T9" s="27"/>
    </row>
    <row r="10" spans="2:20" x14ac:dyDescent="0.3">
      <c r="B10" s="24">
        <v>4.1666666666666664E-2</v>
      </c>
      <c r="C10" s="33">
        <v>6.9</v>
      </c>
      <c r="D10" s="33"/>
      <c r="E10" s="33">
        <v>8.8000000000000007</v>
      </c>
      <c r="F10" s="33"/>
      <c r="G10" s="33">
        <v>5.5</v>
      </c>
      <c r="H10" s="33"/>
      <c r="I10" s="33">
        <v>17</v>
      </c>
      <c r="J10" s="33"/>
      <c r="K10" s="33">
        <v>18.7</v>
      </c>
      <c r="L10" s="33"/>
      <c r="M10" s="33">
        <v>16</v>
      </c>
      <c r="N10" s="33"/>
      <c r="O10" s="33">
        <v>6.8</v>
      </c>
      <c r="P10" s="33"/>
      <c r="Q10" s="33">
        <v>8.6999999999999993</v>
      </c>
      <c r="R10" s="34"/>
      <c r="S10" s="26"/>
      <c r="T10" s="27"/>
    </row>
    <row r="11" spans="2:20" x14ac:dyDescent="0.3">
      <c r="B11" s="23">
        <v>8.3333333333333329E-2</v>
      </c>
      <c r="C11" s="31">
        <v>7.3</v>
      </c>
      <c r="D11" s="31"/>
      <c r="E11" s="31">
        <v>8.8000000000000007</v>
      </c>
      <c r="F11" s="31"/>
      <c r="G11" s="31">
        <v>5</v>
      </c>
      <c r="H11" s="31"/>
      <c r="I11" s="31">
        <v>16.600000000000001</v>
      </c>
      <c r="J11" s="31"/>
      <c r="K11" s="31">
        <v>18.399999999999999</v>
      </c>
      <c r="L11" s="31"/>
      <c r="M11" s="31">
        <v>15.9</v>
      </c>
      <c r="N11" s="31"/>
      <c r="O11" s="31">
        <v>6.1</v>
      </c>
      <c r="P11" s="31"/>
      <c r="Q11" s="31">
        <v>8.9</v>
      </c>
      <c r="R11" s="32"/>
      <c r="S11" s="26"/>
      <c r="T11" s="27"/>
    </row>
    <row r="12" spans="2:20" x14ac:dyDescent="0.3">
      <c r="B12" s="24">
        <v>0.125</v>
      </c>
      <c r="C12" s="33">
        <v>7.8</v>
      </c>
      <c r="D12" s="33"/>
      <c r="E12" s="33">
        <v>8.6999999999999993</v>
      </c>
      <c r="F12" s="33"/>
      <c r="G12" s="33">
        <v>5.0999999999999996</v>
      </c>
      <c r="H12" s="33"/>
      <c r="I12" s="33">
        <v>16</v>
      </c>
      <c r="J12" s="33"/>
      <c r="K12" s="33">
        <v>18.5</v>
      </c>
      <c r="L12" s="33"/>
      <c r="M12" s="33">
        <v>15.9</v>
      </c>
      <c r="N12" s="33"/>
      <c r="O12" s="33">
        <v>6.2</v>
      </c>
      <c r="P12" s="33"/>
      <c r="Q12" s="33">
        <v>8.6999999999999993</v>
      </c>
      <c r="R12" s="34"/>
      <c r="S12" s="26"/>
      <c r="T12" s="27"/>
    </row>
    <row r="13" spans="2:20" x14ac:dyDescent="0.3">
      <c r="B13" s="23">
        <v>0.16666666666666666</v>
      </c>
      <c r="C13" s="31">
        <v>8.1</v>
      </c>
      <c r="D13" s="31"/>
      <c r="E13" s="31">
        <v>8.6999999999999993</v>
      </c>
      <c r="F13" s="31"/>
      <c r="G13" s="31">
        <v>4.9000000000000004</v>
      </c>
      <c r="H13" s="31"/>
      <c r="I13" s="31">
        <v>15.5</v>
      </c>
      <c r="J13" s="31"/>
      <c r="K13" s="31">
        <v>18.3</v>
      </c>
      <c r="L13" s="31"/>
      <c r="M13" s="31">
        <v>15.8</v>
      </c>
      <c r="N13" s="31"/>
      <c r="O13" s="31">
        <v>6.1</v>
      </c>
      <c r="P13" s="31"/>
      <c r="Q13" s="31">
        <v>8.4</v>
      </c>
      <c r="R13" s="32"/>
      <c r="S13" s="26"/>
      <c r="T13" s="27"/>
    </row>
    <row r="14" spans="2:20" x14ac:dyDescent="0.3">
      <c r="B14" s="24">
        <v>0.20833333333333334</v>
      </c>
      <c r="C14" s="33">
        <v>8.8000000000000007</v>
      </c>
      <c r="D14" s="33"/>
      <c r="E14" s="33">
        <v>9</v>
      </c>
      <c r="F14" s="33"/>
      <c r="G14" s="33">
        <v>4.9000000000000004</v>
      </c>
      <c r="H14" s="33"/>
      <c r="I14" s="33">
        <v>15</v>
      </c>
      <c r="J14" s="33"/>
      <c r="K14" s="33">
        <v>18</v>
      </c>
      <c r="L14" s="33"/>
      <c r="M14" s="33">
        <v>15.7</v>
      </c>
      <c r="N14" s="33"/>
      <c r="O14" s="33">
        <v>7.2</v>
      </c>
      <c r="P14" s="33"/>
      <c r="Q14" s="33">
        <v>8.1999999999999993</v>
      </c>
      <c r="R14" s="34"/>
      <c r="S14" s="26"/>
      <c r="T14" s="27"/>
    </row>
    <row r="15" spans="2:20" x14ac:dyDescent="0.3">
      <c r="B15" s="23">
        <v>0.25</v>
      </c>
      <c r="C15" s="31">
        <v>9</v>
      </c>
      <c r="D15" s="31"/>
      <c r="E15" s="31">
        <v>9.1999999999999993</v>
      </c>
      <c r="F15" s="31"/>
      <c r="G15" s="31">
        <v>5.3</v>
      </c>
      <c r="H15" s="31"/>
      <c r="I15" s="31">
        <v>14.9</v>
      </c>
      <c r="J15" s="31"/>
      <c r="K15" s="31">
        <v>18</v>
      </c>
      <c r="L15" s="31"/>
      <c r="M15" s="31">
        <v>15.8</v>
      </c>
      <c r="N15" s="31"/>
      <c r="O15" s="31">
        <v>7.6</v>
      </c>
      <c r="P15" s="31"/>
      <c r="Q15" s="31">
        <v>8.4</v>
      </c>
      <c r="R15" s="32"/>
      <c r="S15" s="26"/>
      <c r="T15" s="27"/>
    </row>
    <row r="16" spans="2:20" x14ac:dyDescent="0.3">
      <c r="B16" s="24">
        <v>0.29166666666666669</v>
      </c>
      <c r="C16" s="33">
        <v>7.4</v>
      </c>
      <c r="D16" s="33"/>
      <c r="E16" s="33">
        <v>9.1</v>
      </c>
      <c r="F16" s="33"/>
      <c r="G16" s="33">
        <v>6.1</v>
      </c>
      <c r="H16" s="33"/>
      <c r="I16" s="33">
        <v>16.3</v>
      </c>
      <c r="J16" s="33"/>
      <c r="K16" s="33">
        <v>17.2</v>
      </c>
      <c r="L16" s="33"/>
      <c r="M16" s="35">
        <v>15.7</v>
      </c>
      <c r="N16" s="33"/>
      <c r="O16" s="33">
        <v>8</v>
      </c>
      <c r="P16" s="33"/>
      <c r="Q16" s="33">
        <v>7.5</v>
      </c>
      <c r="R16" s="34"/>
      <c r="S16" s="26"/>
      <c r="T16" s="27"/>
    </row>
    <row r="17" spans="2:20" x14ac:dyDescent="0.3">
      <c r="B17" s="23">
        <v>0.33333333333333331</v>
      </c>
      <c r="C17" s="31">
        <v>6.8</v>
      </c>
      <c r="D17" s="31"/>
      <c r="E17" s="31">
        <v>9.3000000000000007</v>
      </c>
      <c r="F17" s="31"/>
      <c r="G17" s="31">
        <v>8</v>
      </c>
      <c r="H17" s="31"/>
      <c r="I17" s="31">
        <v>17.8</v>
      </c>
      <c r="J17" s="31"/>
      <c r="K17" s="31">
        <v>18.100000000000001</v>
      </c>
      <c r="L17" s="31"/>
      <c r="M17" s="36">
        <v>15.7</v>
      </c>
      <c r="N17" s="31"/>
      <c r="O17" s="31">
        <v>7.7</v>
      </c>
      <c r="P17" s="31"/>
      <c r="Q17" s="31">
        <v>7.4</v>
      </c>
      <c r="R17" s="32"/>
      <c r="S17" s="26"/>
      <c r="T17" s="27"/>
    </row>
    <row r="18" spans="2:20" x14ac:dyDescent="0.3">
      <c r="B18" s="24">
        <v>0.375</v>
      </c>
      <c r="C18" s="33">
        <v>6.7</v>
      </c>
      <c r="D18" s="33"/>
      <c r="E18" s="33">
        <v>9.4</v>
      </c>
      <c r="F18" s="33"/>
      <c r="G18" s="33">
        <v>9.3000000000000007</v>
      </c>
      <c r="H18" s="33"/>
      <c r="I18" s="33">
        <v>19.899999999999999</v>
      </c>
      <c r="J18" s="33"/>
      <c r="K18" s="33">
        <v>18.7</v>
      </c>
      <c r="L18" s="33"/>
      <c r="M18" s="35">
        <v>15.7</v>
      </c>
      <c r="N18" s="33"/>
      <c r="O18" s="33">
        <v>8.3000000000000007</v>
      </c>
      <c r="P18" s="33"/>
      <c r="Q18" s="33">
        <v>8.3000000000000007</v>
      </c>
      <c r="R18" s="34"/>
      <c r="S18" s="26"/>
      <c r="T18" s="27"/>
    </row>
    <row r="19" spans="2:20" x14ac:dyDescent="0.3">
      <c r="B19" s="23">
        <v>0.41666666666666669</v>
      </c>
      <c r="C19" s="31">
        <v>7.1</v>
      </c>
      <c r="D19" s="31"/>
      <c r="E19" s="31">
        <v>9.3000000000000007</v>
      </c>
      <c r="F19" s="31"/>
      <c r="G19" s="31">
        <v>11.5</v>
      </c>
      <c r="H19" s="31"/>
      <c r="I19" s="31">
        <v>22.2</v>
      </c>
      <c r="J19" s="31"/>
      <c r="K19" s="31">
        <v>19.2</v>
      </c>
      <c r="L19" s="31"/>
      <c r="M19" s="31">
        <v>16</v>
      </c>
      <c r="N19" s="31"/>
      <c r="O19" s="31">
        <v>8.6999999999999993</v>
      </c>
      <c r="P19" s="31"/>
      <c r="Q19" s="31">
        <v>8.1</v>
      </c>
      <c r="R19" s="32"/>
      <c r="S19" s="26"/>
      <c r="T19" s="27"/>
    </row>
    <row r="20" spans="2:20" x14ac:dyDescent="0.3">
      <c r="B20" s="24">
        <v>0.45833333333333331</v>
      </c>
      <c r="C20" s="33">
        <v>7.8</v>
      </c>
      <c r="D20" s="33"/>
      <c r="E20" s="33">
        <v>9.4</v>
      </c>
      <c r="F20" s="33"/>
      <c r="G20" s="33">
        <v>10.3</v>
      </c>
      <c r="H20" s="33"/>
      <c r="I20" s="33">
        <v>24.4</v>
      </c>
      <c r="J20" s="33"/>
      <c r="K20" s="33">
        <v>20.100000000000001</v>
      </c>
      <c r="L20" s="33"/>
      <c r="M20" s="33">
        <v>16.100000000000001</v>
      </c>
      <c r="N20" s="33"/>
      <c r="O20" s="33">
        <v>8.6999999999999993</v>
      </c>
      <c r="P20" s="33"/>
      <c r="Q20" s="33">
        <v>8.3000000000000007</v>
      </c>
      <c r="R20" s="34"/>
      <c r="S20" s="26"/>
      <c r="T20" s="27"/>
    </row>
    <row r="21" spans="2:20" x14ac:dyDescent="0.3">
      <c r="B21" s="23">
        <v>0.5</v>
      </c>
      <c r="C21" s="31">
        <v>8.1</v>
      </c>
      <c r="D21" s="31"/>
      <c r="E21" s="31">
        <v>9.1</v>
      </c>
      <c r="F21" s="31"/>
      <c r="G21" s="31">
        <v>12.5</v>
      </c>
      <c r="H21" s="31"/>
      <c r="I21" s="31">
        <v>23.3</v>
      </c>
      <c r="J21" s="31"/>
      <c r="K21" s="31">
        <v>20.399999999999999</v>
      </c>
      <c r="L21" s="31"/>
      <c r="M21" s="31">
        <v>17.7</v>
      </c>
      <c r="N21" s="31"/>
      <c r="O21" s="31">
        <v>8.6999999999999993</v>
      </c>
      <c r="P21" s="31"/>
      <c r="Q21" s="31">
        <v>8.5</v>
      </c>
      <c r="R21" s="32"/>
      <c r="S21" s="26"/>
      <c r="T21" s="27"/>
    </row>
    <row r="22" spans="2:20" x14ac:dyDescent="0.3">
      <c r="B22" s="24">
        <v>0.54166666666666663</v>
      </c>
      <c r="C22" s="33">
        <v>8.6</v>
      </c>
      <c r="D22" s="33"/>
      <c r="E22" s="33">
        <v>9.6999999999999993</v>
      </c>
      <c r="F22" s="33"/>
      <c r="G22" s="33">
        <v>13.5</v>
      </c>
      <c r="H22" s="33"/>
      <c r="I22" s="33">
        <v>22.8</v>
      </c>
      <c r="J22" s="33"/>
      <c r="K22" s="33">
        <v>17.7</v>
      </c>
      <c r="L22" s="33"/>
      <c r="M22" s="33">
        <v>16.8</v>
      </c>
      <c r="N22" s="33"/>
      <c r="O22" s="33">
        <v>8.3000000000000007</v>
      </c>
      <c r="P22" s="33"/>
      <c r="Q22" s="33">
        <v>8.8000000000000007</v>
      </c>
      <c r="R22" s="34"/>
      <c r="S22" s="26"/>
      <c r="T22" s="27"/>
    </row>
    <row r="23" spans="2:20" x14ac:dyDescent="0.3">
      <c r="B23" s="23">
        <v>0.58333333333333337</v>
      </c>
      <c r="C23" s="31">
        <v>8.6</v>
      </c>
      <c r="D23" s="31"/>
      <c r="E23" s="31">
        <v>9.9</v>
      </c>
      <c r="F23" s="31"/>
      <c r="G23" s="31">
        <v>12.7</v>
      </c>
      <c r="H23" s="31"/>
      <c r="I23" s="31">
        <v>24.2</v>
      </c>
      <c r="J23" s="31"/>
      <c r="K23" s="31">
        <v>20.100000000000001</v>
      </c>
      <c r="L23" s="31"/>
      <c r="M23" s="31">
        <v>17.899999999999999</v>
      </c>
      <c r="N23" s="31"/>
      <c r="O23" s="31">
        <v>8.4</v>
      </c>
      <c r="P23" s="31"/>
      <c r="Q23" s="31">
        <v>8.8000000000000007</v>
      </c>
      <c r="R23" s="32"/>
      <c r="S23" s="26"/>
      <c r="T23" s="27"/>
    </row>
    <row r="24" spans="2:20" x14ac:dyDescent="0.3">
      <c r="B24" s="24">
        <v>0.625</v>
      </c>
      <c r="C24" s="33">
        <v>8.1999999999999993</v>
      </c>
      <c r="D24" s="33"/>
      <c r="E24" s="33">
        <v>9.9</v>
      </c>
      <c r="F24" s="33"/>
      <c r="G24" s="33">
        <v>14</v>
      </c>
      <c r="H24" s="33"/>
      <c r="I24" s="33">
        <v>24</v>
      </c>
      <c r="J24" s="33"/>
      <c r="K24" s="33">
        <v>21.7</v>
      </c>
      <c r="L24" s="33"/>
      <c r="M24" s="33">
        <v>19.100000000000001</v>
      </c>
      <c r="N24" s="33"/>
      <c r="O24" s="33">
        <v>8.1</v>
      </c>
      <c r="P24" s="33"/>
      <c r="Q24" s="33">
        <v>8.9</v>
      </c>
      <c r="R24" s="34"/>
      <c r="S24" s="26"/>
      <c r="T24" s="27"/>
    </row>
    <row r="25" spans="2:20" x14ac:dyDescent="0.3">
      <c r="B25" s="23">
        <v>0.66666666666666663</v>
      </c>
      <c r="C25" s="36">
        <v>7.8</v>
      </c>
      <c r="D25" s="31"/>
      <c r="E25" s="31">
        <v>9.4</v>
      </c>
      <c r="F25" s="31"/>
      <c r="G25" s="31">
        <v>14.6</v>
      </c>
      <c r="H25" s="31"/>
      <c r="I25" s="31">
        <v>28.2</v>
      </c>
      <c r="J25" s="31"/>
      <c r="K25" s="31">
        <v>21.8</v>
      </c>
      <c r="L25" s="31"/>
      <c r="M25" s="31">
        <v>19.100000000000001</v>
      </c>
      <c r="N25" s="31"/>
      <c r="O25" s="31">
        <v>8.3000000000000007</v>
      </c>
      <c r="P25" s="31"/>
      <c r="Q25" s="36">
        <v>8.4</v>
      </c>
      <c r="R25" s="32"/>
      <c r="S25" s="26"/>
      <c r="T25" s="27"/>
    </row>
    <row r="26" spans="2:20" x14ac:dyDescent="0.3">
      <c r="B26" s="24">
        <v>0.70833333333333337</v>
      </c>
      <c r="C26" s="35">
        <v>7.2</v>
      </c>
      <c r="D26" s="33"/>
      <c r="E26" s="33">
        <v>9.1999999999999993</v>
      </c>
      <c r="F26" s="33"/>
      <c r="G26" s="33">
        <v>14.4</v>
      </c>
      <c r="H26" s="33"/>
      <c r="I26" s="33">
        <v>28.7</v>
      </c>
      <c r="J26" s="33"/>
      <c r="K26" s="33">
        <v>21.9</v>
      </c>
      <c r="L26" s="33"/>
      <c r="M26" s="33">
        <v>18.399999999999999</v>
      </c>
      <c r="N26" s="33"/>
      <c r="O26" s="33">
        <v>8.8000000000000007</v>
      </c>
      <c r="P26" s="33"/>
      <c r="Q26" s="35">
        <v>8.4</v>
      </c>
      <c r="R26" s="34"/>
      <c r="S26" s="26"/>
      <c r="T26" s="27"/>
    </row>
    <row r="27" spans="2:20" x14ac:dyDescent="0.3">
      <c r="B27" s="23">
        <v>0.75</v>
      </c>
      <c r="C27" s="31">
        <v>7</v>
      </c>
      <c r="D27" s="31"/>
      <c r="E27" s="31">
        <v>8.1999999999999993</v>
      </c>
      <c r="F27" s="31"/>
      <c r="G27" s="31">
        <v>14.6</v>
      </c>
      <c r="H27" s="31"/>
      <c r="I27" s="31">
        <v>28.6</v>
      </c>
      <c r="J27" s="31"/>
      <c r="K27" s="31">
        <v>21.5</v>
      </c>
      <c r="L27" s="31"/>
      <c r="M27" s="31">
        <v>18.600000000000001</v>
      </c>
      <c r="N27" s="31"/>
      <c r="O27" s="31">
        <v>9.1999999999999993</v>
      </c>
      <c r="P27" s="31"/>
      <c r="Q27" s="31">
        <v>8.1999999999999993</v>
      </c>
      <c r="R27" s="32"/>
      <c r="S27" s="25"/>
      <c r="T27" s="27"/>
    </row>
    <row r="28" spans="2:20" x14ac:dyDescent="0.3">
      <c r="B28" s="24">
        <v>0.79166666666666663</v>
      </c>
      <c r="C28" s="33">
        <v>6.9</v>
      </c>
      <c r="D28" s="33"/>
      <c r="E28" s="33">
        <v>7.2</v>
      </c>
      <c r="F28" s="33"/>
      <c r="G28" s="33">
        <v>14.1</v>
      </c>
      <c r="H28" s="33"/>
      <c r="I28" s="33">
        <v>27.8</v>
      </c>
      <c r="J28" s="33"/>
      <c r="K28" s="33">
        <v>20.8</v>
      </c>
      <c r="L28" s="33"/>
      <c r="M28" s="33">
        <v>17.5</v>
      </c>
      <c r="N28" s="33"/>
      <c r="O28" s="33">
        <v>7.9</v>
      </c>
      <c r="P28" s="33"/>
      <c r="Q28" s="33">
        <v>8.1</v>
      </c>
      <c r="R28" s="34"/>
      <c r="S28" s="25"/>
      <c r="T28" s="27"/>
    </row>
    <row r="29" spans="2:20" x14ac:dyDescent="0.3">
      <c r="B29" s="23">
        <v>0.83333333333333337</v>
      </c>
      <c r="C29" s="31">
        <v>6.7</v>
      </c>
      <c r="D29" s="31"/>
      <c r="E29" s="31">
        <v>6.9</v>
      </c>
      <c r="F29" s="31"/>
      <c r="G29" s="31">
        <v>13.5</v>
      </c>
      <c r="H29" s="31"/>
      <c r="I29" s="31">
        <v>27.2</v>
      </c>
      <c r="J29" s="31"/>
      <c r="K29" s="31">
        <v>19.8</v>
      </c>
      <c r="L29" s="31"/>
      <c r="M29" s="31">
        <v>15.6</v>
      </c>
      <c r="N29" s="31"/>
      <c r="O29" s="31">
        <v>7.4</v>
      </c>
      <c r="P29" s="31"/>
      <c r="Q29" s="31">
        <v>8.5</v>
      </c>
      <c r="R29" s="32"/>
      <c r="S29" s="25"/>
      <c r="T29" s="27"/>
    </row>
    <row r="30" spans="2:20" ht="15.6" customHeight="1" x14ac:dyDescent="0.3">
      <c r="B30" s="24">
        <v>0.875</v>
      </c>
      <c r="C30" s="33">
        <v>6.5</v>
      </c>
      <c r="D30" s="33"/>
      <c r="E30" s="33">
        <v>6.5</v>
      </c>
      <c r="F30" s="33"/>
      <c r="G30" s="33">
        <v>12.2</v>
      </c>
      <c r="H30" s="33"/>
      <c r="I30" s="33">
        <v>26.4</v>
      </c>
      <c r="J30" s="33"/>
      <c r="K30" s="33">
        <v>19</v>
      </c>
      <c r="L30" s="33"/>
      <c r="M30" s="33">
        <v>15</v>
      </c>
      <c r="N30" s="33"/>
      <c r="O30" s="33">
        <v>7.2</v>
      </c>
      <c r="P30" s="33"/>
      <c r="Q30" s="33">
        <v>9</v>
      </c>
      <c r="R30" s="34"/>
      <c r="S30" s="25"/>
      <c r="T30" s="27"/>
    </row>
    <row r="31" spans="2:20" x14ac:dyDescent="0.3">
      <c r="B31" s="23">
        <v>0.91666666666666663</v>
      </c>
      <c r="C31" s="31">
        <v>6.4</v>
      </c>
      <c r="D31" s="31"/>
      <c r="E31" s="31">
        <v>5.8</v>
      </c>
      <c r="F31" s="31"/>
      <c r="G31" s="31">
        <v>11.2</v>
      </c>
      <c r="H31" s="31"/>
      <c r="I31" s="31">
        <v>24.9</v>
      </c>
      <c r="J31" s="31"/>
      <c r="K31" s="31">
        <v>19</v>
      </c>
      <c r="L31" s="31"/>
      <c r="M31" s="31">
        <v>13.8</v>
      </c>
      <c r="N31" s="31"/>
      <c r="O31" s="31">
        <v>6.9</v>
      </c>
      <c r="P31" s="31"/>
      <c r="Q31" s="31">
        <v>8.6</v>
      </c>
      <c r="R31" s="32"/>
    </row>
    <row r="32" spans="2:20" x14ac:dyDescent="0.3">
      <c r="B32" s="24">
        <v>0.95833333333333337</v>
      </c>
      <c r="C32" s="33">
        <v>6.3</v>
      </c>
      <c r="D32" s="33"/>
      <c r="E32" s="33">
        <v>5.0999999999999996</v>
      </c>
      <c r="F32" s="33"/>
      <c r="G32" s="33">
        <v>11.1</v>
      </c>
      <c r="H32" s="33"/>
      <c r="I32" s="33">
        <v>24.2</v>
      </c>
      <c r="J32" s="33"/>
      <c r="K32" s="33">
        <v>18.899999999999999</v>
      </c>
      <c r="L32" s="33"/>
      <c r="M32" s="33">
        <v>15.8</v>
      </c>
      <c r="N32" s="33"/>
      <c r="O32" s="33">
        <v>6.5</v>
      </c>
      <c r="P32" s="33"/>
      <c r="Q32" s="33">
        <v>8</v>
      </c>
      <c r="R32" s="34"/>
    </row>
    <row r="33" spans="2:31" x14ac:dyDescent="0.3">
      <c r="B33" s="46" t="s">
        <v>46</v>
      </c>
      <c r="C33" s="47">
        <f>SUM(C9:C32)/24</f>
        <v>7.4499999999999993</v>
      </c>
      <c r="D33" s="47">
        <f>SUM(D9:D32)/24</f>
        <v>0</v>
      </c>
      <c r="E33" s="47">
        <f>SUM(E9:E32)/24</f>
        <v>8.5499999999999989</v>
      </c>
      <c r="F33" s="47">
        <f t="shared" ref="F33" si="0">SUM(F9:F32)/24</f>
        <v>0</v>
      </c>
      <c r="G33" s="48">
        <f>SUM(G9:G32)/24</f>
        <v>9.9833333333333307</v>
      </c>
      <c r="H33" s="47">
        <f t="shared" ref="H33:J33" si="1">SUM(H9:H32)/24</f>
        <v>0</v>
      </c>
      <c r="I33" s="48">
        <f t="shared" si="1"/>
        <v>21.770833333333332</v>
      </c>
      <c r="J33" s="47">
        <f t="shared" si="1"/>
        <v>0</v>
      </c>
      <c r="K33" s="48">
        <f t="shared" ref="K33:L33" si="2">SUM(K9:K32)/24</f>
        <v>19.349999999999998</v>
      </c>
      <c r="L33" s="47">
        <f t="shared" si="2"/>
        <v>0</v>
      </c>
      <c r="M33" s="48">
        <f t="shared" ref="M33" si="3">SUM(M9:M32)/24</f>
        <v>16.487500000000001</v>
      </c>
      <c r="N33" s="47">
        <f t="shared" ref="N33" si="4">SUM(N9:N32)/24</f>
        <v>0</v>
      </c>
      <c r="O33" s="48">
        <f t="shared" ref="O33" si="5">SUM(O9:O32)/24</f>
        <v>7.6750000000000007</v>
      </c>
      <c r="P33" s="47">
        <f t="shared" ref="P33" si="6">SUM(P9:P32)/24</f>
        <v>0</v>
      </c>
      <c r="Q33" s="48">
        <f t="shared" ref="Q33" si="7">SUM(Q9:Q32)/24</f>
        <v>8.404166666666665</v>
      </c>
      <c r="R33" s="45">
        <f t="shared" ref="R33" si="8">SUM(R9:R32)/24</f>
        <v>0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56" spans="3:3" x14ac:dyDescent="0.3">
      <c r="C56" s="25"/>
    </row>
  </sheetData>
  <mergeCells count="10">
    <mergeCell ref="B4:D4"/>
    <mergeCell ref="B1:F3"/>
    <mergeCell ref="M7:N7"/>
    <mergeCell ref="O7:P7"/>
    <mergeCell ref="Q7:R7"/>
    <mergeCell ref="C7:D7"/>
    <mergeCell ref="E7:F7"/>
    <mergeCell ref="G7:H7"/>
    <mergeCell ref="I7:J7"/>
    <mergeCell ref="K7:L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J20" sqref="J20"/>
    </sheetView>
  </sheetViews>
  <sheetFormatPr defaultRowHeight="14.4" x14ac:dyDescent="0.3"/>
  <cols>
    <col min="2" max="2" width="22" customWidth="1"/>
  </cols>
  <sheetData>
    <row r="2" spans="2:6" x14ac:dyDescent="0.3">
      <c r="B2" s="2"/>
      <c r="C2" s="2" t="s">
        <v>62</v>
      </c>
      <c r="D2" s="2" t="s">
        <v>63</v>
      </c>
      <c r="E2" s="2" t="s">
        <v>64</v>
      </c>
      <c r="F2" s="2" t="s">
        <v>65</v>
      </c>
    </row>
    <row r="3" spans="2:6" x14ac:dyDescent="0.3">
      <c r="B3" s="2" t="s">
        <v>60</v>
      </c>
      <c r="C3" s="2">
        <v>25</v>
      </c>
      <c r="D3" s="2">
        <v>5</v>
      </c>
      <c r="E3" s="2" t="s">
        <v>96</v>
      </c>
      <c r="F3" s="2">
        <v>1</v>
      </c>
    </row>
    <row r="4" spans="2:6" x14ac:dyDescent="0.3">
      <c r="B4" s="2" t="s">
        <v>61</v>
      </c>
      <c r="C4" s="2">
        <v>25</v>
      </c>
      <c r="D4" s="2">
        <v>5</v>
      </c>
      <c r="E4" s="2" t="s">
        <v>97</v>
      </c>
      <c r="F4" s="2">
        <v>1</v>
      </c>
    </row>
    <row r="8" spans="2:6" x14ac:dyDescent="0.3">
      <c r="B8" s="71" t="s">
        <v>66</v>
      </c>
      <c r="C8" s="71"/>
      <c r="D8" s="71"/>
      <c r="E8" s="71"/>
      <c r="F8" s="71"/>
    </row>
    <row r="9" spans="2:6" x14ac:dyDescent="0.3">
      <c r="B9" s="71"/>
      <c r="C9" s="71"/>
      <c r="D9" s="71"/>
      <c r="E9" s="71"/>
      <c r="F9" s="71"/>
    </row>
    <row r="10" spans="2:6" x14ac:dyDescent="0.3">
      <c r="B10" s="71"/>
      <c r="C10" s="71"/>
      <c r="D10" s="71"/>
      <c r="E10" s="71"/>
      <c r="F10" s="71"/>
    </row>
    <row r="11" spans="2:6" x14ac:dyDescent="0.3">
      <c r="B11" s="71"/>
      <c r="C11" s="71"/>
      <c r="D11" s="71"/>
      <c r="E11" s="71"/>
      <c r="F11" s="71"/>
    </row>
  </sheetData>
  <mergeCells count="1">
    <mergeCell ref="B8:F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="85" zoomScaleNormal="85" workbookViewId="0">
      <selection activeCell="D17" sqref="D17"/>
    </sheetView>
  </sheetViews>
  <sheetFormatPr defaultRowHeight="14.4" x14ac:dyDescent="0.3"/>
  <cols>
    <col min="2" max="2" width="16" customWidth="1"/>
    <col min="3" max="3" width="21.109375" customWidth="1"/>
    <col min="4" max="4" width="36" customWidth="1"/>
    <col min="5" max="5" width="34.44140625" customWidth="1"/>
  </cols>
  <sheetData>
    <row r="1" spans="1:17" ht="53.4" customHeight="1" x14ac:dyDescent="0.3">
      <c r="A1" s="73" t="s">
        <v>67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3" spans="1:17" x14ac:dyDescent="0.3">
      <c r="B3" s="2"/>
      <c r="C3" s="77" t="s">
        <v>68</v>
      </c>
      <c r="D3" s="77"/>
      <c r="E3" s="76"/>
    </row>
    <row r="4" spans="1:17" x14ac:dyDescent="0.3">
      <c r="B4" s="2"/>
      <c r="C4" s="78" t="s">
        <v>80</v>
      </c>
      <c r="D4" s="78" t="s">
        <v>77</v>
      </c>
    </row>
    <row r="5" spans="1:17" x14ac:dyDescent="0.3">
      <c r="B5" s="5" t="s">
        <v>69</v>
      </c>
      <c r="C5" s="55" t="s">
        <v>78</v>
      </c>
      <c r="D5" s="55" t="s">
        <v>71</v>
      </c>
    </row>
    <row r="6" spans="1:17" x14ac:dyDescent="0.3">
      <c r="B6" s="5" t="s">
        <v>70</v>
      </c>
      <c r="C6" s="55" t="s">
        <v>78</v>
      </c>
      <c r="D6" s="55" t="s">
        <v>79</v>
      </c>
    </row>
    <row r="7" spans="1:17" x14ac:dyDescent="0.3">
      <c r="B7" s="39"/>
      <c r="C7" s="83"/>
      <c r="D7" s="83"/>
    </row>
    <row r="8" spans="1:17" x14ac:dyDescent="0.3">
      <c r="D8" s="83"/>
      <c r="E8" s="83"/>
    </row>
    <row r="9" spans="1:17" x14ac:dyDescent="0.3">
      <c r="D9" s="79" t="s">
        <v>98</v>
      </c>
      <c r="E9" s="79" t="s">
        <v>93</v>
      </c>
    </row>
    <row r="10" spans="1:17" x14ac:dyDescent="0.3">
      <c r="B10" s="60" t="s">
        <v>73</v>
      </c>
      <c r="C10" s="60"/>
      <c r="D10" s="2"/>
      <c r="E10" s="2"/>
    </row>
    <row r="11" spans="1:17" x14ac:dyDescent="0.3">
      <c r="B11" s="60" t="s">
        <v>72</v>
      </c>
      <c r="C11" s="60"/>
      <c r="D11" s="2"/>
      <c r="E11" s="2"/>
    </row>
    <row r="12" spans="1:17" x14ac:dyDescent="0.3">
      <c r="B12" s="60" t="s">
        <v>74</v>
      </c>
      <c r="C12" s="60"/>
      <c r="D12" s="2"/>
      <c r="E12" s="2"/>
    </row>
    <row r="13" spans="1:17" x14ac:dyDescent="0.3">
      <c r="B13" s="60" t="s">
        <v>75</v>
      </c>
      <c r="C13" s="60"/>
      <c r="D13" s="74" t="s">
        <v>76</v>
      </c>
      <c r="E13" s="75"/>
    </row>
    <row r="14" spans="1:17" x14ac:dyDescent="0.3">
      <c r="B14" s="60" t="s">
        <v>99</v>
      </c>
      <c r="C14" s="60"/>
      <c r="D14" s="2"/>
      <c r="E14" s="2"/>
    </row>
  </sheetData>
  <mergeCells count="8">
    <mergeCell ref="B13:C13"/>
    <mergeCell ref="D13:E13"/>
    <mergeCell ref="B14:C14"/>
    <mergeCell ref="A1:Q1"/>
    <mergeCell ref="C3:D3"/>
    <mergeCell ref="B10:C10"/>
    <mergeCell ref="B11:C11"/>
    <mergeCell ref="B12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HP Calculations</vt:lpstr>
      <vt:lpstr>p-H cycle table</vt:lpstr>
      <vt:lpstr>photo</vt:lpstr>
      <vt:lpstr>COP vs. Teva</vt:lpstr>
      <vt:lpstr>P2H Models</vt:lpstr>
      <vt:lpstr>Boiler</vt:lpstr>
      <vt:lpstr>Tamb</vt:lpstr>
      <vt:lpstr>Demand</vt:lpstr>
      <vt:lpstr>Flexibility Deployment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2020-07-13T11:29:51Z</dcterms:modified>
</cp:coreProperties>
</file>